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1" sheetId="14" r:id="rId11"/>
  </sheets>
  <definedNames>
    <definedName name="_xlnm._FilterDatabase" localSheetId="0" hidden="1">기본정보!#REF!</definedName>
    <definedName name="B_Tag" localSheetId="2">'교정결과-E'!$D$48:$K$48</definedName>
    <definedName name="B_Tag" localSheetId="3">'교정결과-HY'!$B$78:$Q$78</definedName>
    <definedName name="B_Tag">교정결과!$D$48:$K$48</definedName>
    <definedName name="B_Tag_2" localSheetId="4">판정결과!$B$39:$K$39</definedName>
    <definedName name="B_Tag_3" localSheetId="5">부록!$B$11:$K$11</definedName>
    <definedName name="Length_11_CMC">Length_11!$D$4:$F$63</definedName>
    <definedName name="Length_11_Condition">Length_11!$A$4:$C$63</definedName>
    <definedName name="Length_11_Resolution">Length_11!$G$4:$J$63</definedName>
    <definedName name="Length_11_Result">Length_11!$N$4:$R$63</definedName>
    <definedName name="Length_11_Spec">Length_11!$K$4:$M$63</definedName>
    <definedName name="Length_11_STD1">Length_11!$A$67</definedName>
    <definedName name="Length_11_STD2">Length_11!$A$130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K98" i="21" l="1"/>
  <c r="G98" i="21"/>
  <c r="F98" i="21"/>
  <c r="I98" i="21" s="1"/>
  <c r="H98" i="21"/>
  <c r="J98" i="21" l="1"/>
  <c r="Q75" i="21" l="1"/>
  <c r="Q74" i="21"/>
  <c r="O81" i="21" l="1"/>
  <c r="M81" i="21" s="1"/>
  <c r="K81" i="21" l="1"/>
  <c r="A4" i="31"/>
  <c r="E9" i="31"/>
  <c r="E8" i="31"/>
  <c r="E7" i="31"/>
  <c r="E6" i="31"/>
  <c r="AM93" i="23" l="1"/>
  <c r="M93" i="23"/>
  <c r="AP92" i="23"/>
  <c r="V143" i="23" s="1"/>
  <c r="AM92" i="23"/>
  <c r="AA92" i="23"/>
  <c r="O128" i="23" s="1"/>
  <c r="L130" i="23" s="1"/>
  <c r="V92" i="23"/>
  <c r="I127" i="23" s="1"/>
  <c r="S92" i="23"/>
  <c r="M92" i="23"/>
  <c r="N123" i="23" s="1"/>
  <c r="H92" i="23"/>
  <c r="I123" i="23" s="1"/>
  <c r="AP91" i="23"/>
  <c r="Q143" i="23" s="1"/>
  <c r="AM91" i="23"/>
  <c r="AA91" i="23"/>
  <c r="O116" i="23" s="1"/>
  <c r="L118" i="23" s="1"/>
  <c r="V91" i="23"/>
  <c r="I115" i="23" s="1"/>
  <c r="S91" i="23"/>
  <c r="M91" i="23"/>
  <c r="N111" i="23" s="1"/>
  <c r="H91" i="23"/>
  <c r="I111" i="23" s="1"/>
  <c r="AP90" i="23"/>
  <c r="L143" i="23" s="1"/>
  <c r="AM90" i="23"/>
  <c r="AA90" i="23"/>
  <c r="N104" i="23" s="1"/>
  <c r="L106" i="23" s="1"/>
  <c r="V90" i="23"/>
  <c r="I103" i="23" s="1"/>
  <c r="S90" i="23"/>
  <c r="M90" i="23"/>
  <c r="N99" i="23" s="1"/>
  <c r="AP10" i="23"/>
  <c r="AK10" i="23"/>
  <c r="T5" i="23"/>
  <c r="C122" i="23" s="1"/>
  <c r="AS124" i="23"/>
  <c r="Q126" i="23" s="1"/>
  <c r="R130" i="23" s="1"/>
  <c r="Y130" i="23" s="1"/>
  <c r="Y118" i="23"/>
  <c r="R118" i="23"/>
  <c r="Y106" i="23"/>
  <c r="R106" i="23"/>
  <c r="AA101" i="23"/>
  <c r="U101" i="23"/>
  <c r="G76" i="23"/>
  <c r="G75" i="23"/>
  <c r="G78" i="23" l="1"/>
  <c r="B109" i="23"/>
  <c r="B121" i="23"/>
  <c r="G77" i="23"/>
  <c r="B96" i="23"/>
  <c r="F6" i="21"/>
  <c r="G8" i="23" s="1"/>
  <c r="D12" i="3" l="1"/>
  <c r="H4" i="3"/>
  <c r="E4" i="3"/>
  <c r="C4" i="3"/>
  <c r="H3" i="3"/>
  <c r="E3" i="3"/>
  <c r="C3" i="3"/>
  <c r="I75" i="21"/>
  <c r="H75" i="21"/>
  <c r="G75" i="21"/>
  <c r="Q124" i="23" s="1"/>
  <c r="AD124" i="23" s="1"/>
  <c r="I74" i="21"/>
  <c r="G74" i="21"/>
  <c r="V112" i="23" s="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K3" i="21"/>
  <c r="F8" i="21" s="1"/>
  <c r="J3" i="21"/>
  <c r="I80" i="21" s="1"/>
  <c r="L80" i="21" s="1"/>
  <c r="I3" i="21"/>
  <c r="D8" i="3" s="1"/>
  <c r="F80" i="21"/>
  <c r="X21" i="21" l="1"/>
  <c r="P21" i="21"/>
  <c r="O21" i="21"/>
  <c r="X33" i="21"/>
  <c r="P33" i="21"/>
  <c r="O33" i="21"/>
  <c r="D41" i="21"/>
  <c r="B43" i="23" s="1"/>
  <c r="X41" i="21"/>
  <c r="P41" i="21"/>
  <c r="O41" i="21"/>
  <c r="C53" i="21"/>
  <c r="E60" i="31" s="1"/>
  <c r="X53" i="21"/>
  <c r="O53" i="21"/>
  <c r="P53" i="21"/>
  <c r="X61" i="21"/>
  <c r="O61" i="21"/>
  <c r="P61" i="21"/>
  <c r="O65" i="21"/>
  <c r="X65" i="21"/>
  <c r="P65" i="21"/>
  <c r="X10" i="21"/>
  <c r="O10" i="21"/>
  <c r="P10" i="21"/>
  <c r="X14" i="21"/>
  <c r="O14" i="21"/>
  <c r="P14" i="21"/>
  <c r="X18" i="21"/>
  <c r="O18" i="21"/>
  <c r="P18" i="21"/>
  <c r="X22" i="21"/>
  <c r="O22" i="21"/>
  <c r="P22" i="21"/>
  <c r="X26" i="21"/>
  <c r="O26" i="21"/>
  <c r="P26" i="21"/>
  <c r="X30" i="21"/>
  <c r="O30" i="21"/>
  <c r="P30" i="21"/>
  <c r="X34" i="21"/>
  <c r="O34" i="21"/>
  <c r="P34" i="21"/>
  <c r="X38" i="21"/>
  <c r="O38" i="21"/>
  <c r="P38" i="21"/>
  <c r="X42" i="21"/>
  <c r="O42" i="21"/>
  <c r="P42" i="21"/>
  <c r="X46" i="21"/>
  <c r="O46" i="21"/>
  <c r="P46" i="21"/>
  <c r="H50" i="21"/>
  <c r="Q52" i="23" s="1"/>
  <c r="X50" i="21"/>
  <c r="O50" i="21"/>
  <c r="P50" i="21"/>
  <c r="X54" i="21"/>
  <c r="O54" i="21"/>
  <c r="P54" i="21"/>
  <c r="X58" i="21"/>
  <c r="O58" i="21"/>
  <c r="P58" i="21"/>
  <c r="X62" i="21"/>
  <c r="O62" i="21"/>
  <c r="P62" i="21"/>
  <c r="E66" i="21"/>
  <c r="X66" i="21"/>
  <c r="O66" i="21"/>
  <c r="P66" i="21"/>
  <c r="P9" i="21"/>
  <c r="X9" i="21"/>
  <c r="O9" i="21"/>
  <c r="X17" i="21"/>
  <c r="P17" i="21"/>
  <c r="O17" i="21"/>
  <c r="X29" i="21"/>
  <c r="P29" i="21"/>
  <c r="O29" i="21"/>
  <c r="O49" i="21"/>
  <c r="X49" i="21"/>
  <c r="P49" i="21"/>
  <c r="X11" i="21"/>
  <c r="P11" i="21"/>
  <c r="O11" i="21"/>
  <c r="X15" i="21"/>
  <c r="P15" i="21"/>
  <c r="O15" i="21"/>
  <c r="P19" i="21"/>
  <c r="X19" i="21"/>
  <c r="O19" i="21"/>
  <c r="E23" i="21"/>
  <c r="P23" i="21"/>
  <c r="X23" i="21"/>
  <c r="O23" i="21"/>
  <c r="P27" i="21"/>
  <c r="X27" i="21"/>
  <c r="O27" i="21"/>
  <c r="P31" i="21"/>
  <c r="X31" i="21"/>
  <c r="O31" i="21"/>
  <c r="P35" i="21"/>
  <c r="X35" i="21"/>
  <c r="O35" i="21"/>
  <c r="P39" i="21"/>
  <c r="X39" i="21"/>
  <c r="O39" i="21"/>
  <c r="P43" i="21"/>
  <c r="X43" i="21"/>
  <c r="O43" i="21"/>
  <c r="P47" i="21"/>
  <c r="X47" i="21"/>
  <c r="O47" i="21"/>
  <c r="O51" i="21"/>
  <c r="P51" i="21"/>
  <c r="X51" i="21"/>
  <c r="O55" i="21"/>
  <c r="P55" i="21"/>
  <c r="X55" i="21"/>
  <c r="O59" i="21"/>
  <c r="P59" i="21"/>
  <c r="X59" i="21"/>
  <c r="O63" i="21"/>
  <c r="P63" i="21"/>
  <c r="X63" i="21"/>
  <c r="P67" i="21"/>
  <c r="X67" i="21"/>
  <c r="O67" i="21"/>
  <c r="P13" i="21"/>
  <c r="X13" i="21"/>
  <c r="O13" i="21"/>
  <c r="X25" i="21"/>
  <c r="P25" i="21"/>
  <c r="O25" i="21"/>
  <c r="X37" i="21"/>
  <c r="P37" i="21"/>
  <c r="O37" i="21"/>
  <c r="G45" i="21"/>
  <c r="L47" i="23" s="1"/>
  <c r="X45" i="21"/>
  <c r="P45" i="21"/>
  <c r="O45" i="21"/>
  <c r="O57" i="21"/>
  <c r="X57" i="21"/>
  <c r="P57" i="21"/>
  <c r="O12" i="21"/>
  <c r="P12" i="21"/>
  <c r="X12" i="21"/>
  <c r="O16" i="21"/>
  <c r="P16" i="21"/>
  <c r="X16" i="21"/>
  <c r="O20" i="21"/>
  <c r="P20" i="21"/>
  <c r="X20" i="21"/>
  <c r="O24" i="21"/>
  <c r="P24" i="21"/>
  <c r="X24" i="21"/>
  <c r="O28" i="21"/>
  <c r="P28" i="21"/>
  <c r="X28" i="21"/>
  <c r="O32" i="21"/>
  <c r="P32" i="21"/>
  <c r="X32" i="21"/>
  <c r="O36" i="21"/>
  <c r="P36" i="21"/>
  <c r="X36" i="21"/>
  <c r="O40" i="21"/>
  <c r="P40" i="21"/>
  <c r="X40" i="21"/>
  <c r="O44" i="21"/>
  <c r="P44" i="21"/>
  <c r="X44" i="21"/>
  <c r="O48" i="21"/>
  <c r="P48" i="21"/>
  <c r="X48" i="21"/>
  <c r="O52" i="21"/>
  <c r="P52" i="21"/>
  <c r="X52" i="21"/>
  <c r="O56" i="21"/>
  <c r="P56" i="21"/>
  <c r="X56" i="21"/>
  <c r="O60" i="21"/>
  <c r="P60" i="21"/>
  <c r="X60" i="21"/>
  <c r="O64" i="21"/>
  <c r="P64" i="21"/>
  <c r="X64" i="21"/>
  <c r="T68" i="21"/>
  <c r="F75" i="31" s="1"/>
  <c r="O68" i="21"/>
  <c r="P68" i="21"/>
  <c r="X68" i="21"/>
  <c r="T66" i="21"/>
  <c r="F73" i="31" s="1"/>
  <c r="Q80" i="21"/>
  <c r="O80" i="21"/>
  <c r="H11" i="21"/>
  <c r="Q13" i="23" s="1"/>
  <c r="A18" i="31"/>
  <c r="V11" i="21"/>
  <c r="K18" i="31" s="1"/>
  <c r="H19" i="21"/>
  <c r="Q21" i="23" s="1"/>
  <c r="A26" i="31"/>
  <c r="V19" i="21"/>
  <c r="K26" i="31" s="1"/>
  <c r="J21" i="21"/>
  <c r="AA23" i="23" s="1"/>
  <c r="A28" i="31"/>
  <c r="V21" i="21"/>
  <c r="K28" i="31" s="1"/>
  <c r="H31" i="21"/>
  <c r="Q33" i="23" s="1"/>
  <c r="A38" i="31"/>
  <c r="V31" i="21"/>
  <c r="K38" i="31" s="1"/>
  <c r="H45" i="3"/>
  <c r="A46" i="31"/>
  <c r="V39" i="21"/>
  <c r="K46" i="31" s="1"/>
  <c r="J55" i="21"/>
  <c r="AA57" i="23" s="1"/>
  <c r="A62" i="31"/>
  <c r="V55" i="21"/>
  <c r="K62" i="31" s="1"/>
  <c r="F12" i="21"/>
  <c r="G14" i="23" s="1"/>
  <c r="A19" i="31"/>
  <c r="V12" i="21"/>
  <c r="K19" i="31" s="1"/>
  <c r="F16" i="21"/>
  <c r="G18" i="23" s="1"/>
  <c r="A23" i="31"/>
  <c r="V16" i="21"/>
  <c r="K23" i="31" s="1"/>
  <c r="C19" i="21"/>
  <c r="B25" i="3" s="1"/>
  <c r="E21" i="21"/>
  <c r="E30" i="3"/>
  <c r="A31" i="31"/>
  <c r="V24" i="21"/>
  <c r="K31" i="31" s="1"/>
  <c r="E34" i="3"/>
  <c r="A35" i="31"/>
  <c r="V28" i="21"/>
  <c r="K35" i="31" s="1"/>
  <c r="E38" i="3"/>
  <c r="A39" i="31"/>
  <c r="V32" i="21"/>
  <c r="K39" i="31" s="1"/>
  <c r="E42" i="3"/>
  <c r="A43" i="31"/>
  <c r="V36" i="21"/>
  <c r="K43" i="31" s="1"/>
  <c r="J40" i="21"/>
  <c r="AA42" i="23" s="1"/>
  <c r="A47" i="31"/>
  <c r="V40" i="21"/>
  <c r="K47" i="31" s="1"/>
  <c r="G42" i="21"/>
  <c r="L44" i="23" s="1"/>
  <c r="A49" i="31"/>
  <c r="V42" i="21"/>
  <c r="K49" i="31" s="1"/>
  <c r="G48" i="21"/>
  <c r="L50" i="23" s="1"/>
  <c r="A55" i="31"/>
  <c r="V48" i="21"/>
  <c r="K55" i="31" s="1"/>
  <c r="A63" i="31"/>
  <c r="V56" i="21"/>
  <c r="K63" i="31" s="1"/>
  <c r="C60" i="21"/>
  <c r="E67" i="31" s="1"/>
  <c r="A67" i="31"/>
  <c r="V60" i="21"/>
  <c r="K67" i="31" s="1"/>
  <c r="F69" i="3"/>
  <c r="A70" i="31"/>
  <c r="V63" i="21"/>
  <c r="K70" i="31" s="1"/>
  <c r="H15" i="21"/>
  <c r="Q17" i="23" s="1"/>
  <c r="A22" i="31"/>
  <c r="V15" i="21"/>
  <c r="K22" i="31" s="1"/>
  <c r="J47" i="21"/>
  <c r="AA49" i="23" s="1"/>
  <c r="A54" i="31"/>
  <c r="V47" i="21"/>
  <c r="K54" i="31" s="1"/>
  <c r="H59" i="3"/>
  <c r="A60" i="31"/>
  <c r="V53" i="21"/>
  <c r="K60" i="31" s="1"/>
  <c r="H62" i="21"/>
  <c r="Q64" i="23" s="1"/>
  <c r="A69" i="31"/>
  <c r="V62" i="21"/>
  <c r="K69" i="31" s="1"/>
  <c r="H66" i="21"/>
  <c r="Q68" i="23" s="1"/>
  <c r="A73" i="31"/>
  <c r="V66" i="21"/>
  <c r="K73" i="31" s="1"/>
  <c r="J9" i="21"/>
  <c r="AA11" i="23" s="1"/>
  <c r="A16" i="31"/>
  <c r="V9" i="21"/>
  <c r="K16" i="31" s="1"/>
  <c r="J13" i="21"/>
  <c r="AA15" i="23" s="1"/>
  <c r="A20" i="31"/>
  <c r="V13" i="21"/>
  <c r="K20" i="31" s="1"/>
  <c r="J17" i="21"/>
  <c r="AA19" i="23" s="1"/>
  <c r="A24" i="31"/>
  <c r="V17" i="21"/>
  <c r="K24" i="31" s="1"/>
  <c r="E19" i="21"/>
  <c r="G22" i="21"/>
  <c r="L24" i="23" s="1"/>
  <c r="A29" i="31"/>
  <c r="V22" i="21"/>
  <c r="K29" i="31" s="1"/>
  <c r="J25" i="21"/>
  <c r="AA27" i="23" s="1"/>
  <c r="A32" i="31"/>
  <c r="V25" i="21"/>
  <c r="K32" i="31" s="1"/>
  <c r="J29" i="21"/>
  <c r="AA31" i="23" s="1"/>
  <c r="A36" i="31"/>
  <c r="V29" i="21"/>
  <c r="K36" i="31" s="1"/>
  <c r="J33" i="21"/>
  <c r="AA35" i="23" s="1"/>
  <c r="A40" i="31"/>
  <c r="V33" i="21"/>
  <c r="K40" i="31" s="1"/>
  <c r="J37" i="21"/>
  <c r="AA39" i="23" s="1"/>
  <c r="A44" i="31"/>
  <c r="V37" i="21"/>
  <c r="K44" i="31" s="1"/>
  <c r="J41" i="21"/>
  <c r="AA43" i="23" s="1"/>
  <c r="A48" i="31"/>
  <c r="V41" i="21"/>
  <c r="K48" i="31" s="1"/>
  <c r="H49" i="3"/>
  <c r="A50" i="31"/>
  <c r="V43" i="21"/>
  <c r="K50" i="31" s="1"/>
  <c r="E46" i="21"/>
  <c r="A53" i="31"/>
  <c r="V46" i="21"/>
  <c r="K53" i="31" s="1"/>
  <c r="H55" i="3"/>
  <c r="A56" i="31"/>
  <c r="V49" i="21"/>
  <c r="K56" i="31" s="1"/>
  <c r="F57" i="3"/>
  <c r="A58" i="31"/>
  <c r="V51" i="21"/>
  <c r="K58" i="31" s="1"/>
  <c r="D53" i="21"/>
  <c r="G57" i="21"/>
  <c r="L59" i="23" s="1"/>
  <c r="A64" i="31"/>
  <c r="V57" i="21"/>
  <c r="K64" i="31" s="1"/>
  <c r="G60" i="21"/>
  <c r="L62" i="23" s="1"/>
  <c r="G64" i="21"/>
  <c r="L66" i="23" s="1"/>
  <c r="A71" i="31"/>
  <c r="V64" i="21"/>
  <c r="K71" i="31" s="1"/>
  <c r="F73" i="3"/>
  <c r="A74" i="31"/>
  <c r="V67" i="21"/>
  <c r="K74" i="31" s="1"/>
  <c r="H27" i="21"/>
  <c r="Q29" i="23" s="1"/>
  <c r="A34" i="31"/>
  <c r="V27" i="21"/>
  <c r="K34" i="31" s="1"/>
  <c r="E35" i="21"/>
  <c r="A42" i="31"/>
  <c r="V35" i="21"/>
  <c r="K42" i="31" s="1"/>
  <c r="J45" i="21"/>
  <c r="AA47" i="23" s="1"/>
  <c r="A52" i="31"/>
  <c r="V45" i="21"/>
  <c r="K52" i="31" s="1"/>
  <c r="E50" i="21"/>
  <c r="A57" i="31"/>
  <c r="V50" i="21"/>
  <c r="K57" i="31" s="1"/>
  <c r="F65" i="3"/>
  <c r="A66" i="31"/>
  <c r="V59" i="21"/>
  <c r="K66" i="31" s="1"/>
  <c r="T62" i="21"/>
  <c r="F69" i="31" s="1"/>
  <c r="G10" i="21"/>
  <c r="L12" i="23" s="1"/>
  <c r="A17" i="31"/>
  <c r="V10" i="21"/>
  <c r="K17" i="31" s="1"/>
  <c r="G14" i="21"/>
  <c r="L16" i="23" s="1"/>
  <c r="A21" i="31"/>
  <c r="V14" i="21"/>
  <c r="K21" i="31" s="1"/>
  <c r="G18" i="21"/>
  <c r="L20" i="23" s="1"/>
  <c r="A25" i="31"/>
  <c r="V18" i="21"/>
  <c r="K25" i="31" s="1"/>
  <c r="F20" i="21"/>
  <c r="G22" i="23" s="1"/>
  <c r="A27" i="31"/>
  <c r="V20" i="21"/>
  <c r="K27" i="31" s="1"/>
  <c r="H23" i="21"/>
  <c r="Q25" i="23" s="1"/>
  <c r="A30" i="31"/>
  <c r="V23" i="21"/>
  <c r="K30" i="31" s="1"/>
  <c r="G26" i="21"/>
  <c r="L28" i="23" s="1"/>
  <c r="A33" i="31"/>
  <c r="V26" i="21"/>
  <c r="K33" i="31" s="1"/>
  <c r="G30" i="21"/>
  <c r="L32" i="23" s="1"/>
  <c r="A37" i="31"/>
  <c r="V30" i="21"/>
  <c r="K37" i="31" s="1"/>
  <c r="J34" i="21"/>
  <c r="AA36" i="23" s="1"/>
  <c r="A41" i="31"/>
  <c r="V34" i="21"/>
  <c r="K41" i="31" s="1"/>
  <c r="G38" i="21"/>
  <c r="L40" i="23" s="1"/>
  <c r="A45" i="31"/>
  <c r="V38" i="21"/>
  <c r="K45" i="31" s="1"/>
  <c r="C41" i="21"/>
  <c r="E48" i="31" s="1"/>
  <c r="J44" i="21"/>
  <c r="AA46" i="23" s="1"/>
  <c r="A51" i="31"/>
  <c r="V44" i="21"/>
  <c r="K51" i="31" s="1"/>
  <c r="H46" i="21"/>
  <c r="Q48" i="23" s="1"/>
  <c r="G49" i="21"/>
  <c r="L51" i="23" s="1"/>
  <c r="G58" i="3"/>
  <c r="A59" i="31"/>
  <c r="V52" i="21"/>
  <c r="K59" i="31" s="1"/>
  <c r="E60" i="3"/>
  <c r="A61" i="31"/>
  <c r="V54" i="21"/>
  <c r="K61" i="31" s="1"/>
  <c r="A65" i="31"/>
  <c r="V58" i="21"/>
  <c r="K65" i="31" s="1"/>
  <c r="H67" i="3"/>
  <c r="A68" i="31"/>
  <c r="V61" i="21"/>
  <c r="K68" i="31" s="1"/>
  <c r="H71" i="3"/>
  <c r="A72" i="31"/>
  <c r="V65" i="21"/>
  <c r="K72" i="31" s="1"/>
  <c r="G74" i="3"/>
  <c r="A75" i="31"/>
  <c r="V68" i="21"/>
  <c r="K75" i="31" s="1"/>
  <c r="N63" i="21"/>
  <c r="AP65" i="23" s="1"/>
  <c r="C15" i="21"/>
  <c r="B21" i="3" s="1"/>
  <c r="E17" i="21"/>
  <c r="C31" i="21"/>
  <c r="C44" i="21"/>
  <c r="H21" i="11" s="1"/>
  <c r="C48" i="21"/>
  <c r="E55" i="31" s="1"/>
  <c r="E65" i="21"/>
  <c r="T64" i="21"/>
  <c r="F71" i="31" s="1"/>
  <c r="C11" i="21"/>
  <c r="D18" i="11" s="1"/>
  <c r="E13" i="21"/>
  <c r="E15" i="21"/>
  <c r="C27" i="21"/>
  <c r="B33" i="3" s="1"/>
  <c r="E29" i="21"/>
  <c r="E31" i="21"/>
  <c r="C37" i="21"/>
  <c r="G44" i="21"/>
  <c r="L46" i="23" s="1"/>
  <c r="D46" i="21"/>
  <c r="B48" i="23" s="1"/>
  <c r="F47" i="21"/>
  <c r="G49" i="23" s="1"/>
  <c r="D50" i="21"/>
  <c r="C56" i="3" s="1"/>
  <c r="C57" i="21"/>
  <c r="E64" i="31" s="1"/>
  <c r="E61" i="21"/>
  <c r="C64" i="21"/>
  <c r="H41" i="11" s="1"/>
  <c r="N61" i="21"/>
  <c r="AP63" i="23" s="1"/>
  <c r="N65" i="21"/>
  <c r="AP67" i="23" s="1"/>
  <c r="E9" i="21"/>
  <c r="C14" i="3" s="1"/>
  <c r="D14" i="3" s="1"/>
  <c r="E14" i="3" s="1"/>
  <c r="F14" i="3" s="1"/>
  <c r="G14" i="3" s="1"/>
  <c r="H14" i="3" s="1"/>
  <c r="E11" i="21"/>
  <c r="C23" i="21"/>
  <c r="E25" i="21"/>
  <c r="E27" i="21"/>
  <c r="D37" i="21"/>
  <c r="B39" i="23" s="1"/>
  <c r="D57" i="21"/>
  <c r="B59" i="23" s="1"/>
  <c r="D66" i="21"/>
  <c r="B68" i="23" s="1"/>
  <c r="E33" i="21"/>
  <c r="G8" i="21"/>
  <c r="G10" i="23"/>
  <c r="I42" i="21"/>
  <c r="V44" i="23" s="1"/>
  <c r="H30" i="24"/>
  <c r="H30" i="11"/>
  <c r="B59" i="3"/>
  <c r="J56" i="21"/>
  <c r="AA58" i="23" s="1"/>
  <c r="F62" i="3"/>
  <c r="E62" i="3"/>
  <c r="H62" i="3"/>
  <c r="D62" i="3"/>
  <c r="G58" i="21"/>
  <c r="L60" i="23" s="1"/>
  <c r="H64" i="3"/>
  <c r="D64" i="3"/>
  <c r="G64" i="3"/>
  <c r="F64" i="3"/>
  <c r="I58" i="21"/>
  <c r="V60" i="23" s="1"/>
  <c r="G13" i="21"/>
  <c r="L15" i="23" s="1"/>
  <c r="D14" i="21"/>
  <c r="G17" i="21"/>
  <c r="L19" i="23" s="1"/>
  <c r="D26" i="21"/>
  <c r="C9" i="21"/>
  <c r="E16" i="31" s="1"/>
  <c r="H9" i="21"/>
  <c r="Q11" i="23" s="1"/>
  <c r="H10" i="21"/>
  <c r="Q12" i="23" s="1"/>
  <c r="G11" i="21"/>
  <c r="L13" i="23" s="1"/>
  <c r="C13" i="21"/>
  <c r="E20" i="31" s="1"/>
  <c r="H13" i="21"/>
  <c r="Q15" i="23" s="1"/>
  <c r="H14" i="21"/>
  <c r="Q16" i="23" s="1"/>
  <c r="G15" i="21"/>
  <c r="L17" i="23" s="1"/>
  <c r="C17" i="21"/>
  <c r="E24" i="31" s="1"/>
  <c r="H17" i="21"/>
  <c r="Q19" i="23" s="1"/>
  <c r="H18" i="21"/>
  <c r="Q20" i="23" s="1"/>
  <c r="G19" i="21"/>
  <c r="L21" i="23" s="1"/>
  <c r="C21" i="21"/>
  <c r="E28" i="31" s="1"/>
  <c r="H21" i="21"/>
  <c r="Q23" i="23" s="1"/>
  <c r="H22" i="21"/>
  <c r="Q24" i="23" s="1"/>
  <c r="G23" i="21"/>
  <c r="L25" i="23" s="1"/>
  <c r="C25" i="21"/>
  <c r="E32" i="31" s="1"/>
  <c r="H25" i="21"/>
  <c r="Q27" i="23" s="1"/>
  <c r="H26" i="21"/>
  <c r="Q28" i="23" s="1"/>
  <c r="G27" i="21"/>
  <c r="L29" i="23" s="1"/>
  <c r="C29" i="21"/>
  <c r="E36" i="31" s="1"/>
  <c r="H29" i="21"/>
  <c r="Q31" i="23" s="1"/>
  <c r="H30" i="21"/>
  <c r="Q32" i="23" s="1"/>
  <c r="G31" i="21"/>
  <c r="L33" i="23" s="1"/>
  <c r="C33" i="21"/>
  <c r="E40" i="31" s="1"/>
  <c r="H33" i="21"/>
  <c r="Q35" i="23" s="1"/>
  <c r="H34" i="21"/>
  <c r="Q36" i="23" s="1"/>
  <c r="G36" i="21"/>
  <c r="L38" i="23" s="1"/>
  <c r="G37" i="21"/>
  <c r="L39" i="23" s="1"/>
  <c r="E38" i="21"/>
  <c r="F39" i="21"/>
  <c r="G41" i="23" s="1"/>
  <c r="G40" i="21"/>
  <c r="L42" i="23" s="1"/>
  <c r="G41" i="21"/>
  <c r="L43" i="23" s="1"/>
  <c r="E42" i="21"/>
  <c r="C45" i="21"/>
  <c r="E52" i="31" s="1"/>
  <c r="G46" i="21"/>
  <c r="L48" i="23" s="1"/>
  <c r="H52" i="3"/>
  <c r="D52" i="3"/>
  <c r="G52" i="3"/>
  <c r="F52" i="3"/>
  <c r="I46" i="21"/>
  <c r="V48" i="23" s="1"/>
  <c r="J48" i="21"/>
  <c r="AA50" i="23" s="1"/>
  <c r="F54" i="3"/>
  <c r="E54" i="3"/>
  <c r="H54" i="3"/>
  <c r="D54" i="3"/>
  <c r="C49" i="21"/>
  <c r="E56" i="31" s="1"/>
  <c r="G50" i="21"/>
  <c r="L52" i="23" s="1"/>
  <c r="H56" i="3"/>
  <c r="D56" i="3"/>
  <c r="G56" i="3"/>
  <c r="F56" i="3"/>
  <c r="I50" i="21"/>
  <c r="V52" i="23" s="1"/>
  <c r="G52" i="21"/>
  <c r="L54" i="23" s="1"/>
  <c r="G53" i="21"/>
  <c r="L55" i="23" s="1"/>
  <c r="E54" i="21"/>
  <c r="F55" i="21"/>
  <c r="G57" i="23" s="1"/>
  <c r="G56" i="21"/>
  <c r="L58" i="23" s="1"/>
  <c r="E58" i="21"/>
  <c r="J60" i="21"/>
  <c r="AA62" i="23" s="1"/>
  <c r="F66" i="3"/>
  <c r="E66" i="3"/>
  <c r="H66" i="3"/>
  <c r="D66" i="3"/>
  <c r="C61" i="21"/>
  <c r="E68" i="31" s="1"/>
  <c r="H61" i="21"/>
  <c r="Q63" i="23" s="1"/>
  <c r="E62" i="21"/>
  <c r="J64" i="21"/>
  <c r="AA66" i="23" s="1"/>
  <c r="F70" i="3"/>
  <c r="E70" i="3"/>
  <c r="H70" i="3"/>
  <c r="D70" i="3"/>
  <c r="C65" i="21"/>
  <c r="E72" i="31" s="1"/>
  <c r="H65" i="21"/>
  <c r="Q67" i="23" s="1"/>
  <c r="C68" i="21"/>
  <c r="E75" i="31" s="1"/>
  <c r="G15" i="3"/>
  <c r="D16" i="3"/>
  <c r="H16" i="3"/>
  <c r="E17" i="3"/>
  <c r="F18" i="3"/>
  <c r="G19" i="3"/>
  <c r="D20" i="3"/>
  <c r="H20" i="3"/>
  <c r="E21" i="3"/>
  <c r="F22" i="3"/>
  <c r="G23" i="3"/>
  <c r="D24" i="3"/>
  <c r="H24" i="3"/>
  <c r="E25" i="3"/>
  <c r="F26" i="3"/>
  <c r="G27" i="3"/>
  <c r="D28" i="3"/>
  <c r="H28" i="3"/>
  <c r="E29" i="3"/>
  <c r="F30" i="3"/>
  <c r="G31" i="3"/>
  <c r="D32" i="3"/>
  <c r="H32" i="3"/>
  <c r="E33" i="3"/>
  <c r="F34" i="3"/>
  <c r="G35" i="3"/>
  <c r="D36" i="3"/>
  <c r="H36" i="3"/>
  <c r="E37" i="3"/>
  <c r="F38" i="3"/>
  <c r="G39" i="3"/>
  <c r="D40" i="3"/>
  <c r="H40" i="3"/>
  <c r="E41" i="3"/>
  <c r="F42" i="3"/>
  <c r="G43" i="3"/>
  <c r="D44" i="3"/>
  <c r="H44" i="3"/>
  <c r="E45" i="3"/>
  <c r="F46" i="3"/>
  <c r="C47" i="3"/>
  <c r="G47" i="3"/>
  <c r="D48" i="3"/>
  <c r="H48" i="3"/>
  <c r="E49" i="3"/>
  <c r="F50" i="3"/>
  <c r="G51" i="3"/>
  <c r="D55" i="3"/>
  <c r="E64" i="3"/>
  <c r="G66" i="3"/>
  <c r="D71" i="3"/>
  <c r="D26" i="11"/>
  <c r="G36" i="30"/>
  <c r="D9" i="21"/>
  <c r="I9" i="21"/>
  <c r="V11" i="23" s="1"/>
  <c r="I11" i="21"/>
  <c r="V13" i="23" s="1"/>
  <c r="D13" i="21"/>
  <c r="I13" i="21"/>
  <c r="V15" i="23" s="1"/>
  <c r="I15" i="21"/>
  <c r="V17" i="23" s="1"/>
  <c r="D17" i="21"/>
  <c r="I17" i="21"/>
  <c r="V19" i="23" s="1"/>
  <c r="I19" i="21"/>
  <c r="V21" i="23" s="1"/>
  <c r="D21" i="21"/>
  <c r="I21" i="21"/>
  <c r="V23" i="23" s="1"/>
  <c r="I23" i="21"/>
  <c r="V25" i="23" s="1"/>
  <c r="D25" i="21"/>
  <c r="I25" i="21"/>
  <c r="V27" i="23" s="1"/>
  <c r="I27" i="21"/>
  <c r="V29" i="23" s="1"/>
  <c r="D29" i="21"/>
  <c r="I29" i="21"/>
  <c r="V31" i="23" s="1"/>
  <c r="I31" i="21"/>
  <c r="V33" i="23" s="1"/>
  <c r="D33" i="21"/>
  <c r="I33" i="21"/>
  <c r="V35" i="23" s="1"/>
  <c r="H37" i="21"/>
  <c r="Q39" i="23" s="1"/>
  <c r="H38" i="21"/>
  <c r="Q40" i="23" s="1"/>
  <c r="J39" i="21"/>
  <c r="AA41" i="23" s="1"/>
  <c r="H41" i="21"/>
  <c r="Q43" i="23" s="1"/>
  <c r="H42" i="21"/>
  <c r="Q44" i="23" s="1"/>
  <c r="D45" i="21"/>
  <c r="E53" i="3"/>
  <c r="H53" i="3"/>
  <c r="D53" i="3"/>
  <c r="G53" i="3"/>
  <c r="D49" i="21"/>
  <c r="E57" i="3"/>
  <c r="H57" i="3"/>
  <c r="D57" i="3"/>
  <c r="G57" i="3"/>
  <c r="J53" i="21"/>
  <c r="AA55" i="23" s="1"/>
  <c r="G59" i="3"/>
  <c r="F59" i="3"/>
  <c r="E59" i="3"/>
  <c r="H53" i="21"/>
  <c r="Q55" i="23" s="1"/>
  <c r="H54" i="21"/>
  <c r="Q56" i="23" s="1"/>
  <c r="J57" i="21"/>
  <c r="AA59" i="23" s="1"/>
  <c r="G63" i="3"/>
  <c r="F63" i="3"/>
  <c r="E63" i="3"/>
  <c r="H57" i="21"/>
  <c r="Q59" i="23" s="1"/>
  <c r="H58" i="21"/>
  <c r="Q60" i="23" s="1"/>
  <c r="H37" i="24"/>
  <c r="B66" i="3"/>
  <c r="H37" i="11"/>
  <c r="D61" i="21"/>
  <c r="I61" i="21"/>
  <c r="V63" i="23" s="1"/>
  <c r="D65" i="21"/>
  <c r="G66" i="21"/>
  <c r="L68" i="23" s="1"/>
  <c r="H72" i="3"/>
  <c r="D72" i="3"/>
  <c r="G72" i="3"/>
  <c r="F72" i="3"/>
  <c r="I66" i="21"/>
  <c r="V68" i="23" s="1"/>
  <c r="G68" i="21"/>
  <c r="L70" i="23" s="1"/>
  <c r="U124" i="23"/>
  <c r="AH124" i="23" s="1"/>
  <c r="D15" i="3"/>
  <c r="H15" i="3"/>
  <c r="E16" i="3"/>
  <c r="F17" i="3"/>
  <c r="G18" i="3"/>
  <c r="D19" i="3"/>
  <c r="H19" i="3"/>
  <c r="E20" i="3"/>
  <c r="F21" i="3"/>
  <c r="G22" i="3"/>
  <c r="D23" i="3"/>
  <c r="H23" i="3"/>
  <c r="E24" i="3"/>
  <c r="F25" i="3"/>
  <c r="G26" i="3"/>
  <c r="D27" i="3"/>
  <c r="H27" i="3"/>
  <c r="E28" i="3"/>
  <c r="F29" i="3"/>
  <c r="G30" i="3"/>
  <c r="D31" i="3"/>
  <c r="H31" i="3"/>
  <c r="E32" i="3"/>
  <c r="F33" i="3"/>
  <c r="G34" i="3"/>
  <c r="D35" i="3"/>
  <c r="H35" i="3"/>
  <c r="E36" i="3"/>
  <c r="F37" i="3"/>
  <c r="G38" i="3"/>
  <c r="D39" i="3"/>
  <c r="H39" i="3"/>
  <c r="E40" i="3"/>
  <c r="F41" i="3"/>
  <c r="G42" i="3"/>
  <c r="D43" i="3"/>
  <c r="H43" i="3"/>
  <c r="E44" i="3"/>
  <c r="F45" i="3"/>
  <c r="G46" i="3"/>
  <c r="D47" i="3"/>
  <c r="H47" i="3"/>
  <c r="E48" i="3"/>
  <c r="F49" i="3"/>
  <c r="G50" i="3"/>
  <c r="D51" i="3"/>
  <c r="H51" i="3"/>
  <c r="F53" i="3"/>
  <c r="G62" i="3"/>
  <c r="D67" i="3"/>
  <c r="F67" i="21"/>
  <c r="G69" i="23" s="1"/>
  <c r="E73" i="3"/>
  <c r="H73" i="3"/>
  <c r="D73" i="3"/>
  <c r="G73" i="3"/>
  <c r="C110" i="23"/>
  <c r="Q113" i="23"/>
  <c r="E15" i="3"/>
  <c r="F16" i="3"/>
  <c r="G17" i="3"/>
  <c r="D18" i="3"/>
  <c r="H18" i="3"/>
  <c r="E19" i="3"/>
  <c r="F20" i="3"/>
  <c r="G21" i="3"/>
  <c r="D22" i="3"/>
  <c r="H22" i="3"/>
  <c r="E23" i="3"/>
  <c r="F24" i="3"/>
  <c r="G25" i="3"/>
  <c r="D26" i="3"/>
  <c r="H26" i="3"/>
  <c r="E27" i="3"/>
  <c r="F28" i="3"/>
  <c r="G29" i="3"/>
  <c r="D30" i="3"/>
  <c r="H30" i="3"/>
  <c r="E31" i="3"/>
  <c r="F32" i="3"/>
  <c r="G33" i="3"/>
  <c r="D34" i="3"/>
  <c r="H34" i="3"/>
  <c r="E35" i="3"/>
  <c r="F36" i="3"/>
  <c r="G37" i="3"/>
  <c r="D38" i="3"/>
  <c r="H38" i="3"/>
  <c r="E39" i="3"/>
  <c r="F40" i="3"/>
  <c r="G41" i="3"/>
  <c r="D42" i="3"/>
  <c r="H42" i="3"/>
  <c r="E43" i="3"/>
  <c r="F44" i="3"/>
  <c r="G45" i="3"/>
  <c r="D46" i="3"/>
  <c r="H46" i="3"/>
  <c r="E47" i="3"/>
  <c r="F48" i="3"/>
  <c r="G49" i="3"/>
  <c r="D50" i="3"/>
  <c r="H50" i="3"/>
  <c r="E51" i="3"/>
  <c r="E56" i="3"/>
  <c r="D63" i="3"/>
  <c r="E72" i="3"/>
  <c r="I45" i="11"/>
  <c r="I38" i="21"/>
  <c r="V40" i="23" s="1"/>
  <c r="H18" i="24"/>
  <c r="H18" i="11"/>
  <c r="J52" i="21"/>
  <c r="AA54" i="23" s="1"/>
  <c r="F58" i="3"/>
  <c r="E58" i="3"/>
  <c r="H58" i="3"/>
  <c r="D58" i="3"/>
  <c r="G54" i="21"/>
  <c r="L56" i="23" s="1"/>
  <c r="H60" i="3"/>
  <c r="D60" i="3"/>
  <c r="G60" i="3"/>
  <c r="F60" i="3"/>
  <c r="I54" i="21"/>
  <c r="V56" i="23" s="1"/>
  <c r="G62" i="21"/>
  <c r="L64" i="23" s="1"/>
  <c r="H68" i="3"/>
  <c r="D68" i="3"/>
  <c r="G68" i="3"/>
  <c r="F68" i="3"/>
  <c r="I62" i="21"/>
  <c r="V64" i="23" s="1"/>
  <c r="G9" i="21"/>
  <c r="L11" i="23" s="1"/>
  <c r="D10" i="21"/>
  <c r="D18" i="21"/>
  <c r="G21" i="21"/>
  <c r="L23" i="23" s="1"/>
  <c r="D22" i="21"/>
  <c r="G25" i="21"/>
  <c r="L27" i="23" s="1"/>
  <c r="G29" i="21"/>
  <c r="L31" i="23" s="1"/>
  <c r="D30" i="21"/>
  <c r="G33" i="21"/>
  <c r="L35" i="23" s="1"/>
  <c r="D34" i="21"/>
  <c r="C36" i="21"/>
  <c r="E43" i="31" s="1"/>
  <c r="D38" i="21"/>
  <c r="C40" i="21"/>
  <c r="E47" i="31" s="1"/>
  <c r="D42" i="21"/>
  <c r="H45" i="21"/>
  <c r="Q47" i="23" s="1"/>
  <c r="J49" i="21"/>
  <c r="AA51" i="23" s="1"/>
  <c r="G55" i="3"/>
  <c r="F55" i="3"/>
  <c r="E55" i="3"/>
  <c r="H49" i="21"/>
  <c r="Q51" i="23" s="1"/>
  <c r="C52" i="21"/>
  <c r="E59" i="31" s="1"/>
  <c r="B55" i="23"/>
  <c r="C59" i="3"/>
  <c r="D54" i="21"/>
  <c r="E61" i="3"/>
  <c r="H61" i="3"/>
  <c r="D61" i="3"/>
  <c r="G61" i="3"/>
  <c r="C56" i="21"/>
  <c r="E63" i="31" s="1"/>
  <c r="D58" i="21"/>
  <c r="E65" i="3"/>
  <c r="H65" i="3"/>
  <c r="D65" i="3"/>
  <c r="G65" i="3"/>
  <c r="J61" i="21"/>
  <c r="AA63" i="23" s="1"/>
  <c r="G67" i="3"/>
  <c r="F67" i="3"/>
  <c r="E67" i="3"/>
  <c r="G61" i="21"/>
  <c r="L63" i="23" s="1"/>
  <c r="D62" i="21"/>
  <c r="E69" i="3"/>
  <c r="H69" i="3"/>
  <c r="D69" i="3"/>
  <c r="G69" i="3"/>
  <c r="J65" i="21"/>
  <c r="AA67" i="23" s="1"/>
  <c r="G71" i="3"/>
  <c r="F71" i="3"/>
  <c r="E71" i="3"/>
  <c r="G65" i="21"/>
  <c r="L67" i="23" s="1"/>
  <c r="J68" i="21"/>
  <c r="AA70" i="23" s="1"/>
  <c r="F74" i="3"/>
  <c r="E74" i="3"/>
  <c r="H74" i="3"/>
  <c r="D74" i="3"/>
  <c r="Q125" i="23"/>
  <c r="AD125" i="23" s="1"/>
  <c r="Q114" i="23"/>
  <c r="F15" i="3"/>
  <c r="G16" i="3"/>
  <c r="D17" i="3"/>
  <c r="H17" i="3"/>
  <c r="E18" i="3"/>
  <c r="F19" i="3"/>
  <c r="G20" i="3"/>
  <c r="D21" i="3"/>
  <c r="H21" i="3"/>
  <c r="E22" i="3"/>
  <c r="F23" i="3"/>
  <c r="G24" i="3"/>
  <c r="D25" i="3"/>
  <c r="H25" i="3"/>
  <c r="E26" i="3"/>
  <c r="F27" i="3"/>
  <c r="G28" i="3"/>
  <c r="D29" i="3"/>
  <c r="H29" i="3"/>
  <c r="F31" i="3"/>
  <c r="G32" i="3"/>
  <c r="D33" i="3"/>
  <c r="H33" i="3"/>
  <c r="F35" i="3"/>
  <c r="G36" i="3"/>
  <c r="D37" i="3"/>
  <c r="H37" i="3"/>
  <c r="F39" i="3"/>
  <c r="G40" i="3"/>
  <c r="D41" i="3"/>
  <c r="H41" i="3"/>
  <c r="F43" i="3"/>
  <c r="G44" i="3"/>
  <c r="D45" i="3"/>
  <c r="E46" i="3"/>
  <c r="B47" i="3"/>
  <c r="F47" i="3"/>
  <c r="G48" i="3"/>
  <c r="D49" i="3"/>
  <c r="E50" i="3"/>
  <c r="F51" i="3"/>
  <c r="E52" i="3"/>
  <c r="G54" i="3"/>
  <c r="D59" i="3"/>
  <c r="F61" i="3"/>
  <c r="H63" i="3"/>
  <c r="E68" i="3"/>
  <c r="G70" i="3"/>
  <c r="I24" i="21"/>
  <c r="V26" i="23" s="1"/>
  <c r="E24" i="21"/>
  <c r="H24" i="21"/>
  <c r="Q26" i="23" s="1"/>
  <c r="D24" i="21"/>
  <c r="G24" i="21"/>
  <c r="L26" i="23" s="1"/>
  <c r="C24" i="21"/>
  <c r="E31" i="31" s="1"/>
  <c r="I28" i="21"/>
  <c r="V30" i="23" s="1"/>
  <c r="E28" i="21"/>
  <c r="H28" i="21"/>
  <c r="Q30" i="23" s="1"/>
  <c r="D28" i="21"/>
  <c r="G28" i="21"/>
  <c r="L30" i="23" s="1"/>
  <c r="C28" i="21"/>
  <c r="E35" i="31" s="1"/>
  <c r="I32" i="21"/>
  <c r="V34" i="23" s="1"/>
  <c r="E32" i="21"/>
  <c r="H32" i="21"/>
  <c r="Q34" i="23" s="1"/>
  <c r="D32" i="21"/>
  <c r="G32" i="21"/>
  <c r="L34" i="23" s="1"/>
  <c r="C32" i="21"/>
  <c r="E39" i="31" s="1"/>
  <c r="F24" i="21"/>
  <c r="G26" i="23" s="1"/>
  <c r="F28" i="21"/>
  <c r="G30" i="23" s="1"/>
  <c r="F32" i="21"/>
  <c r="G34" i="23" s="1"/>
  <c r="I12" i="21"/>
  <c r="V14" i="23" s="1"/>
  <c r="E12" i="21"/>
  <c r="H12" i="21"/>
  <c r="Q14" i="23" s="1"/>
  <c r="D12" i="21"/>
  <c r="G12" i="21"/>
  <c r="L14" i="23" s="1"/>
  <c r="C12" i="21"/>
  <c r="E19" i="31" s="1"/>
  <c r="I16" i="21"/>
  <c r="V18" i="23" s="1"/>
  <c r="E16" i="21"/>
  <c r="H16" i="21"/>
  <c r="Q18" i="23" s="1"/>
  <c r="D16" i="21"/>
  <c r="G16" i="21"/>
  <c r="L18" i="23" s="1"/>
  <c r="C16" i="21"/>
  <c r="E23" i="31" s="1"/>
  <c r="I20" i="21"/>
  <c r="V22" i="23" s="1"/>
  <c r="E20" i="21"/>
  <c r="H20" i="21"/>
  <c r="Q22" i="23" s="1"/>
  <c r="D20" i="21"/>
  <c r="G20" i="21"/>
  <c r="L22" i="23" s="1"/>
  <c r="C20" i="21"/>
  <c r="E27" i="31" s="1"/>
  <c r="J12" i="21"/>
  <c r="AA14" i="23" s="1"/>
  <c r="J16" i="21"/>
  <c r="AA18" i="23" s="1"/>
  <c r="J20" i="21"/>
  <c r="AA22" i="23" s="1"/>
  <c r="J24" i="21"/>
  <c r="AA26" i="23" s="1"/>
  <c r="J28" i="21"/>
  <c r="AA30" i="23" s="1"/>
  <c r="J32" i="21"/>
  <c r="AA34" i="23" s="1"/>
  <c r="E10" i="21"/>
  <c r="I10" i="21"/>
  <c r="V12" i="23" s="1"/>
  <c r="F11" i="21"/>
  <c r="G13" i="23" s="1"/>
  <c r="J11" i="21"/>
  <c r="AA13" i="23" s="1"/>
  <c r="E14" i="21"/>
  <c r="I14" i="21"/>
  <c r="V16" i="23" s="1"/>
  <c r="F15" i="21"/>
  <c r="G17" i="23" s="1"/>
  <c r="J15" i="21"/>
  <c r="AA17" i="23" s="1"/>
  <c r="E18" i="21"/>
  <c r="I18" i="21"/>
  <c r="V20" i="23" s="1"/>
  <c r="F19" i="21"/>
  <c r="G21" i="23" s="1"/>
  <c r="J19" i="21"/>
  <c r="AA21" i="23" s="1"/>
  <c r="E22" i="21"/>
  <c r="I22" i="21"/>
  <c r="V24" i="23" s="1"/>
  <c r="F23" i="21"/>
  <c r="G25" i="23" s="1"/>
  <c r="J23" i="21"/>
  <c r="AA25" i="23" s="1"/>
  <c r="E26" i="21"/>
  <c r="I26" i="21"/>
  <c r="V28" i="23" s="1"/>
  <c r="F27" i="21"/>
  <c r="G29" i="23" s="1"/>
  <c r="J27" i="21"/>
  <c r="AA29" i="23" s="1"/>
  <c r="E30" i="21"/>
  <c r="I30" i="21"/>
  <c r="V32" i="23" s="1"/>
  <c r="F31" i="21"/>
  <c r="G33" i="23" s="1"/>
  <c r="J31" i="21"/>
  <c r="AA33" i="23" s="1"/>
  <c r="E34" i="21"/>
  <c r="I34" i="21"/>
  <c r="V36" i="23" s="1"/>
  <c r="I36" i="21"/>
  <c r="V38" i="23" s="1"/>
  <c r="E36" i="21"/>
  <c r="H36" i="21"/>
  <c r="Q38" i="23" s="1"/>
  <c r="D36" i="21"/>
  <c r="J36" i="21"/>
  <c r="AA38" i="23" s="1"/>
  <c r="I43" i="21"/>
  <c r="V45" i="23" s="1"/>
  <c r="E43" i="21"/>
  <c r="H43" i="21"/>
  <c r="Q45" i="23" s="1"/>
  <c r="D43" i="21"/>
  <c r="G43" i="21"/>
  <c r="L45" i="23" s="1"/>
  <c r="C43" i="21"/>
  <c r="E50" i="31" s="1"/>
  <c r="I51" i="21"/>
  <c r="V53" i="23" s="1"/>
  <c r="E51" i="21"/>
  <c r="H51" i="21"/>
  <c r="Q53" i="23" s="1"/>
  <c r="D51" i="21"/>
  <c r="G51" i="21"/>
  <c r="L53" i="23" s="1"/>
  <c r="C51" i="21"/>
  <c r="E58" i="31" s="1"/>
  <c r="I59" i="21"/>
  <c r="V61" i="23" s="1"/>
  <c r="E59" i="21"/>
  <c r="H59" i="21"/>
  <c r="Q61" i="23" s="1"/>
  <c r="D59" i="21"/>
  <c r="G59" i="21"/>
  <c r="L61" i="23" s="1"/>
  <c r="C59" i="21"/>
  <c r="E66" i="31" s="1"/>
  <c r="I63" i="21"/>
  <c r="V65" i="23" s="1"/>
  <c r="E63" i="21"/>
  <c r="H63" i="21"/>
  <c r="Q65" i="23" s="1"/>
  <c r="D63" i="21"/>
  <c r="G63" i="21"/>
  <c r="L65" i="23" s="1"/>
  <c r="C63" i="21"/>
  <c r="E70" i="31" s="1"/>
  <c r="H35" i="21"/>
  <c r="Q37" i="23" s="1"/>
  <c r="D35" i="21"/>
  <c r="G35" i="21"/>
  <c r="L37" i="23" s="1"/>
  <c r="C35" i="21"/>
  <c r="E42" i="31" s="1"/>
  <c r="I67" i="21"/>
  <c r="V69" i="23" s="1"/>
  <c r="E67" i="21"/>
  <c r="H67" i="21"/>
  <c r="Q69" i="23" s="1"/>
  <c r="D67" i="21"/>
  <c r="G67" i="21"/>
  <c r="L69" i="23" s="1"/>
  <c r="C67" i="21"/>
  <c r="E74" i="31" s="1"/>
  <c r="N67" i="21"/>
  <c r="AP69" i="23" s="1"/>
  <c r="F10" i="21"/>
  <c r="G12" i="23" s="1"/>
  <c r="J10" i="21"/>
  <c r="AA12" i="23" s="1"/>
  <c r="F14" i="21"/>
  <c r="G16" i="23" s="1"/>
  <c r="J14" i="21"/>
  <c r="AA16" i="23" s="1"/>
  <c r="F18" i="21"/>
  <c r="G20" i="23" s="1"/>
  <c r="J18" i="21"/>
  <c r="AA20" i="23" s="1"/>
  <c r="F22" i="21"/>
  <c r="G24" i="23" s="1"/>
  <c r="J22" i="21"/>
  <c r="AA24" i="23" s="1"/>
  <c r="F26" i="21"/>
  <c r="G28" i="23" s="1"/>
  <c r="J26" i="21"/>
  <c r="AA28" i="23" s="1"/>
  <c r="F30" i="21"/>
  <c r="G32" i="23" s="1"/>
  <c r="J30" i="21"/>
  <c r="AA32" i="23" s="1"/>
  <c r="F34" i="21"/>
  <c r="G36" i="23" s="1"/>
  <c r="F35" i="21"/>
  <c r="G37" i="23" s="1"/>
  <c r="F43" i="21"/>
  <c r="G45" i="23" s="1"/>
  <c r="F51" i="21"/>
  <c r="G53" i="23" s="1"/>
  <c r="F59" i="21"/>
  <c r="G61" i="23" s="1"/>
  <c r="F63" i="21"/>
  <c r="G65" i="23" s="1"/>
  <c r="J67" i="21"/>
  <c r="AA69" i="23" s="1"/>
  <c r="J35" i="21"/>
  <c r="AA37" i="23" s="1"/>
  <c r="F9" i="21"/>
  <c r="G11" i="23" s="1"/>
  <c r="C10" i="21"/>
  <c r="E17" i="31" s="1"/>
  <c r="D11" i="21"/>
  <c r="F13" i="21"/>
  <c r="G15" i="23" s="1"/>
  <c r="C14" i="21"/>
  <c r="E21" i="31" s="1"/>
  <c r="D15" i="21"/>
  <c r="F17" i="21"/>
  <c r="G19" i="23" s="1"/>
  <c r="C18" i="21"/>
  <c r="E25" i="31" s="1"/>
  <c r="D19" i="21"/>
  <c r="F21" i="21"/>
  <c r="G23" i="23" s="1"/>
  <c r="C22" i="21"/>
  <c r="E29" i="31" s="1"/>
  <c r="D23" i="21"/>
  <c r="F25" i="21"/>
  <c r="G27" i="23" s="1"/>
  <c r="C26" i="21"/>
  <c r="E33" i="31" s="1"/>
  <c r="D27" i="21"/>
  <c r="F29" i="21"/>
  <c r="G31" i="23" s="1"/>
  <c r="C30" i="21"/>
  <c r="E37" i="31" s="1"/>
  <c r="D31" i="21"/>
  <c r="F33" i="21"/>
  <c r="G35" i="23" s="1"/>
  <c r="C34" i="21"/>
  <c r="E41" i="31" s="1"/>
  <c r="G34" i="21"/>
  <c r="L36" i="23" s="1"/>
  <c r="I35" i="21"/>
  <c r="V37" i="23" s="1"/>
  <c r="F36" i="21"/>
  <c r="G38" i="23" s="1"/>
  <c r="I39" i="21"/>
  <c r="V41" i="23" s="1"/>
  <c r="E39" i="21"/>
  <c r="H39" i="21"/>
  <c r="Q41" i="23" s="1"/>
  <c r="D39" i="21"/>
  <c r="G39" i="21"/>
  <c r="L41" i="23" s="1"/>
  <c r="C39" i="21"/>
  <c r="E46" i="31" s="1"/>
  <c r="J43" i="21"/>
  <c r="AA45" i="23" s="1"/>
  <c r="I47" i="21"/>
  <c r="V49" i="23" s="1"/>
  <c r="E47" i="21"/>
  <c r="H47" i="21"/>
  <c r="Q49" i="23" s="1"/>
  <c r="D47" i="21"/>
  <c r="G47" i="21"/>
  <c r="L49" i="23" s="1"/>
  <c r="C47" i="21"/>
  <c r="E54" i="31" s="1"/>
  <c r="J51" i="21"/>
  <c r="AA53" i="23" s="1"/>
  <c r="I55" i="21"/>
  <c r="V57" i="23" s="1"/>
  <c r="E55" i="21"/>
  <c r="H55" i="21"/>
  <c r="Q57" i="23" s="1"/>
  <c r="D55" i="21"/>
  <c r="G55" i="21"/>
  <c r="L57" i="23" s="1"/>
  <c r="C55" i="21"/>
  <c r="E62" i="31" s="1"/>
  <c r="J59" i="21"/>
  <c r="AA61" i="23" s="1"/>
  <c r="J63" i="21"/>
  <c r="AA65" i="23" s="1"/>
  <c r="E37" i="21"/>
  <c r="I37" i="21"/>
  <c r="V39" i="23" s="1"/>
  <c r="F38" i="21"/>
  <c r="G40" i="23" s="1"/>
  <c r="J38" i="21"/>
  <c r="AA40" i="23" s="1"/>
  <c r="D40" i="21"/>
  <c r="H40" i="21"/>
  <c r="Q42" i="23" s="1"/>
  <c r="E41" i="21"/>
  <c r="I41" i="21"/>
  <c r="V43" i="23" s="1"/>
  <c r="F42" i="21"/>
  <c r="G44" i="23" s="1"/>
  <c r="J42" i="21"/>
  <c r="AA44" i="23" s="1"/>
  <c r="D44" i="21"/>
  <c r="H44" i="21"/>
  <c r="Q46" i="23" s="1"/>
  <c r="E45" i="21"/>
  <c r="I45" i="21"/>
  <c r="V47" i="23" s="1"/>
  <c r="F46" i="21"/>
  <c r="G48" i="23" s="1"/>
  <c r="J46" i="21"/>
  <c r="AA48" i="23" s="1"/>
  <c r="D48" i="21"/>
  <c r="H48" i="21"/>
  <c r="Q50" i="23" s="1"/>
  <c r="E49" i="21"/>
  <c r="I49" i="21"/>
  <c r="V51" i="23" s="1"/>
  <c r="F50" i="21"/>
  <c r="G52" i="23" s="1"/>
  <c r="J50" i="21"/>
  <c r="AA52" i="23" s="1"/>
  <c r="D52" i="21"/>
  <c r="H52" i="21"/>
  <c r="Q54" i="23" s="1"/>
  <c r="E53" i="21"/>
  <c r="I53" i="21"/>
  <c r="V55" i="23" s="1"/>
  <c r="F54" i="21"/>
  <c r="G56" i="23" s="1"/>
  <c r="J54" i="21"/>
  <c r="AA56" i="23" s="1"/>
  <c r="D56" i="21"/>
  <c r="H56" i="21"/>
  <c r="Q58" i="23" s="1"/>
  <c r="E57" i="21"/>
  <c r="I57" i="21"/>
  <c r="V59" i="23" s="1"/>
  <c r="F58" i="21"/>
  <c r="G60" i="23" s="1"/>
  <c r="J58" i="21"/>
  <c r="AA60" i="23" s="1"/>
  <c r="D60" i="21"/>
  <c r="H60" i="21"/>
  <c r="Q62" i="23" s="1"/>
  <c r="F62" i="21"/>
  <c r="G64" i="23" s="1"/>
  <c r="J62" i="21"/>
  <c r="AA64" i="23" s="1"/>
  <c r="D64" i="21"/>
  <c r="H64" i="21"/>
  <c r="Q66" i="23" s="1"/>
  <c r="I65" i="21"/>
  <c r="V67" i="23" s="1"/>
  <c r="F66" i="21"/>
  <c r="G68" i="23" s="1"/>
  <c r="J66" i="21"/>
  <c r="AA68" i="23" s="1"/>
  <c r="D68" i="21"/>
  <c r="H68" i="21"/>
  <c r="Q70" i="23" s="1"/>
  <c r="F37" i="21"/>
  <c r="G39" i="23" s="1"/>
  <c r="C38" i="21"/>
  <c r="E45" i="31" s="1"/>
  <c r="E40" i="21"/>
  <c r="I40" i="21"/>
  <c r="V42" i="23" s="1"/>
  <c r="F41" i="21"/>
  <c r="G43" i="23" s="1"/>
  <c r="C42" i="21"/>
  <c r="E49" i="31" s="1"/>
  <c r="E44" i="21"/>
  <c r="I44" i="21"/>
  <c r="V46" i="23" s="1"/>
  <c r="F45" i="21"/>
  <c r="G47" i="23" s="1"/>
  <c r="C46" i="21"/>
  <c r="E53" i="31" s="1"/>
  <c r="E48" i="21"/>
  <c r="I48" i="21"/>
  <c r="V50" i="23" s="1"/>
  <c r="F49" i="21"/>
  <c r="G51" i="23" s="1"/>
  <c r="C50" i="21"/>
  <c r="E57" i="31" s="1"/>
  <c r="E52" i="21"/>
  <c r="I52" i="21"/>
  <c r="V54" i="23" s="1"/>
  <c r="F53" i="21"/>
  <c r="G55" i="23" s="1"/>
  <c r="C54" i="21"/>
  <c r="E61" i="31" s="1"/>
  <c r="E56" i="21"/>
  <c r="I56" i="21"/>
  <c r="V58" i="23" s="1"/>
  <c r="F57" i="21"/>
  <c r="G59" i="23" s="1"/>
  <c r="C58" i="21"/>
  <c r="E65" i="31" s="1"/>
  <c r="E60" i="21"/>
  <c r="I60" i="21"/>
  <c r="V62" i="23" s="1"/>
  <c r="F61" i="21"/>
  <c r="G63" i="23" s="1"/>
  <c r="C62" i="21"/>
  <c r="E69" i="31" s="1"/>
  <c r="E64" i="21"/>
  <c r="I64" i="21"/>
  <c r="V66" i="23" s="1"/>
  <c r="F65" i="21"/>
  <c r="G67" i="23" s="1"/>
  <c r="C66" i="21"/>
  <c r="E73" i="31" s="1"/>
  <c r="E68" i="21"/>
  <c r="I68" i="21"/>
  <c r="V70" i="23" s="1"/>
  <c r="F40" i="21"/>
  <c r="G42" i="23" s="1"/>
  <c r="F44" i="21"/>
  <c r="G46" i="23" s="1"/>
  <c r="F48" i="21"/>
  <c r="G50" i="23" s="1"/>
  <c r="F52" i="21"/>
  <c r="G54" i="23" s="1"/>
  <c r="F56" i="21"/>
  <c r="G58" i="23" s="1"/>
  <c r="F60" i="21"/>
  <c r="G62" i="23" s="1"/>
  <c r="F64" i="21"/>
  <c r="G66" i="23" s="1"/>
  <c r="F68" i="21"/>
  <c r="G70" i="23" s="1"/>
  <c r="L9" i="21"/>
  <c r="AK11" i="23" s="1"/>
  <c r="L10" i="21"/>
  <c r="AK12" i="23" s="1"/>
  <c r="K11" i="21"/>
  <c r="M11" i="21"/>
  <c r="K12" i="21"/>
  <c r="L15" i="21"/>
  <c r="AK17" i="23" s="1"/>
  <c r="K15" i="21"/>
  <c r="M15" i="21"/>
  <c r="M19" i="21"/>
  <c r="K14" i="21"/>
  <c r="K18" i="21"/>
  <c r="AF20" i="23" s="1"/>
  <c r="L18" i="21"/>
  <c r="AK20" i="23" s="1"/>
  <c r="L22" i="21"/>
  <c r="AK24" i="23" s="1"/>
  <c r="K26" i="21"/>
  <c r="AF28" i="23" s="1"/>
  <c r="L26" i="21"/>
  <c r="AK28" i="23" s="1"/>
  <c r="K30" i="21"/>
  <c r="AF32" i="23" s="1"/>
  <c r="L30" i="21"/>
  <c r="AK32" i="23" s="1"/>
  <c r="L35" i="21"/>
  <c r="AK37" i="23" s="1"/>
  <c r="M35" i="21"/>
  <c r="L43" i="21"/>
  <c r="AK45" i="23" s="1"/>
  <c r="M43" i="21"/>
  <c r="L13" i="21"/>
  <c r="AK15" i="23" s="1"/>
  <c r="M13" i="21"/>
  <c r="M14" i="21"/>
  <c r="L16" i="21"/>
  <c r="AK18" i="23" s="1"/>
  <c r="K17" i="21"/>
  <c r="L17" i="21"/>
  <c r="AK19" i="23" s="1"/>
  <c r="M17" i="21"/>
  <c r="M18" i="21"/>
  <c r="N18" i="21"/>
  <c r="AP20" i="23" s="1"/>
  <c r="L20" i="21"/>
  <c r="AK22" i="23" s="1"/>
  <c r="K21" i="21"/>
  <c r="L21" i="21"/>
  <c r="AK23" i="23" s="1"/>
  <c r="M21" i="21"/>
  <c r="M22" i="21"/>
  <c r="L24" i="21"/>
  <c r="AK26" i="23" s="1"/>
  <c r="K25" i="21"/>
  <c r="L25" i="21"/>
  <c r="AK27" i="23" s="1"/>
  <c r="M25" i="21"/>
  <c r="M26" i="21"/>
  <c r="N26" i="21"/>
  <c r="AP28" i="23" s="1"/>
  <c r="L28" i="21"/>
  <c r="AK30" i="23" s="1"/>
  <c r="K29" i="21"/>
  <c r="L29" i="21"/>
  <c r="AK31" i="23" s="1"/>
  <c r="M29" i="21"/>
  <c r="M30" i="21"/>
  <c r="N30" i="21"/>
  <c r="AP32" i="23" s="1"/>
  <c r="M32" i="21"/>
  <c r="K32" i="21"/>
  <c r="L34" i="21"/>
  <c r="AK36" i="23" s="1"/>
  <c r="K34" i="21"/>
  <c r="M34" i="21"/>
  <c r="K35" i="21"/>
  <c r="K38" i="21"/>
  <c r="K40" i="21"/>
  <c r="M40" i="21"/>
  <c r="L40" i="21"/>
  <c r="AK42" i="23" s="1"/>
  <c r="L42" i="21"/>
  <c r="AK44" i="23" s="1"/>
  <c r="M42" i="21"/>
  <c r="K43" i="21"/>
  <c r="K16" i="21"/>
  <c r="M16" i="21"/>
  <c r="K19" i="21"/>
  <c r="K20" i="21"/>
  <c r="M20" i="21"/>
  <c r="L23" i="21"/>
  <c r="AK25" i="23" s="1"/>
  <c r="K24" i="21"/>
  <c r="M24" i="21"/>
  <c r="K27" i="21"/>
  <c r="K28" i="21"/>
  <c r="M28" i="21"/>
  <c r="L31" i="21"/>
  <c r="AK33" i="23" s="1"/>
  <c r="M31" i="21"/>
  <c r="L38" i="21"/>
  <c r="AK40" i="23" s="1"/>
  <c r="L39" i="21"/>
  <c r="AK41" i="23" s="1"/>
  <c r="M39" i="21"/>
  <c r="M23" i="21"/>
  <c r="M27" i="21"/>
  <c r="M36" i="21"/>
  <c r="K36" i="21"/>
  <c r="L36" i="21"/>
  <c r="AK38" i="23" s="1"/>
  <c r="M38" i="21"/>
  <c r="L44" i="21"/>
  <c r="AK46" i="23" s="1"/>
  <c r="K44" i="21"/>
  <c r="M44" i="21"/>
  <c r="L33" i="21"/>
  <c r="AK35" i="23" s="1"/>
  <c r="M33" i="21"/>
  <c r="M37" i="21"/>
  <c r="K37" i="21"/>
  <c r="K41" i="21"/>
  <c r="M41" i="21"/>
  <c r="U64" i="21"/>
  <c r="J71" i="31" s="1"/>
  <c r="K64" i="21"/>
  <c r="AF66" i="23" s="1"/>
  <c r="M64" i="21"/>
  <c r="N64" i="21"/>
  <c r="AP66" i="23" s="1"/>
  <c r="W64" i="21"/>
  <c r="L64" i="21"/>
  <c r="AK66" i="23" s="1"/>
  <c r="U68" i="21"/>
  <c r="J75" i="31" s="1"/>
  <c r="K68" i="21"/>
  <c r="AF70" i="23" s="1"/>
  <c r="M68" i="21"/>
  <c r="N68" i="21"/>
  <c r="AP70" i="23" s="1"/>
  <c r="W68" i="21"/>
  <c r="L68" i="21"/>
  <c r="AK70" i="23" s="1"/>
  <c r="K59" i="21"/>
  <c r="M59" i="21"/>
  <c r="M55" i="21"/>
  <c r="K55" i="21"/>
  <c r="U62" i="21"/>
  <c r="J69" i="31" s="1"/>
  <c r="K62" i="21"/>
  <c r="AF64" i="23" s="1"/>
  <c r="M62" i="21"/>
  <c r="N62" i="21"/>
  <c r="AP64" i="23" s="1"/>
  <c r="W62" i="21"/>
  <c r="L62" i="21"/>
  <c r="AK64" i="23" s="1"/>
  <c r="U66" i="21"/>
  <c r="J73" i="31" s="1"/>
  <c r="K66" i="21"/>
  <c r="AF68" i="23" s="1"/>
  <c r="M66" i="21"/>
  <c r="N66" i="21"/>
  <c r="AP68" i="23" s="1"/>
  <c r="W66" i="21"/>
  <c r="L66" i="21"/>
  <c r="AK68" i="23" s="1"/>
  <c r="M45" i="21"/>
  <c r="M46" i="21"/>
  <c r="M47" i="21"/>
  <c r="M48" i="21"/>
  <c r="M49" i="21"/>
  <c r="M50" i="21"/>
  <c r="M51" i="21"/>
  <c r="M52" i="21"/>
  <c r="M53" i="21"/>
  <c r="M54" i="21"/>
  <c r="K54" i="21"/>
  <c r="L54" i="21"/>
  <c r="AK56" i="23" s="1"/>
  <c r="M58" i="21"/>
  <c r="L58" i="21"/>
  <c r="AK60" i="23" s="1"/>
  <c r="M57" i="21"/>
  <c r="L57" i="21"/>
  <c r="AK59" i="23" s="1"/>
  <c r="U61" i="21"/>
  <c r="J68" i="31" s="1"/>
  <c r="K61" i="21"/>
  <c r="AF63" i="23" s="1"/>
  <c r="M61" i="21"/>
  <c r="T61" i="21"/>
  <c r="F68" i="31" s="1"/>
  <c r="U63" i="21"/>
  <c r="J70" i="31" s="1"/>
  <c r="K63" i="21"/>
  <c r="AF65" i="23" s="1"/>
  <c r="M63" i="21"/>
  <c r="T63" i="21"/>
  <c r="F70" i="31" s="1"/>
  <c r="U65" i="21"/>
  <c r="J72" i="31" s="1"/>
  <c r="K65" i="21"/>
  <c r="AF67" i="23" s="1"/>
  <c r="M65" i="21"/>
  <c r="T65" i="21"/>
  <c r="F72" i="31" s="1"/>
  <c r="U67" i="21"/>
  <c r="J74" i="31" s="1"/>
  <c r="K67" i="21"/>
  <c r="AF69" i="23" s="1"/>
  <c r="M67" i="21"/>
  <c r="T67" i="21"/>
  <c r="F74" i="31" s="1"/>
  <c r="K48" i="21"/>
  <c r="K52" i="21"/>
  <c r="K53" i="21"/>
  <c r="M56" i="21"/>
  <c r="K56" i="21"/>
  <c r="M60" i="21"/>
  <c r="L61" i="21"/>
  <c r="AK63" i="23" s="1"/>
  <c r="W61" i="21"/>
  <c r="L63" i="21"/>
  <c r="AK65" i="23" s="1"/>
  <c r="W63" i="21"/>
  <c r="L65" i="21"/>
  <c r="AK67" i="23" s="1"/>
  <c r="W65" i="21"/>
  <c r="L67" i="21"/>
  <c r="AK69" i="23" s="1"/>
  <c r="W67" i="21"/>
  <c r="I45" i="24" l="1"/>
  <c r="G38" i="30"/>
  <c r="I43" i="11"/>
  <c r="I43" i="24"/>
  <c r="X8" i="21"/>
  <c r="P3" i="21" s="1"/>
  <c r="H25" i="11"/>
  <c r="E3" i="21"/>
  <c r="B17" i="3"/>
  <c r="H25" i="24"/>
  <c r="I39" i="11"/>
  <c r="C52" i="3"/>
  <c r="I39" i="24"/>
  <c r="D22" i="11"/>
  <c r="G32" i="30"/>
  <c r="C43" i="3"/>
  <c r="B54" i="3"/>
  <c r="I41" i="24"/>
  <c r="H34" i="24"/>
  <c r="I35" i="30"/>
  <c r="H72" i="31"/>
  <c r="G34" i="30"/>
  <c r="D30" i="24"/>
  <c r="E30" i="31"/>
  <c r="D44" i="24"/>
  <c r="E44" i="31"/>
  <c r="D38" i="24"/>
  <c r="E38" i="31"/>
  <c r="I31" i="30"/>
  <c r="H68" i="31"/>
  <c r="H41" i="24"/>
  <c r="E71" i="31"/>
  <c r="D34" i="24"/>
  <c r="E34" i="31"/>
  <c r="B50" i="3"/>
  <c r="E51" i="31"/>
  <c r="I36" i="30"/>
  <c r="H73" i="31"/>
  <c r="I32" i="30"/>
  <c r="H69" i="31"/>
  <c r="I38" i="30"/>
  <c r="H75" i="31"/>
  <c r="I34" i="30"/>
  <c r="H71" i="31"/>
  <c r="C72" i="3"/>
  <c r="B63" i="3"/>
  <c r="H21" i="24"/>
  <c r="I37" i="30"/>
  <c r="H74" i="31"/>
  <c r="I33" i="30"/>
  <c r="H70" i="31"/>
  <c r="I41" i="11"/>
  <c r="H34" i="11"/>
  <c r="D34" i="11"/>
  <c r="D18" i="24"/>
  <c r="E18" i="31"/>
  <c r="D22" i="24"/>
  <c r="E22" i="31"/>
  <c r="D26" i="24"/>
  <c r="E26" i="31"/>
  <c r="J32" i="30"/>
  <c r="L69" i="31"/>
  <c r="J34" i="30"/>
  <c r="L71" i="31"/>
  <c r="J35" i="30"/>
  <c r="L72" i="31"/>
  <c r="J31" i="30"/>
  <c r="L68" i="31"/>
  <c r="J36" i="30"/>
  <c r="L73" i="31"/>
  <c r="J38" i="30"/>
  <c r="L75" i="31"/>
  <c r="J37" i="30"/>
  <c r="L74" i="31"/>
  <c r="J33" i="30"/>
  <c r="L70" i="31"/>
  <c r="C63" i="3"/>
  <c r="B37" i="3"/>
  <c r="B29" i="3"/>
  <c r="B70" i="3"/>
  <c r="B52" i="23"/>
  <c r="D44" i="11"/>
  <c r="D30" i="11"/>
  <c r="B43" i="3"/>
  <c r="D38" i="11"/>
  <c r="N55" i="21"/>
  <c r="AP57" i="23" s="1"/>
  <c r="AF57" i="23"/>
  <c r="N24" i="21"/>
  <c r="AP26" i="23" s="1"/>
  <c r="AF26" i="23"/>
  <c r="N15" i="21"/>
  <c r="AP17" i="23" s="1"/>
  <c r="AF17" i="23"/>
  <c r="N11" i="21"/>
  <c r="AP13" i="23" s="1"/>
  <c r="AF13" i="23"/>
  <c r="D29" i="24"/>
  <c r="D29" i="11"/>
  <c r="B28" i="3"/>
  <c r="B65" i="23"/>
  <c r="C69" i="3"/>
  <c r="B53" i="23"/>
  <c r="C57" i="3"/>
  <c r="B19" i="23"/>
  <c r="C23" i="3"/>
  <c r="D40" i="24"/>
  <c r="D40" i="11"/>
  <c r="B39" i="3"/>
  <c r="D32" i="24"/>
  <c r="D32" i="11"/>
  <c r="B31" i="3"/>
  <c r="D24" i="24"/>
  <c r="D24" i="11"/>
  <c r="B23" i="3"/>
  <c r="N53" i="21"/>
  <c r="AP55" i="23" s="1"/>
  <c r="AF55" i="23"/>
  <c r="H37" i="30"/>
  <c r="J44" i="24"/>
  <c r="J44" i="11"/>
  <c r="N54" i="21"/>
  <c r="AP56" i="23" s="1"/>
  <c r="AF56" i="23"/>
  <c r="B58" i="23"/>
  <c r="C62" i="3"/>
  <c r="B50" i="23"/>
  <c r="C54" i="3"/>
  <c r="B42" i="23"/>
  <c r="C46" i="3"/>
  <c r="B49" i="23"/>
  <c r="C53" i="3"/>
  <c r="B33" i="23"/>
  <c r="C37" i="3"/>
  <c r="D33" i="24"/>
  <c r="D33" i="11"/>
  <c r="B32" i="3"/>
  <c r="B17" i="23"/>
  <c r="C21" i="3"/>
  <c r="D17" i="24"/>
  <c r="D17" i="11"/>
  <c r="B16" i="3"/>
  <c r="B22" i="23"/>
  <c r="C26" i="3"/>
  <c r="D23" i="24"/>
  <c r="D23" i="11"/>
  <c r="B22" i="3"/>
  <c r="B14" i="23"/>
  <c r="C18" i="3"/>
  <c r="H33" i="24"/>
  <c r="B62" i="3"/>
  <c r="H33" i="11"/>
  <c r="H29" i="24"/>
  <c r="B58" i="3"/>
  <c r="H29" i="11"/>
  <c r="H17" i="24"/>
  <c r="H17" i="11"/>
  <c r="B46" i="3"/>
  <c r="B24" i="23"/>
  <c r="C28" i="3"/>
  <c r="B51" i="23"/>
  <c r="C55" i="3"/>
  <c r="B23" i="23"/>
  <c r="C27" i="3"/>
  <c r="B28" i="23"/>
  <c r="C32" i="3"/>
  <c r="G37" i="30"/>
  <c r="I44" i="24"/>
  <c r="I44" i="11"/>
  <c r="G33" i="30"/>
  <c r="I40" i="24"/>
  <c r="I40" i="11"/>
  <c r="N19" i="21"/>
  <c r="AP21" i="23" s="1"/>
  <c r="AF21" i="23"/>
  <c r="N40" i="21"/>
  <c r="AP42" i="23" s="1"/>
  <c r="AF42" i="23"/>
  <c r="N34" i="21"/>
  <c r="AP36" i="23" s="1"/>
  <c r="AF36" i="23"/>
  <c r="N29" i="21"/>
  <c r="AP31" i="23" s="1"/>
  <c r="AF31" i="23"/>
  <c r="H32" i="24"/>
  <c r="H32" i="11"/>
  <c r="B61" i="3"/>
  <c r="B41" i="23"/>
  <c r="C45" i="3"/>
  <c r="B13" i="23"/>
  <c r="C17" i="3"/>
  <c r="H36" i="24"/>
  <c r="H36" i="11"/>
  <c r="B65" i="3"/>
  <c r="H20" i="24"/>
  <c r="H20" i="11"/>
  <c r="B49" i="3"/>
  <c r="D39" i="24"/>
  <c r="D39" i="11"/>
  <c r="B38" i="3"/>
  <c r="D31" i="24"/>
  <c r="D31" i="11"/>
  <c r="B30" i="3"/>
  <c r="B36" i="23"/>
  <c r="C40" i="3"/>
  <c r="H42" i="24"/>
  <c r="H42" i="11"/>
  <c r="B71" i="3"/>
  <c r="H38" i="24"/>
  <c r="H38" i="11"/>
  <c r="B67" i="3"/>
  <c r="N14" i="21"/>
  <c r="AP16" i="23" s="1"/>
  <c r="AF16" i="23"/>
  <c r="N52" i="21"/>
  <c r="AP54" i="23" s="1"/>
  <c r="AF54" i="23"/>
  <c r="G35" i="30"/>
  <c r="I42" i="24"/>
  <c r="I42" i="11"/>
  <c r="G31" i="30"/>
  <c r="I38" i="24"/>
  <c r="I38" i="11"/>
  <c r="N37" i="21"/>
  <c r="AP39" i="23" s="1"/>
  <c r="AF39" i="23"/>
  <c r="N27" i="21"/>
  <c r="AP29" i="23" s="1"/>
  <c r="AF29" i="23"/>
  <c r="N16" i="21"/>
  <c r="AP18" i="23" s="1"/>
  <c r="AF18" i="23"/>
  <c r="N35" i="21"/>
  <c r="AP37" i="23" s="1"/>
  <c r="AF37" i="23"/>
  <c r="N32" i="21"/>
  <c r="AP34" i="23" s="1"/>
  <c r="AF34" i="23"/>
  <c r="N25" i="21"/>
  <c r="AP27" i="23" s="1"/>
  <c r="AF27" i="23"/>
  <c r="N12" i="21"/>
  <c r="AP14" i="23" s="1"/>
  <c r="AF14" i="23"/>
  <c r="B70" i="23"/>
  <c r="C74" i="3"/>
  <c r="B57" i="23"/>
  <c r="C61" i="3"/>
  <c r="H16" i="24"/>
  <c r="H16" i="11"/>
  <c r="B45" i="3"/>
  <c r="D37" i="24"/>
  <c r="D37" i="11"/>
  <c r="B36" i="3"/>
  <c r="B21" i="23"/>
  <c r="C25" i="3"/>
  <c r="D21" i="24"/>
  <c r="D21" i="11"/>
  <c r="B20" i="3"/>
  <c r="B69" i="23"/>
  <c r="C73" i="3"/>
  <c r="D42" i="24"/>
  <c r="B41" i="3"/>
  <c r="D42" i="11"/>
  <c r="H40" i="24"/>
  <c r="H40" i="11"/>
  <c r="B69" i="3"/>
  <c r="B61" i="23"/>
  <c r="C65" i="3"/>
  <c r="H28" i="24"/>
  <c r="H28" i="11"/>
  <c r="B57" i="3"/>
  <c r="B45" i="23"/>
  <c r="C49" i="3"/>
  <c r="B34" i="23"/>
  <c r="C38" i="3"/>
  <c r="D35" i="24"/>
  <c r="D35" i="11"/>
  <c r="B34" i="3"/>
  <c r="B26" i="23"/>
  <c r="C30" i="3"/>
  <c r="B60" i="23"/>
  <c r="C64" i="3"/>
  <c r="B56" i="23"/>
  <c r="C60" i="3"/>
  <c r="B40" i="23"/>
  <c r="C44" i="3"/>
  <c r="B32" i="23"/>
  <c r="C36" i="3"/>
  <c r="B67" i="23"/>
  <c r="C71" i="3"/>
  <c r="B27" i="23"/>
  <c r="C31" i="3"/>
  <c r="B11" i="23"/>
  <c r="C15" i="3"/>
  <c r="H45" i="24"/>
  <c r="B74" i="3"/>
  <c r="H45" i="11"/>
  <c r="H26" i="24"/>
  <c r="H26" i="11"/>
  <c r="B55" i="3"/>
  <c r="H22" i="24"/>
  <c r="H22" i="11"/>
  <c r="B51" i="3"/>
  <c r="B29" i="23"/>
  <c r="C33" i="3"/>
  <c r="H44" i="24"/>
  <c r="H44" i="11"/>
  <c r="B73" i="3"/>
  <c r="B37" i="23"/>
  <c r="C41" i="3"/>
  <c r="B30" i="23"/>
  <c r="C34" i="3"/>
  <c r="B64" i="23"/>
  <c r="C68" i="3"/>
  <c r="B44" i="23"/>
  <c r="C48" i="3"/>
  <c r="B12" i="23"/>
  <c r="C16" i="3"/>
  <c r="B35" i="23"/>
  <c r="C39" i="3"/>
  <c r="D36" i="24"/>
  <c r="D36" i="11"/>
  <c r="B35" i="3"/>
  <c r="D28" i="24"/>
  <c r="D28" i="11"/>
  <c r="B27" i="3"/>
  <c r="D20" i="24"/>
  <c r="D20" i="11"/>
  <c r="B19" i="3"/>
  <c r="D16" i="24"/>
  <c r="D16" i="11"/>
  <c r="B15" i="3"/>
  <c r="H33" i="30"/>
  <c r="J40" i="24"/>
  <c r="J40" i="11"/>
  <c r="N41" i="21"/>
  <c r="AP43" i="23" s="1"/>
  <c r="AF43" i="23"/>
  <c r="N28" i="21"/>
  <c r="AP30" i="23" s="1"/>
  <c r="AF30" i="23"/>
  <c r="N38" i="21"/>
  <c r="AP40" i="23" s="1"/>
  <c r="AF40" i="23"/>
  <c r="N17" i="21"/>
  <c r="AP19" i="23" s="1"/>
  <c r="AF19" i="23"/>
  <c r="N56" i="21"/>
  <c r="AP58" i="23" s="1"/>
  <c r="AF58" i="23"/>
  <c r="N48" i="21"/>
  <c r="AP50" i="23" s="1"/>
  <c r="AF50" i="23"/>
  <c r="H35" i="30"/>
  <c r="J42" i="24"/>
  <c r="J42" i="11"/>
  <c r="H31" i="30"/>
  <c r="J38" i="24"/>
  <c r="J38" i="11"/>
  <c r="H36" i="30"/>
  <c r="J43" i="24"/>
  <c r="J43" i="11"/>
  <c r="H32" i="30"/>
  <c r="J39" i="24"/>
  <c r="J39" i="11"/>
  <c r="N59" i="21"/>
  <c r="AP61" i="23" s="1"/>
  <c r="AF61" i="23"/>
  <c r="H38" i="30"/>
  <c r="J45" i="24"/>
  <c r="J45" i="11"/>
  <c r="H34" i="30"/>
  <c r="J41" i="24"/>
  <c r="J41" i="11"/>
  <c r="N44" i="21"/>
  <c r="AP46" i="23" s="1"/>
  <c r="AF46" i="23"/>
  <c r="N36" i="21"/>
  <c r="AP38" i="23" s="1"/>
  <c r="AF38" i="23"/>
  <c r="N20" i="21"/>
  <c r="AP22" i="23" s="1"/>
  <c r="AF22" i="23"/>
  <c r="N43" i="21"/>
  <c r="AP45" i="23" s="1"/>
  <c r="AF45" i="23"/>
  <c r="N21" i="21"/>
  <c r="AP23" i="23" s="1"/>
  <c r="AF23" i="23"/>
  <c r="F3" i="21"/>
  <c r="B5" i="23"/>
  <c r="B10" i="23" s="1"/>
  <c r="H43" i="24"/>
  <c r="B72" i="3"/>
  <c r="H43" i="11"/>
  <c r="H39" i="24"/>
  <c r="B68" i="3"/>
  <c r="H39" i="11"/>
  <c r="H35" i="24"/>
  <c r="B64" i="3"/>
  <c r="H35" i="11"/>
  <c r="H31" i="24"/>
  <c r="B60" i="3"/>
  <c r="H31" i="11"/>
  <c r="H27" i="24"/>
  <c r="B56" i="3"/>
  <c r="H27" i="11"/>
  <c r="H23" i="24"/>
  <c r="H23" i="11"/>
  <c r="B52" i="3"/>
  <c r="H19" i="24"/>
  <c r="H19" i="11"/>
  <c r="B48" i="3"/>
  <c r="D45" i="24"/>
  <c r="D45" i="11"/>
  <c r="B44" i="3"/>
  <c r="B66" i="23"/>
  <c r="C70" i="3"/>
  <c r="B62" i="23"/>
  <c r="C66" i="3"/>
  <c r="B54" i="23"/>
  <c r="C58" i="3"/>
  <c r="B46" i="23"/>
  <c r="C50" i="3"/>
  <c r="H24" i="24"/>
  <c r="H24" i="11"/>
  <c r="B53" i="3"/>
  <c r="D41" i="24"/>
  <c r="D41" i="11"/>
  <c r="B40" i="3"/>
  <c r="B25" i="23"/>
  <c r="C29" i="3"/>
  <c r="D25" i="24"/>
  <c r="D25" i="11"/>
  <c r="B24" i="3"/>
  <c r="B38" i="23"/>
  <c r="C42" i="3"/>
  <c r="D27" i="24"/>
  <c r="D27" i="11"/>
  <c r="B26" i="3"/>
  <c r="B18" i="23"/>
  <c r="C22" i="3"/>
  <c r="D19" i="24"/>
  <c r="D19" i="11"/>
  <c r="B18" i="3"/>
  <c r="D43" i="24"/>
  <c r="D43" i="11"/>
  <c r="B42" i="3"/>
  <c r="B20" i="23"/>
  <c r="C24" i="3"/>
  <c r="B63" i="23"/>
  <c r="C67" i="3"/>
  <c r="B47" i="23"/>
  <c r="C51" i="3"/>
  <c r="B31" i="23"/>
  <c r="C35" i="3"/>
  <c r="B15" i="23"/>
  <c r="C19" i="3"/>
  <c r="B16" i="23"/>
  <c r="C20" i="3"/>
  <c r="H8" i="21"/>
  <c r="L10" i="23"/>
  <c r="K57" i="21"/>
  <c r="K49" i="21"/>
  <c r="L49" i="21"/>
  <c r="AK51" i="23" s="1"/>
  <c r="K60" i="21"/>
  <c r="L60" i="21"/>
  <c r="AK62" i="23" s="1"/>
  <c r="K45" i="21"/>
  <c r="L45" i="21"/>
  <c r="AK47" i="23" s="1"/>
  <c r="L56" i="21"/>
  <c r="AK58" i="23" s="1"/>
  <c r="K51" i="21"/>
  <c r="K47" i="21"/>
  <c r="K58" i="21"/>
  <c r="L37" i="21"/>
  <c r="AK39" i="23" s="1"/>
  <c r="K33" i="21"/>
  <c r="L19" i="21"/>
  <c r="AK21" i="23" s="1"/>
  <c r="K9" i="21"/>
  <c r="C3" i="21"/>
  <c r="D3" i="21"/>
  <c r="L53" i="21"/>
  <c r="AK55" i="23" s="1"/>
  <c r="L41" i="21"/>
  <c r="AK43" i="23" s="1"/>
  <c r="L32" i="21"/>
  <c r="AK34" i="23" s="1"/>
  <c r="L55" i="21"/>
  <c r="AK57" i="23" s="1"/>
  <c r="K31" i="21"/>
  <c r="K23" i="21"/>
  <c r="L27" i="21"/>
  <c r="AK29" i="23" s="1"/>
  <c r="K42" i="21"/>
  <c r="L12" i="21"/>
  <c r="AK14" i="23" s="1"/>
  <c r="K13" i="21"/>
  <c r="K22" i="21"/>
  <c r="L11" i="21"/>
  <c r="AK13" i="23" s="1"/>
  <c r="M9" i="21"/>
  <c r="K10" i="21"/>
  <c r="M10" i="21"/>
  <c r="K50" i="21"/>
  <c r="K46" i="21"/>
  <c r="L52" i="21"/>
  <c r="AK54" i="23" s="1"/>
  <c r="L51" i="21"/>
  <c r="AK53" i="23" s="1"/>
  <c r="L50" i="21"/>
  <c r="AK52" i="23" s="1"/>
  <c r="L48" i="21"/>
  <c r="AK50" i="23" s="1"/>
  <c r="L47" i="21"/>
  <c r="AK49" i="23" s="1"/>
  <c r="L46" i="21"/>
  <c r="AK48" i="23" s="1"/>
  <c r="L59" i="21"/>
  <c r="AK61" i="23" s="1"/>
  <c r="K39" i="21"/>
  <c r="L14" i="21"/>
  <c r="AK16" i="23" s="1"/>
  <c r="N60" i="21" l="1"/>
  <c r="AP62" i="23" s="1"/>
  <c r="AF62" i="23"/>
  <c r="N9" i="21"/>
  <c r="AP11" i="23" s="1"/>
  <c r="AF11" i="23"/>
  <c r="N58" i="21"/>
  <c r="AP60" i="23" s="1"/>
  <c r="AF60" i="23"/>
  <c r="I8" i="21"/>
  <c r="Q10" i="23"/>
  <c r="N13" i="21"/>
  <c r="AP15" i="23" s="1"/>
  <c r="AF15" i="23"/>
  <c r="N23" i="21"/>
  <c r="AP25" i="23" s="1"/>
  <c r="AF25" i="23"/>
  <c r="N39" i="21"/>
  <c r="AP41" i="23" s="1"/>
  <c r="AF41" i="23"/>
  <c r="N46" i="21"/>
  <c r="AP48" i="23" s="1"/>
  <c r="AF48" i="23"/>
  <c r="N31" i="21"/>
  <c r="AP33" i="23" s="1"/>
  <c r="AF33" i="23"/>
  <c r="N50" i="21"/>
  <c r="AP52" i="23" s="1"/>
  <c r="AF52" i="23"/>
  <c r="N42" i="21"/>
  <c r="AP44" i="23" s="1"/>
  <c r="AF44" i="23"/>
  <c r="N47" i="21"/>
  <c r="AP49" i="23" s="1"/>
  <c r="AF49" i="23"/>
  <c r="N45" i="21"/>
  <c r="AP47" i="23" s="1"/>
  <c r="AF47" i="23"/>
  <c r="N49" i="21"/>
  <c r="AP51" i="23" s="1"/>
  <c r="AF51" i="23"/>
  <c r="N10" i="21"/>
  <c r="AP12" i="23" s="1"/>
  <c r="AF12" i="23"/>
  <c r="N22" i="21"/>
  <c r="AP24" i="23" s="1"/>
  <c r="AF24" i="23"/>
  <c r="N33" i="21"/>
  <c r="AP35" i="23" s="1"/>
  <c r="AF35" i="23"/>
  <c r="N51" i="21"/>
  <c r="AP53" i="23" s="1"/>
  <c r="AF53" i="23"/>
  <c r="N57" i="21"/>
  <c r="AP59" i="23" s="1"/>
  <c r="AF59" i="23"/>
  <c r="M12" i="21"/>
  <c r="G3" i="21" s="1"/>
  <c r="H5" i="23"/>
  <c r="G73" i="21"/>
  <c r="A48" i="13"/>
  <c r="A14" i="30"/>
  <c r="A21" i="24"/>
  <c r="A22" i="30"/>
  <c r="A29" i="24"/>
  <c r="A34" i="30"/>
  <c r="A41" i="24"/>
  <c r="A16" i="24"/>
  <c r="A20" i="24"/>
  <c r="A13" i="30"/>
  <c r="A24" i="24"/>
  <c r="A17" i="30"/>
  <c r="A28" i="24"/>
  <c r="A21" i="30"/>
  <c r="A32" i="24"/>
  <c r="A25" i="30"/>
  <c r="A36" i="24"/>
  <c r="A29" i="30"/>
  <c r="A40" i="24"/>
  <c r="A33" i="30"/>
  <c r="A44" i="24"/>
  <c r="A37" i="30"/>
  <c r="A10" i="30"/>
  <c r="A17" i="24"/>
  <c r="A18" i="30"/>
  <c r="A25" i="24"/>
  <c r="A26" i="30"/>
  <c r="A33" i="24"/>
  <c r="A38" i="30"/>
  <c r="A45" i="24"/>
  <c r="A30" i="30"/>
  <c r="A37" i="24"/>
  <c r="A18" i="24"/>
  <c r="A11" i="30"/>
  <c r="A19" i="24"/>
  <c r="A12" i="30"/>
  <c r="A15" i="30"/>
  <c r="A22" i="24"/>
  <c r="A16" i="30"/>
  <c r="A23" i="24"/>
  <c r="A26" i="24"/>
  <c r="A19" i="30"/>
  <c r="A27" i="24"/>
  <c r="A20" i="30"/>
  <c r="A23" i="30"/>
  <c r="A30" i="24"/>
  <c r="A24" i="30"/>
  <c r="A31" i="24"/>
  <c r="A34" i="24"/>
  <c r="A27" i="30"/>
  <c r="A35" i="24"/>
  <c r="A28" i="30"/>
  <c r="A31" i="30"/>
  <c r="A38" i="24"/>
  <c r="A32" i="30"/>
  <c r="A39" i="24"/>
  <c r="A42" i="24"/>
  <c r="A35" i="30"/>
  <c r="A43" i="24"/>
  <c r="A36" i="30"/>
  <c r="H3" i="21" l="1"/>
  <c r="E12" i="31" s="1"/>
  <c r="B8" i="3"/>
  <c r="J8" i="21"/>
  <c r="V10" i="23"/>
  <c r="J73" i="21"/>
  <c r="Q100" i="23"/>
  <c r="R101" i="23" s="1"/>
  <c r="X101" i="23" s="1"/>
  <c r="E81" i="21" l="1"/>
  <c r="M3" i="21"/>
  <c r="D81" i="21" s="1"/>
  <c r="J75" i="21"/>
  <c r="O92" i="23" s="1"/>
  <c r="D12" i="11"/>
  <c r="L3" i="21"/>
  <c r="C81" i="21" s="1"/>
  <c r="AL124" i="23"/>
  <c r="N126" i="23" s="1"/>
  <c r="O130" i="23" s="1"/>
  <c r="V130" i="23" s="1"/>
  <c r="E73" i="21"/>
  <c r="E76" i="21" s="1"/>
  <c r="H93" i="23" s="1"/>
  <c r="H74" i="21"/>
  <c r="V113" i="23" s="1"/>
  <c r="AA113" i="23" s="1"/>
  <c r="O118" i="23" s="1"/>
  <c r="V118" i="23" s="1"/>
  <c r="C8" i="3"/>
  <c r="D12" i="24"/>
  <c r="N3" i="21"/>
  <c r="F81" i="21" s="1"/>
  <c r="K8" i="21"/>
  <c r="AF10" i="23" s="1"/>
  <c r="AA10" i="23"/>
  <c r="N73" i="21"/>
  <c r="O90" i="23"/>
  <c r="J74" i="21"/>
  <c r="AH90" i="23" l="1"/>
  <c r="Q73" i="21"/>
  <c r="Q76" i="21" s="1"/>
  <c r="P76" i="21" s="1"/>
  <c r="G81" i="21"/>
  <c r="N75" i="21"/>
  <c r="AH92" i="23" s="1"/>
  <c r="V142" i="23" s="1"/>
  <c r="H90" i="23"/>
  <c r="F135" i="23"/>
  <c r="L142" i="23"/>
  <c r="O106" i="23"/>
  <c r="V106" i="23" s="1"/>
  <c r="N74" i="21"/>
  <c r="O91" i="23"/>
  <c r="A17" i="11"/>
  <c r="A25" i="11"/>
  <c r="A23" i="11"/>
  <c r="A36" i="11"/>
  <c r="A21" i="11"/>
  <c r="A32" i="11"/>
  <c r="A40" i="11"/>
  <c r="A19" i="11"/>
  <c r="A27" i="11"/>
  <c r="A44" i="11"/>
  <c r="A30" i="11"/>
  <c r="A34" i="11"/>
  <c r="A38" i="11"/>
  <c r="A42" i="11"/>
  <c r="A9" i="30"/>
  <c r="A16" i="11"/>
  <c r="A18" i="11"/>
  <c r="A20" i="11"/>
  <c r="A22" i="11"/>
  <c r="A24" i="11"/>
  <c r="A26" i="11"/>
  <c r="A28" i="11"/>
  <c r="A31" i="11"/>
  <c r="A33" i="11"/>
  <c r="A35" i="11"/>
  <c r="A37" i="11"/>
  <c r="A39" i="11"/>
  <c r="A41" i="11"/>
  <c r="A43" i="11"/>
  <c r="A45" i="11"/>
  <c r="A29" i="11"/>
  <c r="T135" i="23" l="1"/>
  <c r="N76" i="21"/>
  <c r="AH91" i="23"/>
  <c r="M135" i="23" l="1"/>
  <c r="Q142" i="23"/>
  <c r="AH93" i="23"/>
  <c r="F136" i="23" l="1"/>
  <c r="F138" i="23" s="1"/>
  <c r="M151" i="23" s="1"/>
  <c r="L141" i="23"/>
  <c r="AP93" i="23"/>
  <c r="AA141" i="23" s="1"/>
  <c r="C82" i="21"/>
  <c r="H77" i="31" s="1"/>
  <c r="I151" i="23" l="1"/>
  <c r="C80" i="21"/>
  <c r="G80" i="21" s="1"/>
  <c r="J47" i="24"/>
  <c r="I47" i="11"/>
  <c r="H80" i="21" l="1"/>
  <c r="R80" i="21" s="1"/>
  <c r="W60" i="21"/>
  <c r="W59" i="21"/>
  <c r="W58" i="21"/>
  <c r="W57" i="21"/>
  <c r="W56" i="21"/>
  <c r="W55" i="21"/>
  <c r="W54" i="21"/>
  <c r="W53" i="21"/>
  <c r="W51" i="21"/>
  <c r="W47" i="21"/>
  <c r="W52" i="21"/>
  <c r="W49" i="21"/>
  <c r="W45" i="21"/>
  <c r="W40" i="21"/>
  <c r="W36" i="21"/>
  <c r="W32" i="21"/>
  <c r="W50" i="21"/>
  <c r="W48" i="21"/>
  <c r="W46" i="21"/>
  <c r="W38" i="21"/>
  <c r="W30" i="21"/>
  <c r="W26" i="21"/>
  <c r="W22" i="21"/>
  <c r="W18" i="21"/>
  <c r="W41" i="21"/>
  <c r="W39" i="21"/>
  <c r="W33" i="21"/>
  <c r="W31" i="21"/>
  <c r="W27" i="21"/>
  <c r="W23" i="21"/>
  <c r="W19" i="21"/>
  <c r="W15" i="21"/>
  <c r="W44" i="21"/>
  <c r="W42" i="21"/>
  <c r="W34" i="21"/>
  <c r="W28" i="21"/>
  <c r="W24" i="21"/>
  <c r="W20" i="21"/>
  <c r="W16" i="21"/>
  <c r="W12" i="21"/>
  <c r="W11" i="21"/>
  <c r="W10" i="21"/>
  <c r="W9" i="21"/>
  <c r="W43" i="21"/>
  <c r="W37" i="21"/>
  <c r="W35" i="21"/>
  <c r="W29" i="21"/>
  <c r="W25" i="21"/>
  <c r="W21" i="21"/>
  <c r="W17" i="21"/>
  <c r="W13" i="21"/>
  <c r="W14" i="21"/>
  <c r="U35" i="21"/>
  <c r="J42" i="31" s="1"/>
  <c r="U56" i="21"/>
  <c r="J63" i="31" s="1"/>
  <c r="U37" i="21"/>
  <c r="J44" i="31" s="1"/>
  <c r="U16" i="21"/>
  <c r="J23" i="31" s="1"/>
  <c r="U26" i="21"/>
  <c r="J33" i="31" s="1"/>
  <c r="U32" i="21"/>
  <c r="J39" i="31" s="1"/>
  <c r="U18" i="21"/>
  <c r="J25" i="31" s="1"/>
  <c r="U19" i="21"/>
  <c r="J26" i="31" s="1"/>
  <c r="U34" i="21"/>
  <c r="J41" i="31" s="1"/>
  <c r="U27" i="21"/>
  <c r="J34" i="31" s="1"/>
  <c r="U17" i="21"/>
  <c r="J24" i="31" s="1"/>
  <c r="U21" i="21"/>
  <c r="J28" i="31" s="1"/>
  <c r="U28" i="21"/>
  <c r="J35" i="31" s="1"/>
  <c r="U38" i="21"/>
  <c r="J45" i="31" s="1"/>
  <c r="U53" i="21"/>
  <c r="J60" i="31" s="1"/>
  <c r="U25" i="21"/>
  <c r="J32" i="31" s="1"/>
  <c r="U54" i="21"/>
  <c r="J61" i="31" s="1"/>
  <c r="U40" i="21"/>
  <c r="J47" i="31" s="1"/>
  <c r="U55" i="21"/>
  <c r="J62" i="31" s="1"/>
  <c r="U30" i="21"/>
  <c r="J37" i="31" s="1"/>
  <c r="U14" i="21"/>
  <c r="J21" i="31" s="1"/>
  <c r="U52" i="21"/>
  <c r="J59" i="31" s="1"/>
  <c r="U20" i="21"/>
  <c r="J27" i="31" s="1"/>
  <c r="U29" i="21"/>
  <c r="J36" i="31" s="1"/>
  <c r="U48" i="21"/>
  <c r="J55" i="31" s="1"/>
  <c r="U41" i="21"/>
  <c r="J48" i="31" s="1"/>
  <c r="U59" i="21"/>
  <c r="J66" i="31" s="1"/>
  <c r="U44" i="21"/>
  <c r="J51" i="31" s="1"/>
  <c r="U24" i="21"/>
  <c r="J31" i="31" s="1"/>
  <c r="U11" i="21"/>
  <c r="J18" i="31" s="1"/>
  <c r="U12" i="21"/>
  <c r="J19" i="31" s="1"/>
  <c r="U15" i="21"/>
  <c r="J22" i="31" s="1"/>
  <c r="U36" i="21"/>
  <c r="J43" i="31" s="1"/>
  <c r="U43" i="21"/>
  <c r="J50" i="31" s="1"/>
  <c r="U42" i="21"/>
  <c r="J49" i="31" s="1"/>
  <c r="U31" i="21"/>
  <c r="J38" i="31" s="1"/>
  <c r="U13" i="21"/>
  <c r="J20" i="31" s="1"/>
  <c r="U51" i="21"/>
  <c r="J58" i="31" s="1"/>
  <c r="U39" i="21"/>
  <c r="J46" i="31" s="1"/>
  <c r="U57" i="21"/>
  <c r="J64" i="31" s="1"/>
  <c r="U58" i="21"/>
  <c r="J65" i="31" s="1"/>
  <c r="U60" i="21"/>
  <c r="J67" i="31" s="1"/>
  <c r="U47" i="21"/>
  <c r="J54" i="31" s="1"/>
  <c r="U10" i="21"/>
  <c r="J17" i="31" s="1"/>
  <c r="U45" i="21"/>
  <c r="J52" i="31" s="1"/>
  <c r="U46" i="21"/>
  <c r="J53" i="31" s="1"/>
  <c r="U49" i="21"/>
  <c r="J56" i="31" s="1"/>
  <c r="U9" i="21"/>
  <c r="J16" i="31" s="1"/>
  <c r="U22" i="21"/>
  <c r="J29" i="31" s="1"/>
  <c r="U50" i="21"/>
  <c r="J57" i="31" s="1"/>
  <c r="U23" i="21"/>
  <c r="J30" i="31" s="1"/>
  <c r="U33" i="21"/>
  <c r="J40" i="31" s="1"/>
  <c r="J80" i="21" l="1"/>
  <c r="K80" i="21" s="1"/>
  <c r="M80" i="21" s="1"/>
  <c r="O3" i="21"/>
  <c r="C43" i="13" s="1"/>
  <c r="D14" i="30"/>
  <c r="H21" i="31"/>
  <c r="D25" i="30"/>
  <c r="H32" i="31"/>
  <c r="D28" i="30"/>
  <c r="H35" i="31"/>
  <c r="I9" i="30"/>
  <c r="H46" i="31"/>
  <c r="D36" i="30"/>
  <c r="H43" i="31"/>
  <c r="I22" i="30"/>
  <c r="H59" i="31"/>
  <c r="I28" i="30"/>
  <c r="H65" i="31"/>
  <c r="D17" i="30"/>
  <c r="H24" i="31"/>
  <c r="D29" i="30"/>
  <c r="H36" i="31"/>
  <c r="D9" i="30"/>
  <c r="H16" i="31"/>
  <c r="D16" i="30"/>
  <c r="H23" i="31"/>
  <c r="D34" i="30"/>
  <c r="H41" i="31"/>
  <c r="D27" i="30"/>
  <c r="H34" i="31"/>
  <c r="I11" i="30"/>
  <c r="H48" i="31"/>
  <c r="D26" i="30"/>
  <c r="H33" i="31"/>
  <c r="I18" i="30"/>
  <c r="H55" i="31"/>
  <c r="I10" i="30"/>
  <c r="H47" i="31"/>
  <c r="I25" i="30"/>
  <c r="H62" i="31"/>
  <c r="I29" i="30"/>
  <c r="H66" i="31"/>
  <c r="D12" i="30"/>
  <c r="H19" i="31"/>
  <c r="I16" i="30"/>
  <c r="H53" i="31"/>
  <c r="I24" i="30"/>
  <c r="H61" i="31"/>
  <c r="D21" i="30"/>
  <c r="H28" i="31"/>
  <c r="D35" i="30"/>
  <c r="H42" i="31"/>
  <c r="D10" i="30"/>
  <c r="H17" i="31"/>
  <c r="D20" i="30"/>
  <c r="H27" i="31"/>
  <c r="I12" i="30"/>
  <c r="H49" i="31"/>
  <c r="D19" i="30"/>
  <c r="H26" i="31"/>
  <c r="D31" i="30"/>
  <c r="H38" i="31"/>
  <c r="D18" i="30"/>
  <c r="H25" i="31"/>
  <c r="D30" i="30"/>
  <c r="H37" i="31"/>
  <c r="I20" i="30"/>
  <c r="H57" i="31"/>
  <c r="I15" i="30"/>
  <c r="H52" i="31"/>
  <c r="I17" i="30"/>
  <c r="H54" i="31"/>
  <c r="I26" i="30"/>
  <c r="H63" i="31"/>
  <c r="I30" i="30"/>
  <c r="H67" i="31"/>
  <c r="I13" i="30"/>
  <c r="H50" i="31"/>
  <c r="D15" i="30"/>
  <c r="H22" i="31"/>
  <c r="D22" i="30"/>
  <c r="H29" i="31"/>
  <c r="D13" i="30"/>
  <c r="H20" i="31"/>
  <c r="D37" i="30"/>
  <c r="H44" i="31"/>
  <c r="D11" i="30"/>
  <c r="H18" i="31"/>
  <c r="D24" i="30"/>
  <c r="H31" i="31"/>
  <c r="I14" i="30"/>
  <c r="H51" i="31"/>
  <c r="D23" i="30"/>
  <c r="H30" i="31"/>
  <c r="D33" i="30"/>
  <c r="H40" i="31"/>
  <c r="D38" i="30"/>
  <c r="H45" i="31"/>
  <c r="D32" i="30"/>
  <c r="H39" i="31"/>
  <c r="I19" i="30"/>
  <c r="H56" i="31"/>
  <c r="I21" i="30"/>
  <c r="H58" i="31"/>
  <c r="I23" i="30"/>
  <c r="H60" i="31"/>
  <c r="I27" i="30"/>
  <c r="H64" i="31"/>
  <c r="E36" i="30"/>
  <c r="L43" i="31"/>
  <c r="E13" i="30"/>
  <c r="L20" i="31"/>
  <c r="E18" i="30"/>
  <c r="L25" i="31"/>
  <c r="J24" i="30"/>
  <c r="L61" i="31"/>
  <c r="J14" i="30"/>
  <c r="L51" i="31"/>
  <c r="E16" i="30"/>
  <c r="L23" i="31"/>
  <c r="E26" i="30"/>
  <c r="L33" i="31"/>
  <c r="E10" i="30"/>
  <c r="L17" i="31"/>
  <c r="J18" i="30"/>
  <c r="L55" i="31"/>
  <c r="E24" i="30"/>
  <c r="L31" i="31"/>
  <c r="E21" i="30"/>
  <c r="L28" i="31"/>
  <c r="H20" i="30"/>
  <c r="J27" i="24"/>
  <c r="J27" i="11"/>
  <c r="H21" i="30"/>
  <c r="J28" i="24"/>
  <c r="J28" i="11"/>
  <c r="H22" i="30"/>
  <c r="J29" i="24"/>
  <c r="J29" i="11"/>
  <c r="C32" i="30"/>
  <c r="F39" i="24"/>
  <c r="F39" i="11"/>
  <c r="H28" i="30"/>
  <c r="J35" i="24"/>
  <c r="J35" i="11"/>
  <c r="C24" i="30"/>
  <c r="F31" i="24"/>
  <c r="F31" i="11"/>
  <c r="C14" i="30"/>
  <c r="F21" i="24"/>
  <c r="F21" i="11"/>
  <c r="H24" i="30"/>
  <c r="J31" i="24"/>
  <c r="J31" i="11"/>
  <c r="C28" i="30"/>
  <c r="F35" i="24"/>
  <c r="F35" i="11"/>
  <c r="C34" i="30"/>
  <c r="F41" i="24"/>
  <c r="F41" i="11"/>
  <c r="C26" i="30"/>
  <c r="F33" i="24"/>
  <c r="F33" i="11"/>
  <c r="C35" i="30"/>
  <c r="F42" i="24"/>
  <c r="F42" i="11"/>
  <c r="H16" i="30"/>
  <c r="J23" i="24"/>
  <c r="J23" i="11"/>
  <c r="H13" i="30"/>
  <c r="J20" i="24"/>
  <c r="J20" i="11"/>
  <c r="H11" i="30"/>
  <c r="J18" i="24"/>
  <c r="J18" i="11"/>
  <c r="C38" i="30"/>
  <c r="F45" i="24"/>
  <c r="F45" i="11"/>
  <c r="H26" i="30"/>
  <c r="J33" i="24"/>
  <c r="J33" i="11"/>
  <c r="H15" i="30"/>
  <c r="J22" i="24"/>
  <c r="J22" i="11"/>
  <c r="C36" i="30"/>
  <c r="F43" i="24"/>
  <c r="F43" i="11"/>
  <c r="C33" i="30"/>
  <c r="F40" i="24"/>
  <c r="F40" i="11"/>
  <c r="H27" i="30"/>
  <c r="J34" i="24"/>
  <c r="J34" i="11"/>
  <c r="C31" i="30"/>
  <c r="F38" i="24"/>
  <c r="F38" i="11"/>
  <c r="C15" i="30"/>
  <c r="F22" i="24"/>
  <c r="F22" i="11"/>
  <c r="H14" i="30"/>
  <c r="J21" i="24"/>
  <c r="J21" i="11"/>
  <c r="C29" i="30"/>
  <c r="F36" i="24"/>
  <c r="F36" i="11"/>
  <c r="C30" i="30"/>
  <c r="F37" i="24"/>
  <c r="F37" i="11"/>
  <c r="C25" i="30"/>
  <c r="F32" i="24"/>
  <c r="F32" i="11"/>
  <c r="C21" i="30"/>
  <c r="F28" i="24"/>
  <c r="F28" i="11"/>
  <c r="C19" i="30"/>
  <c r="F26" i="24"/>
  <c r="F26" i="11"/>
  <c r="C16" i="30"/>
  <c r="F23" i="24"/>
  <c r="F23" i="11"/>
  <c r="H30" i="30"/>
  <c r="J37" i="24"/>
  <c r="J37" i="11"/>
  <c r="C11" i="30"/>
  <c r="F18" i="24"/>
  <c r="F18" i="11"/>
  <c r="H10" i="30"/>
  <c r="J17" i="24"/>
  <c r="J17" i="11"/>
  <c r="C27" i="30"/>
  <c r="F34" i="24"/>
  <c r="F34" i="11"/>
  <c r="C22" i="30"/>
  <c r="F29" i="24"/>
  <c r="F29" i="11"/>
  <c r="C13" i="30"/>
  <c r="F20" i="24"/>
  <c r="F20" i="11"/>
  <c r="H18" i="30"/>
  <c r="J25" i="24"/>
  <c r="J25" i="11"/>
  <c r="C9" i="30"/>
  <c r="F16" i="24"/>
  <c r="F16" i="11"/>
  <c r="C10" i="30"/>
  <c r="F17" i="24"/>
  <c r="F17" i="11"/>
  <c r="C23" i="30"/>
  <c r="F30" i="24"/>
  <c r="F30" i="11"/>
  <c r="H19" i="30"/>
  <c r="J26" i="24"/>
  <c r="J26" i="11"/>
  <c r="H17" i="30"/>
  <c r="J24" i="24"/>
  <c r="J24" i="11"/>
  <c r="H9" i="30"/>
  <c r="J16" i="24"/>
  <c r="J16" i="11"/>
  <c r="H12" i="30"/>
  <c r="J19" i="24"/>
  <c r="J19" i="11"/>
  <c r="C12" i="30"/>
  <c r="F19" i="24"/>
  <c r="F19" i="11"/>
  <c r="H29" i="30"/>
  <c r="J36" i="24"/>
  <c r="J36" i="11"/>
  <c r="C20" i="30"/>
  <c r="F27" i="24"/>
  <c r="F27" i="11"/>
  <c r="H25" i="30"/>
  <c r="J32" i="24"/>
  <c r="J32" i="11"/>
  <c r="H23" i="30"/>
  <c r="J30" i="24"/>
  <c r="J30" i="11"/>
  <c r="C17" i="30"/>
  <c r="F24" i="24"/>
  <c r="F24" i="11"/>
  <c r="C18" i="30"/>
  <c r="F25" i="24"/>
  <c r="F25" i="11"/>
  <c r="C37" i="30"/>
  <c r="F44" i="24"/>
  <c r="F44" i="11"/>
  <c r="T35" i="21"/>
  <c r="F42" i="31" s="1"/>
  <c r="T56" i="21"/>
  <c r="F63" i="31" s="1"/>
  <c r="T13" i="21"/>
  <c r="F20" i="31" s="1"/>
  <c r="T28" i="21"/>
  <c r="F35" i="31" s="1"/>
  <c r="T23" i="21"/>
  <c r="F30" i="31" s="1"/>
  <c r="T49" i="21"/>
  <c r="F56" i="31" s="1"/>
  <c r="T58" i="21"/>
  <c r="F65" i="31" s="1"/>
  <c r="T30" i="21"/>
  <c r="F37" i="31" s="1"/>
  <c r="T12" i="21"/>
  <c r="F19" i="31" s="1"/>
  <c r="T31" i="21"/>
  <c r="F38" i="31" s="1"/>
  <c r="T43" i="21"/>
  <c r="F50" i="31" s="1"/>
  <c r="T51" i="21"/>
  <c r="F58" i="31" s="1"/>
  <c r="T60" i="21"/>
  <c r="F67" i="31" s="1"/>
  <c r="T48" i="21"/>
  <c r="F55" i="31" s="1"/>
  <c r="T54" i="21"/>
  <c r="F61" i="31" s="1"/>
  <c r="T57" i="21"/>
  <c r="F64" i="31" s="1"/>
  <c r="T20" i="21"/>
  <c r="F27" i="31" s="1"/>
  <c r="T27" i="21"/>
  <c r="F34" i="31" s="1"/>
  <c r="T39" i="21"/>
  <c r="F46" i="31" s="1"/>
  <c r="T50" i="21"/>
  <c r="F57" i="31" s="1"/>
  <c r="T36" i="21"/>
  <c r="F43" i="31" s="1"/>
  <c r="T33" i="21"/>
  <c r="F40" i="31" s="1"/>
  <c r="T24" i="21"/>
  <c r="F31" i="31" s="1"/>
  <c r="T22" i="21"/>
  <c r="F29" i="31" s="1"/>
  <c r="T19" i="21"/>
  <c r="F26" i="31" s="1"/>
  <c r="T46" i="21"/>
  <c r="F53" i="31" s="1"/>
  <c r="T47" i="21"/>
  <c r="F54" i="31" s="1"/>
  <c r="T25" i="21"/>
  <c r="F32" i="31" s="1"/>
  <c r="T38" i="21"/>
  <c r="F45" i="31" s="1"/>
  <c r="T26" i="21"/>
  <c r="F33" i="31" s="1"/>
  <c r="T55" i="21"/>
  <c r="F62" i="31" s="1"/>
  <c r="T34" i="21"/>
  <c r="F41" i="31" s="1"/>
  <c r="T15" i="21"/>
  <c r="F22" i="31" s="1"/>
  <c r="T11" i="21"/>
  <c r="F18" i="31" s="1"/>
  <c r="T18" i="21"/>
  <c r="F25" i="31" s="1"/>
  <c r="T37" i="21"/>
  <c r="F44" i="31" s="1"/>
  <c r="T14" i="21"/>
  <c r="F21" i="31" s="1"/>
  <c r="T52" i="21"/>
  <c r="F59" i="31" s="1"/>
  <c r="T29" i="21"/>
  <c r="F36" i="31" s="1"/>
  <c r="T17" i="21"/>
  <c r="F24" i="31" s="1"/>
  <c r="T44" i="21"/>
  <c r="F51" i="31" s="1"/>
  <c r="T59" i="21"/>
  <c r="F66" i="31" s="1"/>
  <c r="T21" i="21"/>
  <c r="F28" i="31" s="1"/>
  <c r="T45" i="21"/>
  <c r="F52" i="31" s="1"/>
  <c r="T42" i="21"/>
  <c r="F49" i="31" s="1"/>
  <c r="T53" i="21"/>
  <c r="F60" i="31" s="1"/>
  <c r="T32" i="21"/>
  <c r="F39" i="31" s="1"/>
  <c r="T41" i="21"/>
  <c r="F48" i="31" s="1"/>
  <c r="T16" i="21"/>
  <c r="F23" i="31" s="1"/>
  <c r="T40" i="21"/>
  <c r="F47" i="31" s="1"/>
  <c r="T10" i="21"/>
  <c r="F17" i="31" s="1"/>
  <c r="T9" i="21"/>
  <c r="F16" i="31" s="1"/>
  <c r="S9" i="21" l="1"/>
  <c r="R10" i="21"/>
  <c r="R12" i="21"/>
  <c r="R14" i="21"/>
  <c r="R16" i="21"/>
  <c r="R18" i="21"/>
  <c r="R20" i="21"/>
  <c r="R22" i="21"/>
  <c r="R24" i="21"/>
  <c r="R26" i="21"/>
  <c r="R28" i="21"/>
  <c r="R30" i="21"/>
  <c r="R32" i="21"/>
  <c r="R34" i="21"/>
  <c r="R36" i="21"/>
  <c r="R38" i="21"/>
  <c r="R40" i="21"/>
  <c r="R42" i="21"/>
  <c r="R44" i="21"/>
  <c r="R46" i="21"/>
  <c r="R48" i="21"/>
  <c r="R50" i="21"/>
  <c r="R52" i="21"/>
  <c r="R54" i="21"/>
  <c r="R56" i="21"/>
  <c r="R58" i="21"/>
  <c r="R60" i="21"/>
  <c r="R62" i="21"/>
  <c r="R64" i="21"/>
  <c r="R66" i="21"/>
  <c r="R68" i="21"/>
  <c r="R13" i="21"/>
  <c r="R21" i="21"/>
  <c r="R25" i="21"/>
  <c r="R29" i="21"/>
  <c r="R33" i="21"/>
  <c r="R37" i="21"/>
  <c r="R41" i="21"/>
  <c r="R45" i="21"/>
  <c r="R49" i="21"/>
  <c r="R53" i="21"/>
  <c r="R57" i="21"/>
  <c r="R61" i="21"/>
  <c r="R65" i="21"/>
  <c r="S11" i="21"/>
  <c r="S15" i="21"/>
  <c r="S19" i="21"/>
  <c r="S23" i="21"/>
  <c r="S27" i="21"/>
  <c r="S31" i="21"/>
  <c r="S35" i="21"/>
  <c r="S39" i="21"/>
  <c r="S43" i="21"/>
  <c r="S47" i="21"/>
  <c r="S51" i="21"/>
  <c r="S55" i="21"/>
  <c r="S57" i="21"/>
  <c r="S61" i="21"/>
  <c r="S67" i="21"/>
  <c r="S10" i="21"/>
  <c r="S12" i="21"/>
  <c r="S14" i="21"/>
  <c r="S16" i="21"/>
  <c r="S18" i="21"/>
  <c r="S20" i="21"/>
  <c r="S22" i="21"/>
  <c r="S24" i="21"/>
  <c r="S26" i="21"/>
  <c r="S28" i="21"/>
  <c r="S30" i="21"/>
  <c r="S32" i="21"/>
  <c r="S34" i="21"/>
  <c r="S36" i="21"/>
  <c r="S38" i="21"/>
  <c r="S40" i="21"/>
  <c r="S42" i="21"/>
  <c r="S44" i="21"/>
  <c r="S46" i="21"/>
  <c r="S48" i="21"/>
  <c r="S50" i="21"/>
  <c r="S52" i="21"/>
  <c r="S54" i="21"/>
  <c r="S56" i="21"/>
  <c r="S58" i="21"/>
  <c r="S60" i="21"/>
  <c r="S62" i="21"/>
  <c r="S64" i="21"/>
  <c r="S66" i="21"/>
  <c r="S68" i="21"/>
  <c r="R11" i="21"/>
  <c r="R15" i="21"/>
  <c r="R17" i="21"/>
  <c r="R19" i="21"/>
  <c r="R23" i="21"/>
  <c r="R27" i="21"/>
  <c r="R31" i="21"/>
  <c r="R35" i="21"/>
  <c r="R39" i="21"/>
  <c r="R43" i="21"/>
  <c r="R47" i="21"/>
  <c r="R51" i="21"/>
  <c r="R55" i="21"/>
  <c r="R59" i="21"/>
  <c r="R63" i="21"/>
  <c r="R67" i="21"/>
  <c r="S13" i="21"/>
  <c r="S17" i="21"/>
  <c r="S21" i="21"/>
  <c r="S25" i="21"/>
  <c r="S29" i="21"/>
  <c r="S33" i="21"/>
  <c r="S37" i="21"/>
  <c r="S41" i="21"/>
  <c r="S45" i="21"/>
  <c r="S49" i="21"/>
  <c r="S53" i="21"/>
  <c r="S59" i="21"/>
  <c r="S63" i="21"/>
  <c r="S65" i="21"/>
  <c r="P80" i="21"/>
  <c r="R9" i="21"/>
  <c r="N80" i="21"/>
  <c r="E22" i="30"/>
  <c r="L29" i="31"/>
  <c r="J15" i="30"/>
  <c r="L52" i="31"/>
  <c r="J20" i="30"/>
  <c r="L57" i="31"/>
  <c r="J11" i="30"/>
  <c r="L48" i="31"/>
  <c r="E35" i="30"/>
  <c r="L42" i="31"/>
  <c r="J27" i="30"/>
  <c r="L64" i="31"/>
  <c r="E12" i="30"/>
  <c r="L19" i="31"/>
  <c r="E27" i="30"/>
  <c r="L34" i="31"/>
  <c r="J17" i="30"/>
  <c r="L54" i="31"/>
  <c r="E9" i="30"/>
  <c r="L16" i="31"/>
  <c r="E14" i="30"/>
  <c r="L21" i="31"/>
  <c r="J25" i="30"/>
  <c r="L62" i="31"/>
  <c r="E19" i="30"/>
  <c r="L26" i="31"/>
  <c r="J13" i="30"/>
  <c r="L50" i="31"/>
  <c r="J16" i="30"/>
  <c r="L53" i="31"/>
  <c r="E28" i="30"/>
  <c r="L35" i="31"/>
  <c r="J22" i="30"/>
  <c r="L59" i="31"/>
  <c r="J23" i="30"/>
  <c r="L60" i="31"/>
  <c r="E37" i="30"/>
  <c r="L44" i="31"/>
  <c r="E11" i="30"/>
  <c r="L18" i="31"/>
  <c r="J21" i="30"/>
  <c r="L58" i="31"/>
  <c r="E15" i="30"/>
  <c r="L22" i="31"/>
  <c r="E38" i="30"/>
  <c r="L45" i="31"/>
  <c r="E32" i="30"/>
  <c r="L39" i="31"/>
  <c r="E31" i="30"/>
  <c r="L38" i="31"/>
  <c r="E34" i="30"/>
  <c r="L41" i="31"/>
  <c r="E25" i="30"/>
  <c r="L32" i="31"/>
  <c r="E29" i="30"/>
  <c r="L36" i="31"/>
  <c r="J30" i="30"/>
  <c r="L67" i="31"/>
  <c r="J28" i="30"/>
  <c r="L65" i="31"/>
  <c r="J26" i="30"/>
  <c r="L63" i="31"/>
  <c r="J9" i="30"/>
  <c r="L46" i="31"/>
  <c r="E23" i="30"/>
  <c r="L30" i="31"/>
  <c r="J29" i="30"/>
  <c r="L66" i="31"/>
  <c r="J12" i="30"/>
  <c r="L49" i="31"/>
  <c r="E30" i="30"/>
  <c r="L37" i="31"/>
  <c r="E20" i="30"/>
  <c r="L27" i="31"/>
  <c r="J10" i="30"/>
  <c r="L47" i="31"/>
  <c r="J19" i="30"/>
  <c r="L56" i="31"/>
  <c r="E33" i="30"/>
  <c r="L40" i="31"/>
  <c r="E17" i="30"/>
  <c r="L24" i="31"/>
  <c r="G29" i="30"/>
  <c r="I36" i="24"/>
  <c r="I36" i="11"/>
  <c r="B26" i="30"/>
  <c r="E33" i="24"/>
  <c r="E33" i="11"/>
  <c r="B33" i="30"/>
  <c r="E40" i="24"/>
  <c r="E40" i="11"/>
  <c r="B31" i="30"/>
  <c r="E38" i="24"/>
  <c r="E38" i="11"/>
  <c r="G19" i="30"/>
  <c r="I26" i="24"/>
  <c r="I26" i="11"/>
  <c r="G14" i="30"/>
  <c r="I21" i="24"/>
  <c r="I21" i="11"/>
  <c r="B14" i="30"/>
  <c r="E21" i="24"/>
  <c r="E21" i="11"/>
  <c r="B15" i="30"/>
  <c r="E22" i="24"/>
  <c r="E22" i="11"/>
  <c r="B38" i="30"/>
  <c r="E45" i="24"/>
  <c r="E45" i="11"/>
  <c r="B19" i="30"/>
  <c r="E26" i="24"/>
  <c r="E26" i="11"/>
  <c r="B36" i="30"/>
  <c r="E43" i="24"/>
  <c r="E43" i="11"/>
  <c r="B20" i="30"/>
  <c r="E27" i="24"/>
  <c r="E27" i="11"/>
  <c r="G30" i="30"/>
  <c r="I37" i="24"/>
  <c r="I37" i="11"/>
  <c r="B12" i="30"/>
  <c r="E19" i="24"/>
  <c r="E19" i="11"/>
  <c r="B23" i="30"/>
  <c r="E30" i="24"/>
  <c r="E30" i="11"/>
  <c r="B35" i="30"/>
  <c r="E42" i="24"/>
  <c r="E42" i="11"/>
  <c r="G23" i="30"/>
  <c r="I30" i="24"/>
  <c r="I30" i="11"/>
  <c r="B11" i="30"/>
  <c r="E18" i="24"/>
  <c r="E18" i="11"/>
  <c r="B27" i="30"/>
  <c r="E34" i="24"/>
  <c r="E34" i="11"/>
  <c r="G26" i="30"/>
  <c r="I33" i="24"/>
  <c r="I33" i="11"/>
  <c r="B16" i="30"/>
  <c r="E23" i="24"/>
  <c r="E23" i="11"/>
  <c r="G12" i="30"/>
  <c r="I19" i="24"/>
  <c r="I19" i="11"/>
  <c r="B9" i="30"/>
  <c r="E16" i="24"/>
  <c r="E16" i="11"/>
  <c r="G11" i="30"/>
  <c r="I18" i="24"/>
  <c r="I18" i="11"/>
  <c r="G15" i="30"/>
  <c r="I22" i="24"/>
  <c r="I22" i="11"/>
  <c r="B17" i="30"/>
  <c r="E24" i="24"/>
  <c r="E24" i="11"/>
  <c r="B37" i="30"/>
  <c r="E44" i="24"/>
  <c r="E44" i="11"/>
  <c r="B34" i="30"/>
  <c r="E41" i="24"/>
  <c r="E41" i="11"/>
  <c r="B25" i="30"/>
  <c r="E32" i="24"/>
  <c r="E32" i="11"/>
  <c r="B22" i="30"/>
  <c r="E29" i="24"/>
  <c r="E29" i="11"/>
  <c r="G20" i="30"/>
  <c r="I27" i="24"/>
  <c r="I27" i="11"/>
  <c r="G27" i="30"/>
  <c r="I34" i="24"/>
  <c r="I34" i="11"/>
  <c r="G21" i="30"/>
  <c r="I28" i="24"/>
  <c r="I28" i="11"/>
  <c r="B30" i="30"/>
  <c r="E37" i="24"/>
  <c r="E37" i="11"/>
  <c r="B28" i="30"/>
  <c r="E35" i="24"/>
  <c r="E35" i="11"/>
  <c r="G10" i="30"/>
  <c r="I17" i="24"/>
  <c r="I17" i="11"/>
  <c r="G22" i="30"/>
  <c r="I29" i="24"/>
  <c r="I29" i="11"/>
  <c r="G16" i="30"/>
  <c r="I23" i="24"/>
  <c r="I23" i="11"/>
  <c r="G18" i="30"/>
  <c r="I25" i="24"/>
  <c r="I25" i="11"/>
  <c r="B10" i="30"/>
  <c r="E17" i="24"/>
  <c r="E17" i="11"/>
  <c r="B32" i="30"/>
  <c r="E39" i="24"/>
  <c r="E39" i="11"/>
  <c r="B21" i="30"/>
  <c r="E28" i="24"/>
  <c r="E28" i="11"/>
  <c r="B29" i="30"/>
  <c r="E36" i="24"/>
  <c r="E36" i="11"/>
  <c r="B18" i="30"/>
  <c r="E25" i="24"/>
  <c r="E25" i="11"/>
  <c r="G25" i="30"/>
  <c r="I32" i="24"/>
  <c r="I32" i="11"/>
  <c r="G17" i="30"/>
  <c r="I24" i="24"/>
  <c r="I24" i="11"/>
  <c r="B24" i="30"/>
  <c r="E31" i="24"/>
  <c r="E31" i="11"/>
  <c r="G9" i="30"/>
  <c r="I16" i="24"/>
  <c r="I16" i="11"/>
  <c r="G24" i="30"/>
  <c r="I31" i="24"/>
  <c r="I31" i="11"/>
  <c r="G13" i="30"/>
  <c r="I20" i="24"/>
  <c r="I20" i="11"/>
  <c r="G28" i="30"/>
  <c r="I35" i="24"/>
  <c r="I35" i="11"/>
  <c r="B13" i="30"/>
  <c r="E20" i="24"/>
  <c r="E20" i="11"/>
  <c r="A50" i="13"/>
  <c r="C9" i="25"/>
  <c r="C8" i="25"/>
  <c r="C7" i="25"/>
  <c r="C6" i="25"/>
  <c r="S80" i="21" l="1"/>
  <c r="D9" i="24"/>
  <c r="D8" i="24"/>
  <c r="D7" i="24"/>
  <c r="D6" i="24"/>
  <c r="A4" i="24"/>
  <c r="Y9" i="21" l="1"/>
  <c r="Q16" i="31" s="1"/>
  <c r="Y11" i="21"/>
  <c r="Q18" i="31" s="1"/>
  <c r="Y15" i="21"/>
  <c r="Q22" i="31" s="1"/>
  <c r="Y19" i="21"/>
  <c r="Q26" i="31" s="1"/>
  <c r="Y23" i="21"/>
  <c r="Q30" i="31" s="1"/>
  <c r="Y27" i="21"/>
  <c r="Q34" i="31" s="1"/>
  <c r="Y31" i="21"/>
  <c r="Q38" i="31" s="1"/>
  <c r="Y35" i="21"/>
  <c r="Q42" i="31" s="1"/>
  <c r="Y39" i="21"/>
  <c r="Q46" i="31" s="1"/>
  <c r="Y43" i="21"/>
  <c r="Q50" i="31" s="1"/>
  <c r="Y47" i="21"/>
  <c r="Q54" i="31" s="1"/>
  <c r="Y51" i="21"/>
  <c r="Q58" i="31" s="1"/>
  <c r="Y55" i="21"/>
  <c r="Q62" i="31" s="1"/>
  <c r="Y59" i="21"/>
  <c r="Q66" i="31" s="1"/>
  <c r="Y63" i="21"/>
  <c r="Q70" i="31" s="1"/>
  <c r="Y67" i="21"/>
  <c r="Q74" i="31" s="1"/>
  <c r="Y16" i="21"/>
  <c r="Q23" i="31" s="1"/>
  <c r="Y20" i="21"/>
  <c r="Q27" i="31" s="1"/>
  <c r="Y28" i="21"/>
  <c r="Q35" i="31" s="1"/>
  <c r="Y32" i="21"/>
  <c r="Q39" i="31" s="1"/>
  <c r="Y40" i="21"/>
  <c r="Q47" i="31" s="1"/>
  <c r="Y48" i="21"/>
  <c r="Q55" i="31" s="1"/>
  <c r="Y52" i="21"/>
  <c r="Q59" i="31" s="1"/>
  <c r="Y60" i="21"/>
  <c r="Q67" i="31" s="1"/>
  <c r="Y68" i="21"/>
  <c r="Q75" i="31" s="1"/>
  <c r="Y13" i="21"/>
  <c r="Q20" i="31" s="1"/>
  <c r="Y25" i="21"/>
  <c r="Q32" i="31" s="1"/>
  <c r="Y33" i="21"/>
  <c r="Q40" i="31" s="1"/>
  <c r="Y41" i="21"/>
  <c r="Q48" i="31" s="1"/>
  <c r="Y49" i="21"/>
  <c r="Q56" i="31" s="1"/>
  <c r="Y57" i="21"/>
  <c r="Q64" i="31" s="1"/>
  <c r="Y65" i="21"/>
  <c r="Q72" i="31" s="1"/>
  <c r="Y14" i="21"/>
  <c r="Q21" i="31" s="1"/>
  <c r="Y22" i="21"/>
  <c r="Q29" i="31" s="1"/>
  <c r="Y30" i="21"/>
  <c r="Q37" i="31" s="1"/>
  <c r="Y38" i="21"/>
  <c r="Q45" i="31" s="1"/>
  <c r="Y46" i="21"/>
  <c r="Q53" i="31" s="1"/>
  <c r="Y54" i="21"/>
  <c r="Q61" i="31" s="1"/>
  <c r="Y62" i="21"/>
  <c r="Q69" i="31" s="1"/>
  <c r="Y12" i="21"/>
  <c r="Q19" i="31" s="1"/>
  <c r="Y24" i="21"/>
  <c r="Q31" i="31" s="1"/>
  <c r="Y36" i="21"/>
  <c r="Q43" i="31" s="1"/>
  <c r="Y44" i="21"/>
  <c r="Q51" i="31" s="1"/>
  <c r="Y56" i="21"/>
  <c r="Q63" i="31" s="1"/>
  <c r="Y64" i="21"/>
  <c r="Q71" i="31" s="1"/>
  <c r="Y17" i="21"/>
  <c r="Q24" i="31" s="1"/>
  <c r="Y21" i="21"/>
  <c r="Q28" i="31" s="1"/>
  <c r="Y29" i="21"/>
  <c r="Q36" i="31" s="1"/>
  <c r="Y37" i="21"/>
  <c r="Q44" i="31" s="1"/>
  <c r="Y45" i="21"/>
  <c r="Q52" i="31" s="1"/>
  <c r="Y53" i="21"/>
  <c r="Q60" i="31" s="1"/>
  <c r="Y61" i="21"/>
  <c r="Q68" i="31" s="1"/>
  <c r="Y10" i="21"/>
  <c r="Q17" i="31" s="1"/>
  <c r="Y18" i="21"/>
  <c r="Q25" i="31" s="1"/>
  <c r="Y26" i="21"/>
  <c r="Q33" i="31" s="1"/>
  <c r="Y34" i="21"/>
  <c r="Q41" i="31" s="1"/>
  <c r="Y42" i="21"/>
  <c r="Q49" i="31" s="1"/>
  <c r="Y50" i="21"/>
  <c r="Q57" i="31" s="1"/>
  <c r="Y58" i="21"/>
  <c r="Q65" i="31" s="1"/>
  <c r="Y66" i="21"/>
  <c r="Q73" i="31" s="1"/>
  <c r="T80" i="21"/>
  <c r="D47" i="11" s="1"/>
  <c r="D9" i="11"/>
  <c r="D8" i="11"/>
  <c r="D7" i="11"/>
  <c r="D6" i="11"/>
  <c r="D47" i="24" l="1"/>
  <c r="A4" i="11"/>
  <c r="I99" i="23" l="1"/>
  <c r="R151" i="23" l="1"/>
  <c r="W151" i="23" s="1"/>
</calcChain>
</file>

<file path=xl/sharedStrings.xml><?xml version="1.0" encoding="utf-8"?>
<sst xmlns="http://schemas.openxmlformats.org/spreadsheetml/2006/main" count="740" uniqueCount="396">
  <si>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</si>
  <si>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</si>
  <si>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</si>
  <si>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</si>
  <si>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</si>
  <si>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</si>
  <si>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</si>
  <si>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</si>
  <si>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</si>
  <si>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</si>
  <si>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</si>
  <si>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</si>
  <si>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</si>
  <si>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</si>
  <si>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</si>
  <si>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</si>
  <si>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</si>
  <si>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</si>
  <si>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</si>
  <si>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</si>
  <si>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</si>
  <si>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</si>
  <si>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</si>
  <si>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</si>
  <si>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</si>
  <si>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</si>
  <si>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</si>
  <si>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</si>
  <si>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</si>
  <si>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</si>
  <si>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</si>
  <si>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</si>
  <si>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</si>
  <si>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</si>
  <si>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</si>
  <si>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</si>
  <si>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</si>
  <si>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</si>
  <si>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</si>
  <si>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</si>
  <si>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</si>
  <si>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</si>
  <si>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</si>
  <si>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</si>
  <si>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</si>
  <si>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</si>
  <si>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</si>
  <si>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</si>
  <si>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</si>
  <si>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</si>
  <si>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</si>
  <si>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</si>
  <si>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</si>
  <si>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</si>
  <si>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</si>
  <si>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</si>
  <si>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</si>
  <si>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</si>
  <si>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</si>
  <si>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</si>
  <si>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</si>
  <si>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</si>
  <si>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</si>
  <si>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</si>
  <si>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</si>
  <si>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</si>
  <si>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</si>
  <si>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</si>
  <si>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</si>
  <si>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</si>
  <si>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</si>
  <si>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</si>
  <si>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</si>
  <si>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</si>
  <si>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</si>
  <si>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</si>
  <si>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</si>
  <si>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k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</si>
  <si>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</si>
  <si>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</si>
  <si>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</si>
  <si>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</si>
  <si>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</si>
  <si>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</si>
  <si>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</si>
  <si>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</si>
  <si>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</si>
  <si>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</si>
  <si>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</si>
  <si>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</si>
  <si>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</si>
  <si>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</si>
  <si>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</si>
  <si>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</si>
  <si>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</si>
  <si>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</si>
  <si>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</si>
  <si>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(mm)</t>
    <phoneticPr fontId="4" type="noConversion"/>
  </si>
  <si>
    <t>1. 교정결과</t>
    <phoneticPr fontId="4" type="noConversion"/>
  </si>
  <si>
    <t>(mm)</t>
    <phoneticPr fontId="4" type="noConversion"/>
  </si>
  <si>
    <t>×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</si>
  <si>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</si>
  <si>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</si>
  <si>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</si>
  <si>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</si>
  <si>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명목값</t>
  </si>
  <si>
    <t>단위</t>
  </si>
  <si>
    <t>fees</t>
    <phoneticPr fontId="4" type="noConversion"/>
  </si>
  <si>
    <t>P/F</t>
    <phoneticPr fontId="4" type="noConversion"/>
  </si>
  <si>
    <t>보정값</t>
    <phoneticPr fontId="4" type="noConversion"/>
  </si>
  <si>
    <t>단위</t>
    <phoneticPr fontId="4" type="noConversion"/>
  </si>
  <si>
    <t>불확도1</t>
    <phoneticPr fontId="4" type="noConversion"/>
  </si>
  <si>
    <t>불확도 단위</t>
    <phoneticPr fontId="4" type="noConversion"/>
  </si>
  <si>
    <t>비고</t>
    <phoneticPr fontId="4" type="noConversion"/>
  </si>
  <si>
    <t>평행도</t>
    <phoneticPr fontId="4" type="noConversion"/>
  </si>
  <si>
    <t>명목값</t>
    <phoneticPr fontId="4" type="noConversion"/>
  </si>
  <si>
    <t>명목값</t>
    <phoneticPr fontId="4" type="noConversion"/>
  </si>
  <si>
    <t>교정값</t>
    <phoneticPr fontId="4" type="noConversion"/>
  </si>
  <si>
    <t>(신뢰수준 약 95 %,</t>
  </si>
  <si>
    <t>(Confidence level about 95 %,</t>
  </si>
  <si>
    <t>최소눈금</t>
    <phoneticPr fontId="4" type="noConversion"/>
  </si>
  <si>
    <t>평행도</t>
    <phoneticPr fontId="4" type="noConversion"/>
  </si>
  <si>
    <t>Calibration value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</si>
  <si>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</si>
  <si>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</si>
  <si>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</si>
  <si>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■ 반복 측정 결과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</si>
  <si>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</si>
  <si>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</si>
  <si>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</si>
  <si>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■ 수학적 모델</t>
    <phoneticPr fontId="4" type="noConversion"/>
  </si>
  <si>
    <t>:</t>
    <phoneticPr fontId="4" type="noConversion"/>
  </si>
  <si>
    <t>■ 불확도 총괄표</t>
    <phoneticPr fontId="4" type="noConversion"/>
  </si>
  <si>
    <t>표준불확도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</si>
  <si>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</si>
  <si>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</si>
  <si>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</si>
  <si>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I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</si>
  <si>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</si>
  <si>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</si>
  <si>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</si>
  <si>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</si>
  <si>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</si>
  <si>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</si>
  <si>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=</t>
    <phoneticPr fontId="4" type="noConversion"/>
  </si>
  <si>
    <t>s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</si>
  <si>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</si>
  <si>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</si>
  <si>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</si>
  <si>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B1. 추정값 :</t>
    <phoneticPr fontId="4" type="noConversion"/>
  </si>
  <si>
    <t>mm</t>
    <phoneticPr fontId="4" type="noConversion"/>
  </si>
  <si>
    <t>B3. 확률분포 :</t>
    <phoneticPr fontId="4" type="noConversion"/>
  </si>
  <si>
    <t>C1. 추정값 :</t>
    <phoneticPr fontId="4" type="noConversion"/>
  </si>
  <si>
    <t>C2. 표준불확도 :</t>
    <phoneticPr fontId="4" type="noConversion"/>
  </si>
  <si>
    <t>C3. 확률분포 :</t>
    <phoneticPr fontId="4" type="noConversion"/>
  </si>
  <si>
    <t>μm</t>
  </si>
  <si>
    <t>+</t>
    <phoneticPr fontId="4" type="noConversion"/>
  </si>
  <si>
    <t>=</t>
  </si>
  <si>
    <t>+</t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</si>
  <si>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</si>
  <si>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</si>
  <si>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</si>
  <si>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형태</t>
    <phoneticPr fontId="4" type="noConversion"/>
  </si>
  <si>
    <t>2회</t>
  </si>
  <si>
    <t>3회</t>
  </si>
  <si>
    <t>4회</t>
  </si>
  <si>
    <t>5회</t>
  </si>
  <si>
    <t>1st</t>
    <phoneticPr fontId="4" type="noConversion"/>
  </si>
  <si>
    <t>2nd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</si>
  <si>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</si>
  <si>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</si>
  <si>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</si>
  <si>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배율 교정데이터</t>
    <phoneticPr fontId="4" type="noConversion"/>
  </si>
  <si>
    <t>번호</t>
    <phoneticPr fontId="4" type="noConversion"/>
  </si>
  <si>
    <t>등록번호</t>
    <phoneticPr fontId="4" type="noConversion"/>
  </si>
  <si>
    <t>측정기명</t>
    <phoneticPr fontId="4" type="noConversion"/>
  </si>
  <si>
    <t>측정항목</t>
    <phoneticPr fontId="4" type="noConversion"/>
  </si>
  <si>
    <t>명목값</t>
    <phoneticPr fontId="4" type="noConversion"/>
  </si>
  <si>
    <t>기준값</t>
    <phoneticPr fontId="4" type="noConversion"/>
  </si>
  <si>
    <t>교정값</t>
    <phoneticPr fontId="4" type="noConversion"/>
  </si>
  <si>
    <t>단위</t>
    <phoneticPr fontId="4" type="noConversion"/>
  </si>
  <si>
    <t>보정값</t>
    <phoneticPr fontId="4" type="noConversion"/>
  </si>
  <si>
    <t>단위</t>
    <phoneticPr fontId="4" type="noConversion"/>
  </si>
  <si>
    <t>불확도</t>
    <phoneticPr fontId="4" type="noConversion"/>
  </si>
  <si>
    <t>k</t>
    <phoneticPr fontId="4" type="noConversion"/>
  </si>
  <si>
    <t>교정일자</t>
    <phoneticPr fontId="4" type="noConversion"/>
  </si>
  <si>
    <t>사용안함?</t>
    <phoneticPr fontId="4" type="noConversion"/>
  </si>
  <si>
    <t>1. 교정조건</t>
    <phoneticPr fontId="4" type="noConversion"/>
  </si>
  <si>
    <t>기준기명</t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</si>
  <si>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</si>
  <si>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</si>
  <si>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</si>
  <si>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</si>
  <si>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</si>
  <si>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</si>
  <si>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</t>
    <phoneticPr fontId="4" type="noConversion"/>
  </si>
  <si>
    <t>Res.</t>
    <phoneticPr fontId="4" type="noConversion"/>
  </si>
  <si>
    <t>단위</t>
    <phoneticPr fontId="4" type="noConversion"/>
  </si>
  <si>
    <t>단위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</si>
  <si>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</si>
  <si>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</si>
  <si>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</si>
  <si>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측정 투영기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</si>
  <si>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</si>
  <si>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</si>
  <si>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</si>
  <si>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형태</t>
    <phoneticPr fontId="4" type="noConversion"/>
  </si>
  <si>
    <t>명목값</t>
    <phoneticPr fontId="4" type="noConversion"/>
  </si>
  <si>
    <t>표준편차</t>
    <phoneticPr fontId="4" type="noConversion"/>
  </si>
  <si>
    <t>곡률반경</t>
    <phoneticPr fontId="4" type="noConversion"/>
  </si>
  <si>
    <t>자리수 맞춤</t>
    <phoneticPr fontId="4" type="noConversion"/>
  </si>
  <si>
    <t>표기용</t>
    <phoneticPr fontId="4" type="noConversion"/>
  </si>
  <si>
    <t>1회</t>
    <phoneticPr fontId="4" type="noConversion"/>
  </si>
  <si>
    <t>평균</t>
    <phoneticPr fontId="4" type="noConversion"/>
  </si>
  <si>
    <r>
      <t>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</si>
  <si>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R</t>
    <phoneticPr fontId="4" type="noConversion"/>
  </si>
  <si>
    <t>Min</t>
    <phoneticPr fontId="4" type="noConversion"/>
  </si>
  <si>
    <t>Max</t>
    <phoneticPr fontId="4" type="noConversion"/>
  </si>
  <si>
    <t>Pass/Fail</t>
    <phoneticPr fontId="4" type="noConversion"/>
  </si>
  <si>
    <t>mm</t>
    <phoneticPr fontId="4" type="noConversion"/>
  </si>
  <si>
    <t>mm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</si>
  <si>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</si>
  <si>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</si>
  <si>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</si>
  <si>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</si>
  <si>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</si>
  <si>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</si>
  <si>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</si>
  <si>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</si>
  <si>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</si>
  <si>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</si>
  <si>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</si>
  <si>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</si>
  <si>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</si>
  <si>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</si>
  <si>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지시값</t>
    <phoneticPr fontId="4" type="noConversion"/>
  </si>
  <si>
    <r>
      <t>R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</si>
  <si>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t>mm</t>
    <phoneticPr fontId="4" type="noConversion"/>
  </si>
  <si>
    <t>μm</t>
    <phoneticPr fontId="4" type="noConversion"/>
  </si>
  <si>
    <t>t</t>
    <phoneticPr fontId="4" type="noConversion"/>
  </si>
  <si>
    <t>B</t>
    <phoneticPr fontId="4" type="noConversion"/>
  </si>
  <si>
    <t>배율</t>
    <phoneticPr fontId="4" type="noConversion"/>
  </si>
  <si>
    <r>
      <t>R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</si>
  <si>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</si>
  <si>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정규</t>
    <phoneticPr fontId="4" type="noConversion"/>
  </si>
  <si>
    <t>∞</t>
    <phoneticPr fontId="4" type="noConversion"/>
  </si>
  <si>
    <t>C</t>
    <phoneticPr fontId="4" type="noConversion"/>
  </si>
  <si>
    <t>교정값</t>
    <phoneticPr fontId="4" type="noConversion"/>
  </si>
  <si>
    <r>
      <t>δR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</si>
  <si>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</si>
  <si>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</si>
  <si>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</si>
  <si>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</si>
  <si>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</si>
  <si>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</si>
  <si>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5% rule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</si>
  <si>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</si>
  <si>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</si>
  <si>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</si>
  <si>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성적서</t>
    <phoneticPr fontId="4" type="noConversion"/>
  </si>
  <si>
    <t>측정불확도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</si>
  <si>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</si>
  <si>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</si>
  <si>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</si>
  <si>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</si>
  <si>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</si>
  <si>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</si>
  <si>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</si>
  <si>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</si>
  <si>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</si>
  <si>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</si>
  <si>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</si>
  <si>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</si>
  <si>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</si>
  <si>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</si>
  <si>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</si>
  <si>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</si>
  <si>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</si>
  <si>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</si>
  <si>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</si>
  <si>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</si>
  <si>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</si>
  <si>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</si>
  <si>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</si>
  <si>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</si>
  <si>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</si>
  <si>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</si>
  <si>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</si>
  <si>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</si>
  <si>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</si>
  <si>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</si>
  <si>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최소범위</t>
    <phoneticPr fontId="4" type="noConversion"/>
  </si>
  <si>
    <t>최대범위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</si>
  <si>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</si>
  <si>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</si>
  <si>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형태</t>
    <phoneticPr fontId="4" type="noConversion"/>
  </si>
  <si>
    <t>1회</t>
    <phoneticPr fontId="4" type="noConversion"/>
  </si>
  <si>
    <t>2회</t>
    <phoneticPr fontId="4" type="noConversion"/>
  </si>
  <si>
    <t>형태</t>
    <phoneticPr fontId="4" type="noConversion"/>
  </si>
  <si>
    <t>Shape</t>
    <phoneticPr fontId="4" type="noConversion"/>
  </si>
  <si>
    <t>Nominal
value</t>
    <phoneticPr fontId="4" type="noConversion"/>
  </si>
  <si>
    <t>호칭반경</t>
    <phoneticPr fontId="4" type="noConversion"/>
  </si>
  <si>
    <t>호칭반경</t>
    <phoneticPr fontId="4" type="noConversion"/>
  </si>
  <si>
    <t>D</t>
    <phoneticPr fontId="4" type="noConversion"/>
  </si>
  <si>
    <t>래디어스 게이지</t>
    <phoneticPr fontId="4" type="noConversion"/>
  </si>
  <si>
    <t>평균값</t>
    <phoneticPr fontId="4" type="noConversion"/>
  </si>
  <si>
    <t>2회</t>
    <phoneticPr fontId="4" type="noConversion"/>
  </si>
  <si>
    <r>
      <t xml:space="preserve"> R</t>
    </r>
    <r>
      <rPr>
        <i/>
        <vertAlign val="subscript"/>
        <sz val="10"/>
        <rFont val="Times New Roman"/>
        <family val="1"/>
      </rPr>
      <t>m</t>
    </r>
    <phoneticPr fontId="4" type="noConversion"/>
  </si>
  <si>
    <r>
      <t>δR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</si>
  <si>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δR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</si>
  <si>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</si>
  <si>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</si>
  <si>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추정값</t>
    <phoneticPr fontId="4" type="noConversion"/>
  </si>
  <si>
    <t>감도계수</t>
    <phoneticPr fontId="4" type="noConversion"/>
  </si>
  <si>
    <t>자유도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</si>
  <si>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</si>
  <si>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</si>
  <si>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</si>
  <si>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t>R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</si>
  <si>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</si>
  <si>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</si>
  <si>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</si>
  <si>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</si>
  <si>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</si>
  <si>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δR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</si>
  <si>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B2. 표준불확도 :</t>
    <phoneticPr fontId="4" type="noConversion"/>
  </si>
  <si>
    <r>
      <t>※ 배율교정 측정불확도 (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inor"/>
      </rPr>
      <t>) 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</si>
  <si>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</si>
  <si>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</si>
  <si>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=</t>
    <phoneticPr fontId="4" type="noConversion"/>
  </si>
  <si>
    <t>×</t>
    <phoneticPr fontId="4" type="noConversion"/>
  </si>
  <si>
    <t>mm</t>
    <phoneticPr fontId="4" type="noConversion"/>
  </si>
  <si>
    <t>k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</si>
  <si>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</si>
  <si>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</si>
  <si>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</si>
  <si>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</si>
  <si>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δR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</si>
  <si>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</si>
  <si>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</si>
  <si>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μm</t>
    <phoneticPr fontId="4" type="noConversion"/>
  </si>
  <si>
    <t>k</t>
    <phoneticPr fontId="4" type="noConversion"/>
  </si>
  <si>
    <t>C4. 감도계수 :</t>
    <phoneticPr fontId="4" type="noConversion"/>
  </si>
  <si>
    <t>C5. 불확도 기여도 :</t>
    <phoneticPr fontId="4" type="noConversion"/>
  </si>
  <si>
    <t>|</t>
    <phoneticPr fontId="4" type="noConversion"/>
  </si>
  <si>
    <t>C6.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</si>
  <si>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</si>
  <si>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■ 합성표준불확도 계산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</si>
  <si>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</si>
  <si>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</si>
  <si>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</si>
  <si>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</si>
  <si>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</si>
  <si>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</si>
  <si>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</si>
  <si>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</si>
  <si>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</si>
  <si>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</si>
  <si>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</si>
  <si>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</si>
  <si>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</si>
  <si>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</si>
  <si>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</si>
  <si>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</si>
  <si>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</si>
  <si>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</si>
  <si>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</si>
  <si>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</si>
  <si>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</si>
  <si>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</si>
  <si>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</si>
  <si>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</si>
  <si>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Nominal Value</t>
    <phoneticPr fontId="4" type="noConversion"/>
  </si>
  <si>
    <t>※ 신뢰수준 약 95 %,</t>
  </si>
  <si>
    <t>mm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</si>
  <si>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</si>
  <si>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</si>
  <si>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</si>
  <si>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</si>
  <si>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</si>
  <si>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</si>
  <si>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</si>
  <si>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소수점 자리수</t>
    <phoneticPr fontId="4" type="noConversion"/>
  </si>
  <si>
    <t>불확도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</si>
  <si>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</si>
  <si>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</si>
  <si>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</si>
  <si>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Rawdata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</si>
  <si>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</si>
  <si>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</si>
  <si>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</si>
  <si>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</si>
  <si>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기본수수료</t>
    <phoneticPr fontId="4" type="noConversion"/>
  </si>
  <si>
    <t>개수</t>
    <phoneticPr fontId="4" type="noConversion"/>
  </si>
  <si>
    <t>소계</t>
    <phoneticPr fontId="4" type="noConversion"/>
  </si>
  <si>
    <t>1개기준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</si>
</sst>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\√\(0\)"/>
    <numFmt numFmtId="200" formatCode="0.0"/>
    <numFmt numFmtId="201" formatCode="0.00\ &quot;μm&quot;"/>
    <numFmt numFmtId="202" formatCode="0.000\ 00"/>
    <numFmt numFmtId="203" formatCode="0.000\ &quot;μm&quot;"/>
    <numFmt numFmtId="204" formatCode="_-* #,##0_-;\-* #,##0_-;_-* &quot;-&quot;??_-;_-@_-"/>
    <numFmt numFmtId="205" formatCode="0.00_);[Red]\(0.00\)"/>
    <numFmt numFmtId="206" formatCode="0.00000_ "/>
    <numFmt numFmtId="207" formatCode="0.000%"/>
    <numFmt numFmtId="208" formatCode="0.0\ &quot;μm&quot;"/>
    <numFmt numFmtId="209" formatCode="0_ "/>
  </numFmts>
  <fonts count="95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9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/>
  </cellStyleXfs>
  <cellXfs count="41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0" xfId="79" applyNumberFormat="1" applyFont="1" applyFill="1" applyBorder="1" applyAlignment="1">
      <alignment horizontal="center" vertical="center"/>
    </xf>
    <xf numFmtId="0" fontId="60" fillId="31" borderId="40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0" fontId="52" fillId="0" borderId="44" xfId="0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8" xfId="0" applyNumberFormat="1" applyFont="1" applyFill="1" applyBorder="1" applyAlignment="1">
      <alignment horizontal="center" vertical="center"/>
    </xf>
    <xf numFmtId="197" fontId="80" fillId="29" borderId="49" xfId="0" applyNumberFormat="1" applyFont="1" applyFill="1" applyBorder="1" applyAlignment="1">
      <alignment horizontal="center" vertical="center"/>
    </xf>
    <xf numFmtId="197" fontId="80" fillId="0" borderId="51" xfId="0" applyNumberFormat="1" applyFont="1" applyFill="1" applyBorder="1" applyAlignment="1">
      <alignment horizontal="center" vertical="center"/>
    </xf>
    <xf numFmtId="198" fontId="80" fillId="0" borderId="48" xfId="0" applyNumberFormat="1" applyFont="1" applyFill="1" applyBorder="1" applyAlignment="1">
      <alignment horizontal="center" vertical="center"/>
    </xf>
    <xf numFmtId="0" fontId="80" fillId="35" borderId="48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5" xfId="79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87" fillId="0" borderId="0" xfId="0" applyNumberFormat="1" applyFont="1" applyAlignment="1">
      <alignment vertical="center"/>
    </xf>
    <xf numFmtId="0" fontId="87" fillId="0" borderId="0" xfId="0" applyNumberFormat="1" applyFont="1" applyAlignment="1">
      <alignment horizontal="left" vertical="center" indent="1"/>
    </xf>
    <xf numFmtId="0" fontId="80" fillId="0" borderId="50" xfId="0" applyNumberFormat="1" applyFont="1" applyFill="1" applyBorder="1" applyAlignment="1">
      <alignment horizontal="center" vertical="center"/>
    </xf>
    <xf numFmtId="0" fontId="52" fillId="0" borderId="44" xfId="0" applyNumberFormat="1" applyFont="1" applyBorder="1" applyAlignment="1">
      <alignment horizontal="center" vertical="center" shrinkToFit="1"/>
    </xf>
    <xf numFmtId="41" fontId="52" fillId="0" borderId="44" xfId="86" applyFont="1" applyBorder="1" applyAlignment="1">
      <alignment horizontal="center" vertical="center"/>
    </xf>
    <xf numFmtId="41" fontId="52" fillId="0" borderId="44" xfId="0" applyNumberFormat="1" applyFont="1" applyBorder="1" applyAlignment="1">
      <alignment horizontal="center" vertical="center"/>
    </xf>
    <xf numFmtId="204" fontId="52" fillId="0" borderId="44" xfId="86" applyNumberFormat="1" applyFont="1" applyBorder="1" applyAlignment="1">
      <alignment horizontal="center" vertical="center"/>
    </xf>
    <xf numFmtId="41" fontId="52" fillId="0" borderId="44" xfId="86" applyNumberFormat="1" applyFont="1" applyBorder="1" applyAlignment="1">
      <alignment horizontal="center" vertical="center"/>
    </xf>
    <xf numFmtId="0" fontId="75" fillId="33" borderId="44" xfId="0" applyFont="1" applyFill="1" applyBorder="1">
      <alignment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0" fontId="48" fillId="0" borderId="40" xfId="79" applyNumberFormat="1" applyFont="1" applyFill="1" applyBorder="1" applyAlignment="1">
      <alignment horizontal="center" vertical="center"/>
    </xf>
    <xf numFmtId="0" fontId="80" fillId="0" borderId="63" xfId="0" applyNumberFormat="1" applyFont="1" applyFill="1" applyBorder="1" applyAlignment="1">
      <alignment horizontal="center" vertical="center"/>
    </xf>
    <xf numFmtId="0" fontId="88" fillId="0" borderId="63" xfId="0" applyNumberFormat="1" applyFont="1" applyFill="1" applyBorder="1" applyAlignment="1">
      <alignment horizontal="center" vertical="center"/>
    </xf>
    <xf numFmtId="192" fontId="80" fillId="0" borderId="63" xfId="0" applyNumberFormat="1" applyFont="1" applyFill="1" applyBorder="1" applyAlignment="1">
      <alignment horizontal="center" vertical="center"/>
    </xf>
    <xf numFmtId="0" fontId="90" fillId="0" borderId="0" xfId="0" applyFont="1" applyBorder="1">
      <alignment vertical="center"/>
    </xf>
    <xf numFmtId="0" fontId="52" fillId="0" borderId="0" xfId="0" applyFont="1" applyBorder="1" applyAlignment="1">
      <alignment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3" xfId="0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center" vertical="center"/>
    </xf>
    <xf numFmtId="0" fontId="85" fillId="0" borderId="0" xfId="0" applyFont="1" applyBorder="1">
      <alignment vertical="center"/>
    </xf>
    <xf numFmtId="0" fontId="5" fillId="28" borderId="58" xfId="0" applyNumberFormat="1" applyFont="1" applyFill="1" applyBorder="1" applyAlignment="1">
      <alignment horizontal="center" vertical="center"/>
    </xf>
    <xf numFmtId="49" fontId="81" fillId="28" borderId="63" xfId="0" applyNumberFormat="1" applyFont="1" applyFill="1" applyBorder="1" applyAlignment="1">
      <alignment horizontal="center" vertical="center"/>
    </xf>
    <xf numFmtId="0" fontId="80" fillId="0" borderId="63" xfId="78" applyNumberFormat="1" applyFont="1" applyFill="1" applyBorder="1" applyAlignment="1">
      <alignment horizontal="center" vertical="center"/>
    </xf>
    <xf numFmtId="206" fontId="80" fillId="0" borderId="63" xfId="0" applyNumberFormat="1" applyFont="1" applyFill="1" applyBorder="1" applyAlignment="1">
      <alignment horizontal="center" vertical="center"/>
    </xf>
    <xf numFmtId="0" fontId="80" fillId="29" borderId="63" xfId="0" applyNumberFormat="1" applyFont="1" applyFill="1" applyBorder="1" applyAlignment="1">
      <alignment horizontal="center" vertical="center"/>
    </xf>
    <xf numFmtId="0" fontId="80" fillId="32" borderId="63" xfId="0" applyNumberFormat="1" applyFont="1" applyFill="1" applyBorder="1" applyAlignment="1">
      <alignment horizontal="center" vertical="center" wrapText="1"/>
    </xf>
    <xf numFmtId="0" fontId="80" fillId="0" borderId="63" xfId="0" applyNumberFormat="1" applyFont="1" applyFill="1" applyBorder="1" applyAlignment="1">
      <alignment horizontal="center" vertical="center" wrapText="1"/>
    </xf>
    <xf numFmtId="0" fontId="80" fillId="0" borderId="63" xfId="0" applyNumberFormat="1" applyFont="1" applyBorder="1" applyAlignment="1">
      <alignment horizontal="center" vertical="center"/>
    </xf>
    <xf numFmtId="205" fontId="80" fillId="0" borderId="63" xfId="0" applyNumberFormat="1" applyFont="1" applyFill="1" applyBorder="1" applyAlignment="1">
      <alignment horizontal="center" vertical="center"/>
    </xf>
    <xf numFmtId="200" fontId="80" fillId="0" borderId="63" xfId="0" applyNumberFormat="1" applyFont="1" applyFill="1" applyBorder="1" applyAlignment="1">
      <alignment horizontal="center" vertical="center"/>
    </xf>
    <xf numFmtId="194" fontId="80" fillId="0" borderId="63" xfId="0" applyNumberFormat="1" applyFont="1" applyFill="1" applyBorder="1" applyAlignment="1">
      <alignment horizontal="center" vertical="center"/>
    </xf>
    <xf numFmtId="199" fontId="80" fillId="0" borderId="63" xfId="0" applyNumberFormat="1" applyFont="1" applyFill="1" applyBorder="1" applyAlignment="1">
      <alignment horizontal="center" vertical="center"/>
    </xf>
    <xf numFmtId="194" fontId="80" fillId="32" borderId="63" xfId="0" applyNumberFormat="1" applyFont="1" applyFill="1" applyBorder="1" applyAlignment="1">
      <alignment horizontal="center" vertical="center"/>
    </xf>
    <xf numFmtId="0" fontId="80" fillId="36" borderId="63" xfId="0" applyNumberFormat="1" applyFont="1" applyFill="1" applyBorder="1" applyAlignment="1">
      <alignment horizontal="center" vertical="center"/>
    </xf>
    <xf numFmtId="0" fontId="80" fillId="0" borderId="63" xfId="0" applyNumberFormat="1" applyFont="1" applyFill="1" applyBorder="1" applyAlignment="1">
      <alignment horizontal="left" vertical="center"/>
    </xf>
    <xf numFmtId="49" fontId="80" fillId="0" borderId="63" xfId="0" applyNumberFormat="1" applyFont="1" applyFill="1" applyBorder="1" applyAlignment="1">
      <alignment horizontal="left" vertical="center"/>
    </xf>
    <xf numFmtId="0" fontId="7" fillId="28" borderId="58" xfId="0" applyNumberFormat="1" applyFont="1" applyFill="1" applyBorder="1" applyAlignment="1">
      <alignment horizontal="center" vertical="center"/>
    </xf>
    <xf numFmtId="0" fontId="1" fillId="0" borderId="63" xfId="78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81" fillId="28" borderId="63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195" fontId="80" fillId="36" borderId="63" xfId="0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195" fontId="80" fillId="0" borderId="63" xfId="0" applyNumberFormat="1" applyFont="1" applyFill="1" applyBorder="1" applyAlignment="1">
      <alignment horizontal="center" vertical="center"/>
    </xf>
    <xf numFmtId="194" fontId="80" fillId="29" borderId="63" xfId="0" applyNumberFormat="1" applyFont="1" applyFill="1" applyBorder="1" applyAlignment="1">
      <alignment horizontal="center" vertical="center"/>
    </xf>
    <xf numFmtId="206" fontId="80" fillId="0" borderId="50" xfId="0" applyNumberFormat="1" applyFont="1" applyFill="1" applyBorder="1" applyAlignment="1">
      <alignment horizontal="center" vertical="center"/>
    </xf>
    <xf numFmtId="206" fontId="80" fillId="0" borderId="48" xfId="0" applyNumberFormat="1" applyFont="1" applyFill="1" applyBorder="1" applyAlignment="1">
      <alignment horizontal="center" vertical="center"/>
    </xf>
    <xf numFmtId="196" fontId="1" fillId="0" borderId="63" xfId="78" applyNumberFormat="1" applyFont="1" applyFill="1" applyBorder="1" applyAlignment="1">
      <alignment horizontal="center" vertical="center"/>
    </xf>
    <xf numFmtId="49" fontId="1" fillId="0" borderId="63" xfId="78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right" vertical="center"/>
    </xf>
    <xf numFmtId="0" fontId="48" fillId="0" borderId="69" xfId="79" applyNumberFormat="1" applyFont="1" applyFill="1" applyBorder="1" applyAlignment="1">
      <alignment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50" fillId="0" borderId="69" xfId="80" applyNumberFormat="1" applyFont="1" applyFill="1" applyBorder="1" applyAlignment="1">
      <alignment horizontal="right" vertical="center"/>
    </xf>
    <xf numFmtId="0" fontId="67" fillId="0" borderId="0" xfId="0" applyFont="1" applyBorder="1" applyAlignment="1">
      <alignment vertical="center" shrinkToFit="1"/>
    </xf>
    <xf numFmtId="203" fontId="67" fillId="0" borderId="0" xfId="0" applyNumberFormat="1" applyFont="1" applyBorder="1" applyAlignment="1">
      <alignment vertical="center" shrinkToFit="1"/>
    </xf>
    <xf numFmtId="0" fontId="55" fillId="0" borderId="44" xfId="0" applyNumberFormat="1" applyFont="1" applyBorder="1" applyAlignment="1">
      <alignment horizontal="center" vertical="center"/>
    </xf>
    <xf numFmtId="0" fontId="56" fillId="0" borderId="0" xfId="0" applyNumberFormat="1" applyFont="1" applyAlignment="1">
      <alignment horizontal="left" vertical="center"/>
    </xf>
    <xf numFmtId="0" fontId="52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vertical="center"/>
    </xf>
    <xf numFmtId="0" fontId="54" fillId="0" borderId="0" xfId="0" applyNumberFormat="1" applyFont="1" applyAlignment="1">
      <alignment horizontal="center" vertical="center"/>
    </xf>
    <xf numFmtId="0" fontId="53" fillId="26" borderId="0" xfId="0" applyNumberFormat="1" applyFont="1" applyFill="1" applyAlignment="1">
      <alignment horizontal="center" vertical="center" wrapText="1"/>
    </xf>
    <xf numFmtId="0" fontId="53" fillId="26" borderId="0" xfId="0" applyNumberFormat="1" applyFont="1" applyFill="1" applyAlignment="1">
      <alignment horizontal="center" vertical="center"/>
    </xf>
    <xf numFmtId="0" fontId="53" fillId="26" borderId="33" xfId="0" applyNumberFormat="1" applyFont="1" applyFill="1" applyBorder="1" applyAlignment="1">
      <alignment horizontal="center" vertical="center" wrapText="1"/>
    </xf>
    <xf numFmtId="0" fontId="53" fillId="26" borderId="64" xfId="0" applyNumberFormat="1" applyFont="1" applyFill="1" applyBorder="1" applyAlignment="1">
      <alignment horizontal="center" vertical="center" wrapText="1"/>
    </xf>
    <xf numFmtId="0" fontId="55" fillId="0" borderId="25" xfId="0" applyNumberFormat="1" applyFont="1" applyBorder="1" applyAlignment="1">
      <alignment horizontal="center" vertical="center"/>
    </xf>
    <xf numFmtId="0" fontId="55" fillId="0" borderId="35" xfId="0" applyNumberFormat="1" applyFont="1" applyBorder="1" applyAlignment="1">
      <alignment horizontal="center" vertical="center"/>
    </xf>
    <xf numFmtId="0" fontId="55" fillId="0" borderId="33" xfId="0" applyNumberFormat="1" applyFont="1" applyBorder="1" applyAlignment="1">
      <alignment horizontal="center" vertical="center"/>
    </xf>
    <xf numFmtId="0" fontId="55" fillId="0" borderId="38" xfId="0" applyNumberFormat="1" applyFont="1" applyBorder="1" applyAlignment="1">
      <alignment horizontal="center" vertical="center"/>
    </xf>
    <xf numFmtId="0" fontId="52" fillId="0" borderId="25" xfId="0" applyNumberFormat="1" applyFont="1" applyBorder="1" applyAlignment="1">
      <alignment horizontal="center" vertical="center"/>
    </xf>
    <xf numFmtId="0" fontId="59" fillId="27" borderId="46" xfId="81" applyNumberFormat="1" applyFont="1" applyFill="1" applyBorder="1" applyAlignment="1">
      <alignment horizontal="center" vertical="center"/>
    </xf>
    <xf numFmtId="0" fontId="57" fillId="0" borderId="0" xfId="0" applyNumberFormat="1" applyFont="1" applyBorder="1" applyAlignment="1">
      <alignment horizontal="center" vertical="center"/>
    </xf>
    <xf numFmtId="0" fontId="77" fillId="0" borderId="44" xfId="0" applyNumberFormat="1" applyFont="1" applyBorder="1" applyAlignment="1">
      <alignment horizontal="center" vertical="center"/>
    </xf>
    <xf numFmtId="0" fontId="84" fillId="35" borderId="72" xfId="78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/>
    </xf>
    <xf numFmtId="189" fontId="81" fillId="28" borderId="63" xfId="0" applyNumberFormat="1" applyFont="1" applyFill="1" applyBorder="1" applyAlignment="1">
      <alignment horizontal="center" vertical="center" wrapText="1"/>
    </xf>
    <xf numFmtId="189" fontId="81" fillId="28" borderId="63" xfId="0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7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1" fontId="52" fillId="0" borderId="0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76" xfId="0" applyFont="1" applyBorder="1">
      <alignment vertical="center"/>
    </xf>
    <xf numFmtId="189" fontId="81" fillId="28" borderId="63" xfId="0" applyNumberFormat="1" applyFont="1" applyFill="1" applyBorder="1" applyAlignment="1">
      <alignment horizontal="center" vertical="center" wrapText="1"/>
    </xf>
    <xf numFmtId="0" fontId="48" fillId="0" borderId="76" xfId="79" applyNumberFormat="1" applyFont="1" applyFill="1" applyBorder="1" applyAlignment="1">
      <alignment vertical="center"/>
    </xf>
    <xf numFmtId="0" fontId="48" fillId="0" borderId="76" xfId="79" applyNumberFormat="1" applyFont="1" applyFill="1" applyBorder="1" applyAlignment="1">
      <alignment horizontal="left" vertical="center"/>
    </xf>
    <xf numFmtId="0" fontId="50" fillId="0" borderId="76" xfId="80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09" fontId="48" fillId="37" borderId="0" xfId="0" applyNumberFormat="1" applyFont="1" applyFill="1" applyAlignment="1">
      <alignment horizontal="center" vertical="center"/>
    </xf>
    <xf numFmtId="209" fontId="48" fillId="37" borderId="76" xfId="0" applyNumberFormat="1" applyFont="1" applyFill="1" applyBorder="1" applyAlignment="1">
      <alignment horizontal="center" vertical="center"/>
    </xf>
    <xf numFmtId="209" fontId="92" fillId="37" borderId="76" xfId="113" applyNumberFormat="1" applyFont="1" applyFill="1" applyBorder="1" applyAlignment="1">
      <alignment horizontal="center" vertical="center" wrapText="1"/>
    </xf>
    <xf numFmtId="49" fontId="60" fillId="37" borderId="76" xfId="79" applyNumberFormat="1" applyFont="1" applyFill="1" applyBorder="1" applyAlignment="1">
      <alignment horizontal="center" vertical="center" wrapText="1"/>
    </xf>
    <xf numFmtId="0" fontId="81" fillId="28" borderId="41" xfId="0" applyNumberFormat="1" applyFont="1" applyFill="1" applyBorder="1" applyAlignment="1">
      <alignment horizontal="center" vertical="center" wrapText="1"/>
    </xf>
    <xf numFmtId="0" fontId="80" fillId="38" borderId="63" xfId="0" applyNumberFormat="1" applyFont="1" applyFill="1" applyBorder="1" applyAlignment="1">
      <alignment horizontal="center" vertical="center"/>
    </xf>
    <xf numFmtId="0" fontId="94" fillId="35" borderId="72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49" fontId="74" fillId="0" borderId="0" xfId="82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 wrapText="1"/>
    </xf>
    <xf numFmtId="0" fontId="48" fillId="0" borderId="17" xfId="79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horizontal="center" vertical="center" wrapText="1"/>
    </xf>
    <xf numFmtId="0" fontId="48" fillId="0" borderId="55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6" xfId="79" applyNumberFormat="1" applyFont="1" applyFill="1" applyBorder="1" applyAlignment="1">
      <alignment horizontal="center" vertical="center"/>
    </xf>
    <xf numFmtId="209" fontId="60" fillId="37" borderId="0" xfId="0" applyNumberFormat="1" applyFont="1" applyFill="1" applyBorder="1" applyAlignment="1">
      <alignment horizontal="center" vertical="center" wrapText="1"/>
    </xf>
    <xf numFmtId="209" fontId="60" fillId="37" borderId="76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6" xfId="0" applyNumberFormat="1" applyFont="1" applyFill="1" applyBorder="1" applyAlignment="1">
      <alignment horizontal="center" vertical="center"/>
    </xf>
    <xf numFmtId="209" fontId="48" fillId="37" borderId="0" xfId="0" applyNumberFormat="1" applyFont="1" applyFill="1" applyAlignment="1">
      <alignment horizontal="center" vertical="center"/>
    </xf>
    <xf numFmtId="209" fontId="48" fillId="37" borderId="76" xfId="0" applyNumberFormat="1" applyFont="1" applyFill="1" applyBorder="1" applyAlignment="1">
      <alignment horizontal="center" vertical="center"/>
    </xf>
    <xf numFmtId="209" fontId="92" fillId="37" borderId="0" xfId="113" applyNumberFormat="1" applyFont="1" applyFill="1" applyBorder="1" applyAlignment="1">
      <alignment horizontal="center" vertical="center" wrapText="1"/>
    </xf>
    <xf numFmtId="209" fontId="92" fillId="37" borderId="76" xfId="113" applyNumberFormat="1" applyFont="1" applyFill="1" applyBorder="1" applyAlignment="1">
      <alignment horizontal="center" vertical="center" wrapText="1"/>
    </xf>
    <xf numFmtId="209" fontId="92" fillId="37" borderId="0" xfId="113" applyNumberFormat="1" applyFont="1" applyFill="1" applyBorder="1" applyAlignment="1">
      <alignment horizontal="center" vertical="center"/>
    </xf>
    <xf numFmtId="209" fontId="92" fillId="37" borderId="76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6" xfId="0" applyNumberFormat="1" applyFont="1" applyFill="1" applyBorder="1" applyAlignment="1">
      <alignment horizontal="center" vertical="center"/>
    </xf>
    <xf numFmtId="209" fontId="48" fillId="37" borderId="0" xfId="0" applyNumberFormat="1" applyFont="1" applyFill="1" applyBorder="1" applyAlignment="1">
      <alignment horizontal="center" vertical="center"/>
    </xf>
    <xf numFmtId="209" fontId="60" fillId="37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8" xfId="0" applyNumberFormat="1" applyFont="1" applyFill="1" applyBorder="1" applyAlignment="1">
      <alignment horizontal="center" vertical="center" wrapText="1"/>
    </xf>
    <xf numFmtId="0" fontId="7" fillId="28" borderId="72" xfId="0" applyNumberFormat="1" applyFont="1" applyFill="1" applyBorder="1" applyAlignment="1">
      <alignment horizontal="center" vertical="center" wrapText="1"/>
    </xf>
    <xf numFmtId="196" fontId="1" fillId="0" borderId="41" xfId="78" applyNumberFormat="1" applyFont="1" applyFill="1" applyBorder="1" applyAlignment="1">
      <alignment horizontal="center" vertical="center"/>
    </xf>
    <xf numFmtId="196" fontId="1" fillId="0" borderId="43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49" fontId="1" fillId="0" borderId="43" xfId="78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194" fontId="67" fillId="0" borderId="76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4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76" xfId="0" applyFont="1" applyBorder="1" applyAlignment="1">
      <alignment horizontal="center" vertical="center"/>
    </xf>
    <xf numFmtId="0" fontId="67" fillId="0" borderId="76" xfId="0" applyFont="1" applyBorder="1" applyAlignment="1">
      <alignment horizontal="right" vertical="center"/>
    </xf>
    <xf numFmtId="0" fontId="65" fillId="0" borderId="40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/>
    </xf>
    <xf numFmtId="194" fontId="67" fillId="0" borderId="52" xfId="0" applyNumberFormat="1" applyFont="1" applyBorder="1" applyAlignment="1">
      <alignment vertical="center"/>
    </xf>
    <xf numFmtId="194" fontId="67" fillId="0" borderId="56" xfId="0" applyNumberFormat="1" applyFont="1" applyBorder="1" applyAlignment="1">
      <alignment vertical="center"/>
    </xf>
    <xf numFmtId="191" fontId="67" fillId="0" borderId="56" xfId="0" applyNumberFormat="1" applyFont="1" applyBorder="1" applyAlignment="1">
      <alignment vertical="center"/>
    </xf>
    <xf numFmtId="191" fontId="67" fillId="0" borderId="53" xfId="0" applyNumberFormat="1" applyFont="1" applyBorder="1" applyAlignment="1">
      <alignment vertical="center"/>
    </xf>
    <xf numFmtId="0" fontId="67" fillId="0" borderId="44" xfId="0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0" fontId="67" fillId="0" borderId="76" xfId="0" applyNumberFormat="1" applyFont="1" applyBorder="1" applyAlignment="1">
      <alignment vertical="center"/>
    </xf>
    <xf numFmtId="193" fontId="67" fillId="0" borderId="76" xfId="0" applyNumberFormat="1" applyFont="1" applyBorder="1" applyAlignment="1">
      <alignment vertical="center"/>
    </xf>
    <xf numFmtId="0" fontId="67" fillId="0" borderId="52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200" fontId="67" fillId="0" borderId="0" xfId="0" applyNumberFormat="1" applyFont="1" applyBorder="1" applyAlignment="1">
      <alignment horizontal="center" vertical="center"/>
    </xf>
    <xf numFmtId="0" fontId="67" fillId="0" borderId="40" xfId="0" applyNumberFormat="1" applyFont="1" applyBorder="1" applyAlignment="1">
      <alignment horizontal="center" vertical="center"/>
    </xf>
    <xf numFmtId="207" fontId="52" fillId="0" borderId="0" xfId="112" applyNumberFormat="1" applyFont="1" applyBorder="1" applyAlignment="1">
      <alignment vertical="center"/>
    </xf>
    <xf numFmtId="207" fontId="67" fillId="0" borderId="76" xfId="112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5" fillId="0" borderId="52" xfId="0" applyFont="1" applyBorder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0" fontId="65" fillId="0" borderId="53" xfId="0" applyFont="1" applyBorder="1" applyAlignment="1">
      <alignment horizontal="center" vertical="center"/>
    </xf>
    <xf numFmtId="0" fontId="67" fillId="0" borderId="52" xfId="0" applyNumberFormat="1" applyFont="1" applyBorder="1" applyAlignment="1">
      <alignment horizontal="right" vertical="center"/>
    </xf>
    <xf numFmtId="0" fontId="67" fillId="0" borderId="56" xfId="0" applyNumberFormat="1" applyFont="1" applyBorder="1" applyAlignment="1">
      <alignment horizontal="right" vertical="center"/>
    </xf>
    <xf numFmtId="0" fontId="67" fillId="0" borderId="56" xfId="0" applyNumberFormat="1" applyFont="1" applyBorder="1" applyAlignment="1">
      <alignment vertical="center"/>
    </xf>
    <xf numFmtId="0" fontId="67" fillId="0" borderId="53" xfId="0" applyNumberFormat="1" applyFont="1" applyBorder="1" applyAlignment="1">
      <alignment vertical="center"/>
    </xf>
    <xf numFmtId="0" fontId="69" fillId="0" borderId="73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67" fillId="0" borderId="7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0" fontId="67" fillId="0" borderId="75" xfId="0" applyFont="1" applyBorder="1" applyAlignment="1">
      <alignment horizontal="center" vertical="center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40" xfId="0" applyFont="1" applyFill="1" applyBorder="1" applyAlignment="1">
      <alignment horizontal="center" vertical="center" wrapText="1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6" xfId="0" applyFont="1" applyFill="1" applyBorder="1" applyAlignment="1">
      <alignment horizontal="center" vertical="center" wrapText="1"/>
    </xf>
    <xf numFmtId="0" fontId="67" fillId="32" borderId="53" xfId="0" applyFont="1" applyFill="1" applyBorder="1" applyAlignment="1">
      <alignment horizontal="center" vertical="center" wrapText="1"/>
    </xf>
    <xf numFmtId="0" fontId="67" fillId="0" borderId="52" xfId="0" applyNumberFormat="1" applyFont="1" applyBorder="1" applyAlignment="1">
      <alignment horizontal="center" vertical="center"/>
    </xf>
    <xf numFmtId="0" fontId="67" fillId="0" borderId="56" xfId="0" applyNumberFormat="1" applyFont="1" applyBorder="1" applyAlignment="1">
      <alignment horizontal="center" vertical="center"/>
    </xf>
    <xf numFmtId="0" fontId="67" fillId="0" borderId="53" xfId="0" applyNumberFormat="1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5" fillId="0" borderId="74" xfId="0" applyFon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69" fillId="0" borderId="74" xfId="0" applyFont="1" applyBorder="1" applyAlignment="1">
      <alignment horizontal="center" vertical="center"/>
    </xf>
    <xf numFmtId="0" fontId="69" fillId="0" borderId="76" xfId="0" applyFont="1" applyBorder="1" applyAlignment="1">
      <alignment horizontal="center" vertical="center"/>
    </xf>
    <xf numFmtId="0" fontId="69" fillId="0" borderId="75" xfId="0" applyFont="1" applyBorder="1" applyAlignment="1">
      <alignment horizontal="center" vertical="center"/>
    </xf>
    <xf numFmtId="0" fontId="52" fillId="32" borderId="44" xfId="0" applyNumberFormat="1" applyFont="1" applyFill="1" applyBorder="1" applyAlignment="1">
      <alignment horizontal="center" vertical="center" shrinkToFit="1"/>
    </xf>
    <xf numFmtId="0" fontId="67" fillId="0" borderId="44" xfId="0" applyNumberFormat="1" applyFont="1" applyBorder="1" applyAlignment="1">
      <alignment horizontal="center" vertical="center" shrinkToFit="1"/>
    </xf>
    <xf numFmtId="0" fontId="52" fillId="32" borderId="44" xfId="0" applyNumberFormat="1" applyFont="1" applyFill="1" applyBorder="1" applyAlignment="1">
      <alignment horizontal="center" vertical="center"/>
    </xf>
    <xf numFmtId="0" fontId="52" fillId="29" borderId="44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right" vertical="center"/>
    </xf>
    <xf numFmtId="194" fontId="67" fillId="0" borderId="76" xfId="0" applyNumberFormat="1" applyFont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43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/>
    </xf>
    <xf numFmtId="0" fontId="81" fillId="28" borderId="72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189" fontId="81" fillId="28" borderId="41" xfId="0" applyNumberFormat="1" applyFont="1" applyFill="1" applyBorder="1" applyAlignment="1">
      <alignment horizontal="center" vertical="center" wrapText="1"/>
    </xf>
    <xf numFmtId="189" fontId="81" fillId="28" borderId="43" xfId="0" applyNumberFormat="1" applyFont="1" applyFill="1" applyBorder="1" applyAlignment="1">
      <alignment horizontal="center" vertical="center" wrapText="1"/>
    </xf>
    <xf numFmtId="189" fontId="81" fillId="28" borderId="63" xfId="0" applyNumberFormat="1" applyFont="1" applyFill="1" applyBorder="1" applyAlignment="1">
      <alignment horizontal="center" vertical="center" wrapText="1"/>
    </xf>
    <xf numFmtId="189" fontId="81" fillId="28" borderId="63" xfId="0" applyNumberFormat="1" applyFont="1" applyFill="1" applyBorder="1" applyAlignment="1">
      <alignment horizontal="center" vertical="center"/>
    </xf>
    <xf numFmtId="0" fontId="81" fillId="28" borderId="77" xfId="0" applyNumberFormat="1" applyFont="1" applyFill="1" applyBorder="1" applyAlignment="1">
      <alignment horizontal="center" vertical="center" wrapText="1"/>
    </xf>
    <xf numFmtId="192" fontId="80" fillId="0" borderId="41" xfId="0" applyNumberFormat="1" applyFont="1" applyFill="1" applyBorder="1" applyAlignment="1">
      <alignment horizontal="center" vertical="center"/>
    </xf>
    <xf numFmtId="192" fontId="80" fillId="0" borderId="42" xfId="0" applyNumberFormat="1" applyFont="1" applyFill="1" applyBorder="1" applyAlignment="1">
      <alignment horizontal="center" vertical="center"/>
    </xf>
    <xf numFmtId="192" fontId="80" fillId="0" borderId="43" xfId="0" applyNumberFormat="1" applyFont="1" applyFill="1" applyBorder="1" applyAlignment="1">
      <alignment horizontal="center" vertical="center"/>
    </xf>
    <xf numFmtId="204" fontId="52" fillId="0" borderId="54" xfId="86" applyNumberFormat="1" applyFont="1" applyBorder="1" applyAlignment="1">
      <alignment horizontal="center" vertical="center"/>
    </xf>
    <xf numFmtId="204" fontId="52" fillId="0" borderId="73" xfId="86" applyNumberFormat="1" applyFont="1" applyBorder="1" applyAlignment="1">
      <alignment horizontal="center" vertical="center"/>
    </xf>
    <xf numFmtId="41" fontId="52" fillId="0" borderId="44" xfId="86" applyFont="1" applyBorder="1" applyAlignment="1">
      <alignment horizontal="center" vertical="center" wrapText="1"/>
    </xf>
    <xf numFmtId="204" fontId="52" fillId="0" borderId="70" xfId="86" applyNumberFormat="1" applyFont="1" applyBorder="1" applyAlignment="1">
      <alignment horizontal="center" vertical="center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3" xfId="98"/>
    <cellStyle name="백분율" xfId="112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3" xfId="109"/>
    <cellStyle name="쉼표 [0] 3" xfId="94"/>
    <cellStyle name="쉼표 [0] 3 2" xfId="110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3" xfId="99"/>
    <cellStyle name="입력" xfId="59" builtinId="20" customBuiltin="1"/>
    <cellStyle name="입력 2" xfId="91"/>
    <cellStyle name="입력 2 2" xfId="107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46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46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76</xdr:row>
      <xdr:rowOff>9525</xdr:rowOff>
    </xdr:from>
    <xdr:to>
      <xdr:col>7</xdr:col>
      <xdr:colOff>267929</xdr:colOff>
      <xdr:row>76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72</xdr:row>
      <xdr:rowOff>80961</xdr:rowOff>
    </xdr:from>
    <xdr:to>
      <xdr:col>34</xdr:col>
      <xdr:colOff>0</xdr:colOff>
      <xdr:row>73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>
              <a:spLocks noChangeAspect="1"/>
            </xdr:cNvSpPr>
          </xdr:nvSpPr>
          <xdr:spPr>
            <a:xfrm>
              <a:off x="161925" y="17387886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1" name="TextBox 60"/>
            <xdr:cNvSpPr txBox="1">
              <a:spLocks noChangeAspect="1"/>
            </xdr:cNvSpPr>
          </xdr:nvSpPr>
          <xdr:spPr>
            <a:xfrm>
              <a:off x="161925" y="17387886"/>
              <a:ext cx="50196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𝑅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=𝑅_𝑚+〖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𝑅〗_𝑥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𝑅〗_𝑠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123</xdr:row>
      <xdr:rowOff>0</xdr:rowOff>
    </xdr:from>
    <xdr:ext cx="1524001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"/>
            <xdr:cNvSpPr txBox="1"/>
          </xdr:nvSpPr>
          <xdr:spPr>
            <a:xfrm>
              <a:off x="2486024" y="294513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"/>
            <xdr:cNvSpPr txBox="1"/>
          </xdr:nvSpPr>
          <xdr:spPr>
            <a:xfrm>
              <a:off x="2486024" y="29451300"/>
              <a:ext cx="1524001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47624</xdr:colOff>
      <xdr:row>123</xdr:row>
      <xdr:rowOff>0</xdr:rowOff>
    </xdr:from>
    <xdr:ext cx="215265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"/>
            <xdr:cNvSpPr txBox="1"/>
          </xdr:nvSpPr>
          <xdr:spPr>
            <a:xfrm>
              <a:off x="4467224" y="294513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"/>
            <xdr:cNvSpPr txBox="1"/>
          </xdr:nvSpPr>
          <xdr:spPr>
            <a:xfrm>
              <a:off x="4467224" y="29451300"/>
              <a:ext cx="215265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101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5"/>
            <xdr:cNvSpPr txBox="1"/>
          </xdr:nvSpPr>
          <xdr:spPr>
            <a:xfrm>
              <a:off x="2171700" y="24231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5"/>
            <xdr:cNvSpPr txBox="1"/>
          </xdr:nvSpPr>
          <xdr:spPr>
            <a:xfrm>
              <a:off x="2171700" y="24231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101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5"/>
            <xdr:cNvSpPr txBox="1"/>
          </xdr:nvSpPr>
          <xdr:spPr>
            <a:xfrm>
              <a:off x="2867025" y="24231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5"/>
            <xdr:cNvSpPr txBox="1"/>
          </xdr:nvSpPr>
          <xdr:spPr>
            <a:xfrm>
              <a:off x="2867025" y="24231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103</xdr:row>
      <xdr:rowOff>57150</xdr:rowOff>
    </xdr:from>
    <xdr:ext cx="88101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4"/>
            <xdr:cNvSpPr txBox="1"/>
          </xdr:nvSpPr>
          <xdr:spPr>
            <a:xfrm>
              <a:off x="1228725" y="24745950"/>
              <a:ext cx="88101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4"/>
            <xdr:cNvSpPr txBox="1"/>
          </xdr:nvSpPr>
          <xdr:spPr>
            <a:xfrm>
              <a:off x="1228725" y="24745950"/>
              <a:ext cx="88101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𝑐_(𝑅_𝑚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𝑅_𝑚 )=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</xdr:col>
      <xdr:colOff>142875</xdr:colOff>
      <xdr:row>134</xdr:row>
      <xdr:rowOff>38101</xdr:rowOff>
    </xdr:from>
    <xdr:to>
      <xdr:col>10</xdr:col>
      <xdr:colOff>104775</xdr:colOff>
      <xdr:row>135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2"/>
            <xdr:cNvSpPr txBox="1">
              <a:spLocks/>
            </xdr:cNvSpPr>
          </xdr:nvSpPr>
          <xdr:spPr>
            <a:xfrm>
              <a:off x="7524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2"/>
            <xdr:cNvSpPr txBox="1">
              <a:spLocks/>
            </xdr:cNvSpPr>
          </xdr:nvSpPr>
          <xdr:spPr>
            <a:xfrm>
              <a:off x="7524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134</xdr:row>
      <xdr:rowOff>38101</xdr:rowOff>
    </xdr:from>
    <xdr:to>
      <xdr:col>17</xdr:col>
      <xdr:colOff>104775</xdr:colOff>
      <xdr:row>135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8192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8192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134</xdr:row>
      <xdr:rowOff>38101</xdr:rowOff>
    </xdr:from>
    <xdr:to>
      <xdr:col>24</xdr:col>
      <xdr:colOff>104775</xdr:colOff>
      <xdr:row>135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28860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2886075" y="3210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135</xdr:row>
      <xdr:rowOff>38101</xdr:rowOff>
    </xdr:from>
    <xdr:to>
      <xdr:col>10</xdr:col>
      <xdr:colOff>104775</xdr:colOff>
      <xdr:row>136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752475" y="3234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752475" y="32346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80</xdr:row>
      <xdr:rowOff>28575</xdr:rowOff>
    </xdr:from>
    <xdr:to>
      <xdr:col>17</xdr:col>
      <xdr:colOff>57150</xdr:colOff>
      <xdr:row>81</xdr:row>
      <xdr:rowOff>23814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2"/>
            <xdr:cNvSpPr txBox="1">
              <a:spLocks/>
            </xdr:cNvSpPr>
          </xdr:nvSpPr>
          <xdr:spPr>
            <a:xfrm>
              <a:off x="161925" y="19240500"/>
              <a:ext cx="248602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2"/>
            <xdr:cNvSpPr txBox="1">
              <a:spLocks/>
            </xdr:cNvSpPr>
          </xdr:nvSpPr>
          <xdr:spPr>
            <a:xfrm>
              <a:off x="161925" y="19240500"/>
              <a:ext cx="248602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(𝑅)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(𝑅_𝑚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𝑅〗_𝑥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𝑅_𝑠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2</xdr:col>
      <xdr:colOff>0</xdr:colOff>
      <xdr:row>82</xdr:row>
      <xdr:rowOff>0</xdr:rowOff>
    </xdr:from>
    <xdr:ext cx="33432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304800" y="19688175"/>
              <a:ext cx="33432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304800" y="19688175"/>
              <a:ext cx="33432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𝑐_𝑅=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𝑅_𝑚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𝑅_𝑥 )=1,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𝑅_𝑠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115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228725" y="2760821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228725" y="2760821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𝑅_𝑥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𝑅〗_𝑥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133</xdr:row>
      <xdr:rowOff>28575</xdr:rowOff>
    </xdr:from>
    <xdr:ext cx="5099794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228600" y="31861125"/>
              <a:ext cx="5099794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228600" y="31861125"/>
              <a:ext cx="5099794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(𝑅)=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(𝑅_𝑚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𝑅_𝑥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𝑅〗_𝑠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141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/>
            <xdr:cNvSpPr txBox="1"/>
          </xdr:nvSpPr>
          <xdr:spPr>
            <a:xfrm>
              <a:off x="1685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1685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114300</xdr:colOff>
      <xdr:row>140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400300" y="3353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400300" y="335327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141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447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447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141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3209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3209925" y="337708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140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61925" y="3354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61925" y="335470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127</xdr:row>
      <xdr:rowOff>57150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228725" y="30460950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228725" y="30460950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𝑅〗_𝑠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𝑅〗_𝑠 )=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5" t="s">
        <v>0</v>
      </c>
      <c r="B1" s="276"/>
      <c r="C1" s="276"/>
      <c r="D1" s="276"/>
      <c r="E1" s="276"/>
      <c r="F1" s="276"/>
      <c r="G1" s="276"/>
      <c r="H1" s="277"/>
      <c r="I1" s="278"/>
      <c r="J1" s="279"/>
    </row>
    <row r="2" spans="1:13" ht="12.95" customHeight="1">
      <c r="A2" s="255" t="s">
        <v>1</v>
      </c>
      <c r="B2" s="255"/>
      <c r="C2" s="255"/>
      <c r="D2" s="255"/>
      <c r="E2" s="255"/>
      <c r="F2" s="255"/>
      <c r="G2" s="255"/>
      <c r="H2" s="255"/>
      <c r="I2" s="255"/>
      <c r="J2" s="255"/>
    </row>
    <row r="3" spans="1:13" ht="12.95" customHeight="1">
      <c r="A3" s="256" t="s">
        <v>2</v>
      </c>
      <c r="B3" s="257"/>
      <c r="C3" s="280"/>
      <c r="D3" s="280"/>
      <c r="E3" s="280"/>
      <c r="F3" s="257" t="s">
        <v>3</v>
      </c>
      <c r="G3" s="257"/>
      <c r="H3" s="271"/>
      <c r="I3" s="270"/>
      <c r="J3" s="270"/>
    </row>
    <row r="4" spans="1:13" ht="12.95" customHeight="1">
      <c r="A4" s="257" t="s">
        <v>4</v>
      </c>
      <c r="B4" s="257"/>
      <c r="C4" s="281"/>
      <c r="D4" s="257"/>
      <c r="E4" s="257"/>
      <c r="F4" s="257" t="s">
        <v>5</v>
      </c>
      <c r="G4" s="257"/>
      <c r="H4" s="257"/>
      <c r="I4" s="270"/>
      <c r="J4" s="270"/>
    </row>
    <row r="5" spans="1:13" ht="12.95" customHeight="1">
      <c r="A5" s="257" t="s">
        <v>6</v>
      </c>
      <c r="B5" s="257"/>
      <c r="C5" s="257"/>
      <c r="D5" s="270"/>
      <c r="E5" s="270"/>
      <c r="F5" s="256" t="s">
        <v>7</v>
      </c>
      <c r="G5" s="257"/>
      <c r="H5" s="258"/>
      <c r="I5" s="259"/>
      <c r="J5" s="259"/>
    </row>
    <row r="6" spans="1:13" ht="12.95" customHeight="1">
      <c r="A6" s="257" t="s">
        <v>8</v>
      </c>
      <c r="B6" s="257"/>
      <c r="C6" s="257"/>
      <c r="D6" s="270"/>
      <c r="E6" s="270"/>
      <c r="F6" s="256" t="s">
        <v>9</v>
      </c>
      <c r="G6" s="257"/>
      <c r="H6" s="258"/>
      <c r="I6" s="259"/>
      <c r="J6" s="259"/>
    </row>
    <row r="7" spans="1:13" ht="12.95" customHeight="1">
      <c r="A7" s="257" t="s">
        <v>10</v>
      </c>
      <c r="B7" s="257"/>
      <c r="C7" s="273"/>
      <c r="D7" s="270"/>
      <c r="E7" s="270"/>
      <c r="F7" s="256" t="s">
        <v>11</v>
      </c>
      <c r="G7" s="257"/>
      <c r="H7" s="257"/>
      <c r="I7" s="270"/>
      <c r="J7" s="270"/>
    </row>
    <row r="8" spans="1:13" ht="12.95" customHeight="1">
      <c r="A8" s="257" t="s">
        <v>12</v>
      </c>
      <c r="B8" s="257"/>
      <c r="C8" s="271"/>
      <c r="D8" s="272"/>
      <c r="E8" s="272"/>
      <c r="F8" s="256" t="s">
        <v>13</v>
      </c>
      <c r="G8" s="257"/>
      <c r="H8" s="257"/>
      <c r="I8" s="270"/>
      <c r="J8" s="270"/>
    </row>
    <row r="9" spans="1:13" ht="12.95" customHeight="1">
      <c r="A9" s="256" t="s">
        <v>35</v>
      </c>
      <c r="B9" s="257"/>
      <c r="C9" s="258"/>
      <c r="D9" s="259"/>
      <c r="E9" s="259"/>
      <c r="F9" s="274" t="s">
        <v>14</v>
      </c>
      <c r="G9" s="274"/>
      <c r="H9" s="258"/>
      <c r="I9" s="259"/>
      <c r="J9" s="259"/>
    </row>
    <row r="10" spans="1:13" ht="23.25" customHeight="1">
      <c r="A10" s="257" t="s">
        <v>15</v>
      </c>
      <c r="B10" s="257"/>
      <c r="C10" s="258"/>
      <c r="D10" s="259"/>
      <c r="E10" s="259"/>
      <c r="F10" s="257" t="s">
        <v>16</v>
      </c>
      <c r="G10" s="257"/>
      <c r="H10" s="26"/>
      <c r="I10" s="262" t="s">
        <v>17</v>
      </c>
      <c r="J10" s="263"/>
      <c r="K10" s="4"/>
    </row>
    <row r="11" spans="1:13" ht="12.95" customHeight="1">
      <c r="A11" s="255" t="s">
        <v>18</v>
      </c>
      <c r="B11" s="255"/>
      <c r="C11" s="255"/>
      <c r="D11" s="255"/>
      <c r="E11" s="255"/>
      <c r="F11" s="255"/>
      <c r="G11" s="255"/>
      <c r="H11" s="255"/>
      <c r="I11" s="255"/>
      <c r="J11" s="255"/>
      <c r="K11" s="5"/>
    </row>
    <row r="12" spans="1:13" ht="17.25" customHeight="1">
      <c r="A12" s="3" t="s">
        <v>19</v>
      </c>
      <c r="B12" s="74"/>
      <c r="C12" s="6" t="s">
        <v>20</v>
      </c>
      <c r="D12" s="75"/>
      <c r="E12" s="6" t="s">
        <v>21</v>
      </c>
      <c r="F12" s="76"/>
      <c r="G12" s="264" t="s">
        <v>22</v>
      </c>
      <c r="H12" s="260"/>
      <c r="I12" s="266" t="s">
        <v>23</v>
      </c>
      <c r="J12" s="267"/>
      <c r="K12" s="4"/>
      <c r="L12" s="7"/>
      <c r="M12" s="7"/>
    </row>
    <row r="13" spans="1:13" ht="17.25" customHeight="1">
      <c r="A13" s="8" t="s">
        <v>24</v>
      </c>
      <c r="B13" s="74"/>
      <c r="C13" s="8" t="s">
        <v>25</v>
      </c>
      <c r="D13" s="75"/>
      <c r="E13" s="6" t="s">
        <v>26</v>
      </c>
      <c r="F13" s="76"/>
      <c r="G13" s="265"/>
      <c r="H13" s="261"/>
      <c r="I13" s="268"/>
      <c r="J13" s="269"/>
      <c r="K13" s="5"/>
    </row>
    <row r="14" spans="1:13" ht="12.95" customHeight="1">
      <c r="A14" s="255" t="s">
        <v>27</v>
      </c>
      <c r="B14" s="255"/>
      <c r="C14" s="255"/>
      <c r="D14" s="255"/>
      <c r="E14" s="255"/>
      <c r="F14" s="255"/>
      <c r="G14" s="255"/>
      <c r="H14" s="255"/>
      <c r="I14" s="255"/>
      <c r="J14" s="255"/>
      <c r="K14" s="5"/>
    </row>
    <row r="15" spans="1:13" ht="39" customHeight="1">
      <c r="A15" s="252"/>
      <c r="B15" s="253"/>
      <c r="C15" s="253"/>
      <c r="D15" s="253"/>
      <c r="E15" s="253"/>
      <c r="F15" s="253"/>
      <c r="G15" s="253"/>
      <c r="H15" s="253"/>
      <c r="I15" s="253"/>
      <c r="J15" s="254"/>
    </row>
    <row r="16" spans="1:13" ht="12.95" customHeight="1">
      <c r="A16" s="255" t="s">
        <v>28</v>
      </c>
      <c r="B16" s="255"/>
      <c r="C16" s="255"/>
      <c r="D16" s="255"/>
      <c r="E16" s="255"/>
      <c r="F16" s="255"/>
      <c r="G16" s="255"/>
      <c r="H16" s="255"/>
      <c r="I16" s="255"/>
      <c r="J16" s="255"/>
    </row>
    <row r="17" spans="1:12" ht="12.95" customHeight="1">
      <c r="A17" s="3" t="s">
        <v>29</v>
      </c>
      <c r="B17" s="256" t="s">
        <v>30</v>
      </c>
      <c r="C17" s="257"/>
      <c r="D17" s="257"/>
      <c r="E17" s="257"/>
      <c r="F17" s="256" t="s">
        <v>31</v>
      </c>
      <c r="G17" s="257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27"/>
      <c r="B18" s="250"/>
      <c r="C18" s="251"/>
      <c r="D18" s="251"/>
      <c r="E18" s="251"/>
      <c r="F18" s="250"/>
      <c r="G18" s="251"/>
      <c r="H18" s="32"/>
      <c r="I18" s="13"/>
      <c r="J18" s="73"/>
      <c r="L18" s="5"/>
    </row>
    <row r="19" spans="1:12" ht="12.95" customHeight="1">
      <c r="A19" s="27"/>
      <c r="B19" s="250"/>
      <c r="C19" s="251"/>
      <c r="D19" s="251"/>
      <c r="E19" s="251"/>
      <c r="F19" s="250"/>
      <c r="G19" s="251"/>
      <c r="H19" s="15"/>
      <c r="I19" s="15"/>
      <c r="J19" s="73"/>
      <c r="L19" s="5"/>
    </row>
    <row r="20" spans="1:12" ht="12.95" customHeight="1">
      <c r="A20" s="27"/>
      <c r="B20" s="250"/>
      <c r="C20" s="251"/>
      <c r="D20" s="251"/>
      <c r="E20" s="251"/>
      <c r="F20" s="250"/>
      <c r="G20" s="251"/>
      <c r="H20" s="24"/>
      <c r="I20" s="24"/>
      <c r="J20" s="73"/>
      <c r="L20" s="5"/>
    </row>
    <row r="21" spans="1:12" ht="12.95" customHeight="1">
      <c r="A21" s="27"/>
      <c r="B21" s="250"/>
      <c r="C21" s="251"/>
      <c r="D21" s="251"/>
      <c r="E21" s="251"/>
      <c r="F21" s="250"/>
      <c r="G21" s="251"/>
      <c r="H21" s="24"/>
      <c r="I21" s="9"/>
      <c r="J21" s="73"/>
      <c r="L21" s="5"/>
    </row>
    <row r="22" spans="1:12" ht="12.95" customHeight="1">
      <c r="A22" s="27"/>
      <c r="B22" s="250"/>
      <c r="C22" s="251"/>
      <c r="D22" s="251"/>
      <c r="E22" s="251"/>
      <c r="F22" s="250"/>
      <c r="G22" s="251"/>
      <c r="H22" s="14"/>
      <c r="I22" s="11"/>
      <c r="J22" s="73"/>
      <c r="L22" s="5"/>
    </row>
    <row r="23" spans="1:12" ht="12.95" customHeight="1">
      <c r="A23" s="27"/>
      <c r="B23" s="250"/>
      <c r="C23" s="251"/>
      <c r="D23" s="251"/>
      <c r="E23" s="251"/>
      <c r="F23" s="250"/>
      <c r="G23" s="251"/>
      <c r="H23" s="11"/>
      <c r="I23" s="9"/>
      <c r="J23" s="73"/>
      <c r="L23" s="5"/>
    </row>
    <row r="24" spans="1:12" ht="12.95" customHeight="1">
      <c r="A24" s="27"/>
      <c r="B24" s="250"/>
      <c r="C24" s="251"/>
      <c r="D24" s="251"/>
      <c r="E24" s="251"/>
      <c r="F24" s="250"/>
      <c r="G24" s="251"/>
      <c r="H24" s="12"/>
      <c r="I24" s="9"/>
      <c r="J24" s="73"/>
      <c r="L24" s="5"/>
    </row>
    <row r="25" spans="1:12" ht="12.95" customHeight="1">
      <c r="A25" s="27"/>
      <c r="B25" s="250"/>
      <c r="C25" s="251"/>
      <c r="D25" s="251"/>
      <c r="E25" s="251"/>
      <c r="F25" s="250"/>
      <c r="G25" s="251"/>
      <c r="H25" s="12"/>
      <c r="I25" s="9"/>
      <c r="J25" s="73"/>
      <c r="L25" s="5"/>
    </row>
    <row r="26" spans="1:12" ht="12.95" customHeight="1">
      <c r="A26" s="27"/>
      <c r="B26" s="250"/>
      <c r="C26" s="251"/>
      <c r="D26" s="251"/>
      <c r="E26" s="251"/>
      <c r="F26" s="250"/>
      <c r="G26" s="251"/>
      <c r="H26" s="12"/>
      <c r="I26" s="9"/>
      <c r="J26" s="73"/>
      <c r="L26" s="5"/>
    </row>
    <row r="27" spans="1:12" ht="12.95" customHeight="1">
      <c r="A27" s="27"/>
      <c r="B27" s="250"/>
      <c r="C27" s="251"/>
      <c r="D27" s="251"/>
      <c r="E27" s="251"/>
      <c r="F27" s="250"/>
      <c r="G27" s="251"/>
      <c r="H27" s="9"/>
      <c r="I27" s="9"/>
      <c r="J27" s="73"/>
    </row>
    <row r="28" spans="1:12" ht="12.95" customHeight="1">
      <c r="A28" s="27"/>
      <c r="B28" s="250"/>
      <c r="C28" s="251"/>
      <c r="D28" s="251"/>
      <c r="E28" s="251"/>
      <c r="F28" s="250"/>
      <c r="G28" s="251"/>
      <c r="H28" s="9"/>
      <c r="I28" s="9"/>
      <c r="J28" s="73"/>
    </row>
    <row r="29" spans="1:12" ht="12.95" customHeight="1">
      <c r="A29" s="27"/>
      <c r="B29" s="250"/>
      <c r="C29" s="251"/>
      <c r="D29" s="251"/>
      <c r="E29" s="251"/>
      <c r="F29" s="250"/>
      <c r="G29" s="251"/>
      <c r="H29" s="9"/>
      <c r="I29" s="9"/>
      <c r="J29" s="73"/>
    </row>
    <row r="30" spans="1:12" ht="12.95" customHeight="1">
      <c r="A30" s="27"/>
      <c r="B30" s="250"/>
      <c r="C30" s="251"/>
      <c r="D30" s="251"/>
      <c r="E30" s="251"/>
      <c r="F30" s="250"/>
      <c r="G30" s="251"/>
      <c r="H30" s="9"/>
      <c r="I30" s="9"/>
      <c r="J30" s="73"/>
    </row>
    <row r="31" spans="1:12" ht="12.95" customHeight="1">
      <c r="A31" s="27"/>
      <c r="B31" s="250"/>
      <c r="C31" s="251"/>
      <c r="D31" s="251"/>
      <c r="E31" s="251"/>
      <c r="F31" s="250"/>
      <c r="G31" s="251"/>
      <c r="H31" s="9"/>
      <c r="I31" s="9"/>
      <c r="J31" s="73"/>
    </row>
    <row r="32" spans="1:12" ht="12.95" customHeight="1">
      <c r="A32" s="27"/>
      <c r="B32" s="250"/>
      <c r="C32" s="251"/>
      <c r="D32" s="251"/>
      <c r="E32" s="251"/>
      <c r="F32" s="250"/>
      <c r="G32" s="251"/>
      <c r="H32" s="9"/>
      <c r="I32" s="9"/>
      <c r="J32" s="73"/>
    </row>
    <row r="33" spans="1:10" ht="12.95" customHeight="1">
      <c r="A33" s="27"/>
      <c r="B33" s="250"/>
      <c r="C33" s="251"/>
      <c r="D33" s="251"/>
      <c r="E33" s="251"/>
      <c r="F33" s="250"/>
      <c r="G33" s="251"/>
      <c r="H33" s="9"/>
      <c r="I33" s="9"/>
      <c r="J33" s="73"/>
    </row>
    <row r="34" spans="1:10" ht="12.95" customHeight="1">
      <c r="A34" s="27"/>
      <c r="B34" s="250"/>
      <c r="C34" s="251"/>
      <c r="D34" s="251"/>
      <c r="E34" s="251"/>
      <c r="F34" s="250"/>
      <c r="G34" s="251"/>
      <c r="H34" s="9"/>
      <c r="I34" s="9"/>
      <c r="J34" s="73"/>
    </row>
    <row r="35" spans="1:10" ht="12.95" customHeight="1">
      <c r="A35" s="27"/>
      <c r="B35" s="250"/>
      <c r="C35" s="251"/>
      <c r="D35" s="251"/>
      <c r="E35" s="251"/>
      <c r="F35" s="250"/>
      <c r="G35" s="251"/>
      <c r="H35" s="9"/>
      <c r="I35" s="9"/>
      <c r="J35" s="73"/>
    </row>
    <row r="36" spans="1:10" ht="12.95" customHeight="1">
      <c r="A36" s="27"/>
      <c r="B36" s="250"/>
      <c r="C36" s="251"/>
      <c r="D36" s="251"/>
      <c r="E36" s="251"/>
      <c r="F36" s="250"/>
      <c r="G36" s="251"/>
      <c r="H36" s="9"/>
      <c r="I36" s="9"/>
      <c r="J36" s="73"/>
    </row>
    <row r="37" spans="1:10" ht="12.95" customHeight="1">
      <c r="A37" s="27"/>
      <c r="B37" s="250"/>
      <c r="C37" s="251"/>
      <c r="D37" s="251"/>
      <c r="E37" s="251"/>
      <c r="F37" s="250"/>
      <c r="G37" s="251"/>
      <c r="H37" s="9"/>
      <c r="I37" s="9"/>
      <c r="J37" s="73"/>
    </row>
    <row r="38" spans="1:10" ht="12.95" customHeight="1">
      <c r="A38" s="31" t="s">
        <v>36</v>
      </c>
      <c r="B38" s="5"/>
      <c r="C38" s="5"/>
      <c r="D38" s="5"/>
      <c r="E38" s="5"/>
      <c r="J38" s="10"/>
    </row>
    <row r="39" spans="1:10" ht="12.95" customHeight="1">
      <c r="A39" s="236" t="s">
        <v>37</v>
      </c>
      <c r="B39" s="236"/>
      <c r="C39" s="236"/>
      <c r="D39" s="236"/>
      <c r="E39" s="236"/>
      <c r="F39" s="237" t="s">
        <v>38</v>
      </c>
      <c r="G39" s="240"/>
      <c r="H39" s="241"/>
      <c r="I39" s="241"/>
      <c r="J39" s="242"/>
    </row>
    <row r="40" spans="1:10" ht="12.95" customHeight="1">
      <c r="A40" s="236" t="s">
        <v>39</v>
      </c>
      <c r="B40" s="236"/>
      <c r="C40" s="236"/>
      <c r="D40" s="236"/>
      <c r="E40" s="236"/>
      <c r="F40" s="238"/>
      <c r="G40" s="243"/>
      <c r="H40" s="244"/>
      <c r="I40" s="244"/>
      <c r="J40" s="245"/>
    </row>
    <row r="41" spans="1:10" ht="12.95" customHeight="1">
      <c r="A41" s="236" t="s">
        <v>40</v>
      </c>
      <c r="B41" s="236"/>
      <c r="C41" s="236"/>
      <c r="D41" s="236"/>
      <c r="E41" s="236"/>
      <c r="F41" s="238"/>
      <c r="G41" s="243"/>
      <c r="H41" s="244"/>
      <c r="I41" s="244"/>
      <c r="J41" s="245"/>
    </row>
    <row r="42" spans="1:10" ht="12.95" customHeight="1">
      <c r="A42" s="236" t="s">
        <v>41</v>
      </c>
      <c r="B42" s="236"/>
      <c r="C42" s="249" t="s">
        <v>42</v>
      </c>
      <c r="D42" s="249"/>
      <c r="E42" s="249"/>
      <c r="F42" s="239"/>
      <c r="G42" s="246"/>
      <c r="H42" s="247"/>
      <c r="I42" s="247"/>
      <c r="J42" s="248"/>
    </row>
    <row r="43" spans="1:10" ht="12.95" customHeight="1">
      <c r="A43" s="235" t="s">
        <v>52</v>
      </c>
      <c r="B43" s="235"/>
      <c r="C43" s="235" t="e">
        <f ca="1">Calcu!O3</f>
        <v>#DIV/0!</v>
      </c>
      <c r="D43" s="235"/>
      <c r="E43" s="235"/>
    </row>
    <row r="46" spans="1:10" ht="12.95" customHeight="1">
      <c r="B46" s="1" t="s">
        <v>102</v>
      </c>
    </row>
    <row r="47" spans="1:10" ht="12.95" customHeight="1">
      <c r="B47" s="1" t="s">
        <v>103</v>
      </c>
    </row>
    <row r="48" spans="1:10" ht="12.95" customHeight="1">
      <c r="A48" s="1">
        <f>Calcu!K98</f>
        <v>0</v>
      </c>
      <c r="B48" s="1" t="s">
        <v>107</v>
      </c>
    </row>
    <row r="49" spans="1:2" ht="12.95" customHeight="1">
      <c r="A49" s="94"/>
    </row>
    <row r="50" spans="1:2" ht="12.95" customHeight="1">
      <c r="A50" s="1" t="str">
        <f>Calcu!P3</f>
        <v>PASS</v>
      </c>
      <c r="B50" s="1" t="s">
        <v>108</v>
      </c>
    </row>
    <row r="52" spans="1:2" ht="12.95" customHeight="1">
      <c r="B52" s="1" t="s">
        <v>378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82" bestFit="1" customWidth="1"/>
    <col min="2" max="2" width="6.6640625" style="82" bestFit="1" customWidth="1"/>
    <col min="3" max="3" width="8.88671875" style="82"/>
    <col min="4" max="4" width="6.6640625" style="82" bestFit="1" customWidth="1"/>
    <col min="5" max="13" width="1.77734375" style="82" customWidth="1"/>
    <col min="14" max="15" width="6" style="82" bestFit="1" customWidth="1"/>
    <col min="16" max="16" width="7.5546875" style="82" bestFit="1" customWidth="1"/>
    <col min="17" max="17" width="4" style="82" bestFit="1" customWidth="1"/>
    <col min="18" max="18" width="5.33203125" style="82" bestFit="1" customWidth="1"/>
    <col min="19" max="19" width="4" style="82" bestFit="1" customWidth="1"/>
    <col min="20" max="21" width="6.5546875" style="82" bestFit="1" customWidth="1"/>
    <col min="22" max="22" width="8.44140625" style="82" bestFit="1" customWidth="1"/>
    <col min="23" max="23" width="6.6640625" style="82" bestFit="1" customWidth="1"/>
    <col min="24" max="24" width="5.33203125" style="82" bestFit="1" customWidth="1"/>
    <col min="25" max="25" width="6.6640625" style="82" bestFit="1" customWidth="1"/>
    <col min="26" max="26" width="5.33203125" style="82" bestFit="1" customWidth="1"/>
    <col min="27" max="34" width="1.77734375" style="82" customWidth="1"/>
    <col min="35" max="35" width="7.5546875" style="82" bestFit="1" customWidth="1"/>
    <col min="36" max="16384" width="8.88671875" style="82"/>
  </cols>
  <sheetData>
    <row r="1" spans="1:36">
      <c r="A1" s="96" t="s">
        <v>87</v>
      </c>
      <c r="B1" s="96" t="s">
        <v>63</v>
      </c>
      <c r="C1" s="96" t="s">
        <v>64</v>
      </c>
      <c r="D1" s="96" t="s">
        <v>88</v>
      </c>
      <c r="E1" s="96"/>
      <c r="F1" s="96"/>
      <c r="G1" s="96"/>
      <c r="H1" s="96"/>
      <c r="I1" s="96"/>
      <c r="J1" s="96"/>
      <c r="K1" s="96"/>
      <c r="L1" s="96"/>
      <c r="M1" s="96"/>
      <c r="N1" s="96" t="s">
        <v>89</v>
      </c>
      <c r="O1" s="96" t="s">
        <v>90</v>
      </c>
      <c r="P1" s="96" t="s">
        <v>65</v>
      </c>
      <c r="Q1" s="96" t="s">
        <v>91</v>
      </c>
      <c r="R1" s="96" t="s">
        <v>67</v>
      </c>
      <c r="S1" s="96" t="s">
        <v>66</v>
      </c>
      <c r="T1" s="96" t="s">
        <v>68</v>
      </c>
      <c r="U1" s="96" t="s">
        <v>92</v>
      </c>
      <c r="V1" s="96" t="s">
        <v>69</v>
      </c>
      <c r="W1" s="96" t="s">
        <v>70</v>
      </c>
      <c r="X1" s="96" t="s">
        <v>93</v>
      </c>
      <c r="Y1" s="96" t="s">
        <v>120</v>
      </c>
      <c r="Z1" s="96" t="s">
        <v>121</v>
      </c>
      <c r="AA1" s="96"/>
      <c r="AB1" s="96"/>
      <c r="AC1" s="96"/>
      <c r="AD1" s="96"/>
      <c r="AE1" s="96"/>
      <c r="AF1" s="96"/>
      <c r="AG1" s="96"/>
      <c r="AH1" s="96"/>
      <c r="AI1" s="96" t="s">
        <v>94</v>
      </c>
      <c r="AJ1" s="129" t="s">
        <v>101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0"/>
  <sheetViews>
    <sheetView zoomScaleNormal="100" workbookViewId="0"/>
  </sheetViews>
  <sheetFormatPr defaultColWidth="9" defaultRowHeight="17.100000000000001" customHeight="1"/>
  <cols>
    <col min="1" max="35" width="10.44140625" style="25" customWidth="1"/>
    <col min="36" max="16384" width="9" style="25"/>
  </cols>
  <sheetData>
    <row r="1" spans="1:18" s="185" customFormat="1" ht="33" customHeight="1">
      <c r="A1" s="184" t="s">
        <v>84</v>
      </c>
    </row>
    <row r="2" spans="1:18" s="185" customFormat="1" ht="17.100000000000001" customHeight="1">
      <c r="A2" s="186" t="s">
        <v>43</v>
      </c>
      <c r="D2" s="187" t="s">
        <v>62</v>
      </c>
      <c r="G2" s="187" t="s">
        <v>72</v>
      </c>
      <c r="K2" s="186" t="s">
        <v>44</v>
      </c>
      <c r="N2" s="186" t="s">
        <v>45</v>
      </c>
    </row>
    <row r="3" spans="1:18" s="185" customFormat="1" ht="13.5">
      <c r="A3" s="188" t="s">
        <v>162</v>
      </c>
      <c r="B3" s="188" t="s">
        <v>85</v>
      </c>
      <c r="C3" s="188" t="s">
        <v>60</v>
      </c>
      <c r="D3" s="188" t="s">
        <v>55</v>
      </c>
      <c r="E3" s="188" t="s">
        <v>56</v>
      </c>
      <c r="F3" s="188" t="s">
        <v>51</v>
      </c>
      <c r="G3" s="189" t="s">
        <v>46</v>
      </c>
      <c r="H3" s="188" t="s">
        <v>61</v>
      </c>
      <c r="I3" s="188" t="s">
        <v>73</v>
      </c>
      <c r="J3" s="188" t="s">
        <v>47</v>
      </c>
      <c r="K3" s="188" t="s">
        <v>48</v>
      </c>
      <c r="L3" s="190" t="s">
        <v>49</v>
      </c>
      <c r="M3" s="190" t="s">
        <v>50</v>
      </c>
      <c r="N3" s="191" t="s">
        <v>167</v>
      </c>
      <c r="O3" s="191" t="s">
        <v>168</v>
      </c>
      <c r="P3" s="191" t="s">
        <v>169</v>
      </c>
      <c r="Q3" s="191" t="s">
        <v>170</v>
      </c>
      <c r="R3" s="191" t="s">
        <v>171</v>
      </c>
    </row>
    <row r="4" spans="1:18" s="185" customFormat="1" ht="17.100000000000001" customHeight="1">
      <c r="A4" s="183"/>
      <c r="B4" s="183"/>
      <c r="C4" s="192"/>
      <c r="D4" s="192"/>
      <c r="E4" s="193"/>
      <c r="F4" s="194"/>
      <c r="G4" s="192"/>
      <c r="H4" s="192"/>
      <c r="I4" s="195"/>
      <c r="J4" s="194"/>
      <c r="K4" s="192"/>
      <c r="L4" s="192"/>
      <c r="M4" s="192"/>
      <c r="N4" s="192"/>
      <c r="O4" s="192"/>
      <c r="P4" s="183"/>
      <c r="Q4" s="183"/>
      <c r="R4" s="192"/>
    </row>
    <row r="5" spans="1:18" s="185" customFormat="1" ht="17.100000000000001" customHeight="1">
      <c r="A5" s="183"/>
      <c r="B5" s="183"/>
      <c r="C5" s="192"/>
      <c r="D5" s="192"/>
      <c r="E5" s="193"/>
      <c r="F5" s="194"/>
      <c r="G5" s="192"/>
      <c r="H5" s="192"/>
      <c r="I5" s="195"/>
      <c r="J5" s="194"/>
      <c r="K5" s="192"/>
      <c r="L5" s="196"/>
      <c r="M5" s="196"/>
      <c r="N5" s="196"/>
      <c r="O5" s="196"/>
      <c r="P5" s="95"/>
      <c r="Q5" s="95"/>
      <c r="R5" s="196"/>
    </row>
    <row r="6" spans="1:18" s="185" customFormat="1" ht="17.100000000000001" customHeight="1">
      <c r="A6" s="183"/>
      <c r="B6" s="183"/>
      <c r="C6" s="192"/>
      <c r="D6" s="192"/>
      <c r="E6" s="193"/>
      <c r="F6" s="194"/>
      <c r="G6" s="192"/>
      <c r="H6" s="192"/>
      <c r="I6" s="195"/>
      <c r="J6" s="194"/>
      <c r="K6" s="192"/>
      <c r="L6" s="196"/>
      <c r="M6" s="196"/>
      <c r="N6" s="196"/>
      <c r="O6" s="196"/>
      <c r="P6" s="95"/>
      <c r="Q6" s="95"/>
      <c r="R6" s="196"/>
    </row>
    <row r="7" spans="1:18" s="185" customFormat="1" ht="17.100000000000001" customHeight="1">
      <c r="A7" s="183"/>
      <c r="B7" s="183"/>
      <c r="C7" s="192"/>
      <c r="D7" s="192"/>
      <c r="E7" s="193"/>
      <c r="F7" s="194"/>
      <c r="G7" s="192"/>
      <c r="H7" s="192"/>
      <c r="I7" s="195"/>
      <c r="J7" s="194"/>
      <c r="K7" s="192"/>
      <c r="L7" s="196"/>
      <c r="M7" s="196"/>
      <c r="N7" s="196"/>
      <c r="O7" s="196"/>
      <c r="P7" s="95"/>
      <c r="Q7" s="95"/>
      <c r="R7" s="196"/>
    </row>
    <row r="8" spans="1:18" s="185" customFormat="1" ht="17.100000000000001" customHeight="1">
      <c r="A8" s="183"/>
      <c r="B8" s="183"/>
      <c r="C8" s="192"/>
      <c r="D8" s="192"/>
      <c r="E8" s="193"/>
      <c r="F8" s="194"/>
      <c r="G8" s="192"/>
      <c r="H8" s="192"/>
      <c r="I8" s="195"/>
      <c r="J8" s="194"/>
      <c r="K8" s="192"/>
      <c r="L8" s="196"/>
      <c r="M8" s="196"/>
      <c r="N8" s="196"/>
      <c r="O8" s="196"/>
      <c r="P8" s="95"/>
      <c r="Q8" s="95"/>
      <c r="R8" s="196"/>
    </row>
    <row r="9" spans="1:18" s="185" customFormat="1" ht="17.100000000000001" customHeight="1">
      <c r="A9" s="183"/>
      <c r="B9" s="183"/>
      <c r="C9" s="192"/>
      <c r="D9" s="192"/>
      <c r="E9" s="193"/>
      <c r="F9" s="194"/>
      <c r="G9" s="192"/>
      <c r="H9" s="192"/>
      <c r="I9" s="195"/>
      <c r="J9" s="194"/>
      <c r="K9" s="192"/>
      <c r="L9" s="196"/>
      <c r="M9" s="196"/>
      <c r="N9" s="196"/>
      <c r="O9" s="196"/>
      <c r="P9" s="95"/>
      <c r="Q9" s="95"/>
      <c r="R9" s="196"/>
    </row>
    <row r="10" spans="1:18" s="185" customFormat="1" ht="17.100000000000001" customHeight="1">
      <c r="A10" s="183"/>
      <c r="B10" s="183"/>
      <c r="C10" s="192"/>
      <c r="D10" s="192"/>
      <c r="E10" s="193"/>
      <c r="F10" s="194"/>
      <c r="G10" s="192"/>
      <c r="H10" s="192"/>
      <c r="I10" s="195"/>
      <c r="J10" s="194"/>
      <c r="K10" s="192"/>
      <c r="L10" s="196"/>
      <c r="M10" s="196"/>
      <c r="N10" s="196"/>
      <c r="O10" s="196"/>
      <c r="P10" s="95"/>
      <c r="Q10" s="95"/>
      <c r="R10" s="196"/>
    </row>
    <row r="11" spans="1:18" s="185" customFormat="1" ht="17.100000000000001" customHeight="1">
      <c r="A11" s="183"/>
      <c r="B11" s="183"/>
      <c r="C11" s="192"/>
      <c r="D11" s="192"/>
      <c r="E11" s="193"/>
      <c r="F11" s="194"/>
      <c r="G11" s="192"/>
      <c r="H11" s="192"/>
      <c r="I11" s="195"/>
      <c r="J11" s="194"/>
      <c r="K11" s="192"/>
      <c r="L11" s="196"/>
      <c r="M11" s="196"/>
      <c r="N11" s="196"/>
      <c r="O11" s="196"/>
      <c r="P11" s="95"/>
      <c r="Q11" s="95"/>
      <c r="R11" s="196"/>
    </row>
    <row r="12" spans="1:18" s="185" customFormat="1" ht="17.100000000000001" customHeight="1">
      <c r="A12" s="183"/>
      <c r="B12" s="183"/>
      <c r="C12" s="192"/>
      <c r="D12" s="192"/>
      <c r="E12" s="193"/>
      <c r="F12" s="194"/>
      <c r="G12" s="192"/>
      <c r="H12" s="192"/>
      <c r="I12" s="195"/>
      <c r="J12" s="194"/>
      <c r="K12" s="192"/>
      <c r="L12" s="196"/>
      <c r="M12" s="196"/>
      <c r="N12" s="196"/>
      <c r="O12" s="196"/>
      <c r="P12" s="95"/>
      <c r="Q12" s="95"/>
      <c r="R12" s="196"/>
    </row>
    <row r="13" spans="1:18" s="185" customFormat="1" ht="17.100000000000001" customHeight="1">
      <c r="A13" s="183"/>
      <c r="B13" s="183"/>
      <c r="C13" s="192"/>
      <c r="D13" s="192"/>
      <c r="E13" s="193"/>
      <c r="F13" s="194"/>
      <c r="G13" s="192"/>
      <c r="H13" s="192"/>
      <c r="I13" s="195"/>
      <c r="J13" s="194"/>
      <c r="K13" s="192"/>
      <c r="L13" s="196"/>
      <c r="M13" s="196"/>
      <c r="N13" s="196"/>
      <c r="O13" s="196"/>
      <c r="P13" s="95"/>
      <c r="Q13" s="95"/>
      <c r="R13" s="196"/>
    </row>
    <row r="14" spans="1:18" s="185" customFormat="1" ht="17.100000000000001" customHeight="1">
      <c r="A14" s="183"/>
      <c r="B14" s="183"/>
      <c r="C14" s="192"/>
      <c r="D14" s="192"/>
      <c r="E14" s="193"/>
      <c r="F14" s="194"/>
      <c r="G14" s="192"/>
      <c r="H14" s="192"/>
      <c r="I14" s="195"/>
      <c r="J14" s="194"/>
      <c r="K14" s="192"/>
      <c r="L14" s="196"/>
      <c r="M14" s="196"/>
      <c r="N14" s="196"/>
      <c r="O14" s="196"/>
      <c r="P14" s="95"/>
      <c r="Q14" s="95"/>
      <c r="R14" s="196"/>
    </row>
    <row r="15" spans="1:18" s="185" customFormat="1" ht="17.100000000000001" customHeight="1">
      <c r="A15" s="183"/>
      <c r="B15" s="183"/>
      <c r="C15" s="192"/>
      <c r="D15" s="192"/>
      <c r="E15" s="193"/>
      <c r="F15" s="194"/>
      <c r="G15" s="192"/>
      <c r="H15" s="192"/>
      <c r="I15" s="195"/>
      <c r="J15" s="194"/>
      <c r="K15" s="196"/>
      <c r="L15" s="196"/>
      <c r="M15" s="196"/>
      <c r="N15" s="196"/>
      <c r="O15" s="196"/>
      <c r="P15" s="95"/>
      <c r="Q15" s="95"/>
      <c r="R15" s="196"/>
    </row>
    <row r="16" spans="1:18" s="185" customFormat="1" ht="17.100000000000001" customHeight="1">
      <c r="A16" s="183"/>
      <c r="B16" s="183"/>
      <c r="C16" s="192"/>
      <c r="D16" s="192"/>
      <c r="E16" s="193"/>
      <c r="F16" s="194"/>
      <c r="G16" s="192"/>
      <c r="H16" s="192"/>
      <c r="I16" s="195"/>
      <c r="J16" s="194"/>
      <c r="K16" s="196"/>
      <c r="L16" s="196"/>
      <c r="M16" s="196"/>
      <c r="N16" s="196"/>
      <c r="O16" s="196"/>
      <c r="P16" s="95"/>
      <c r="Q16" s="95"/>
      <c r="R16" s="196"/>
    </row>
    <row r="17" spans="1:18" s="185" customFormat="1" ht="17.100000000000001" customHeight="1">
      <c r="A17" s="183"/>
      <c r="B17" s="183"/>
      <c r="C17" s="192"/>
      <c r="D17" s="192"/>
      <c r="E17" s="193"/>
      <c r="F17" s="194"/>
      <c r="G17" s="192"/>
      <c r="H17" s="192"/>
      <c r="I17" s="195"/>
      <c r="J17" s="194"/>
      <c r="K17" s="196"/>
      <c r="L17" s="196"/>
      <c r="M17" s="196"/>
      <c r="N17" s="196"/>
      <c r="O17" s="196"/>
      <c r="P17" s="95"/>
      <c r="Q17" s="95"/>
      <c r="R17" s="196"/>
    </row>
    <row r="18" spans="1:18" s="185" customFormat="1" ht="17.100000000000001" customHeight="1">
      <c r="A18" s="183"/>
      <c r="B18" s="183"/>
      <c r="C18" s="192"/>
      <c r="D18" s="192"/>
      <c r="E18" s="193"/>
      <c r="F18" s="194"/>
      <c r="G18" s="192"/>
      <c r="H18" s="192"/>
      <c r="I18" s="195"/>
      <c r="J18" s="194"/>
      <c r="K18" s="196"/>
      <c r="L18" s="196"/>
      <c r="M18" s="196"/>
      <c r="N18" s="196"/>
      <c r="O18" s="196"/>
      <c r="P18" s="95"/>
      <c r="Q18" s="95"/>
      <c r="R18" s="196"/>
    </row>
    <row r="19" spans="1:18" s="185" customFormat="1" ht="17.100000000000001" customHeight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95"/>
      <c r="L19" s="95"/>
      <c r="M19" s="95"/>
      <c r="N19" s="95"/>
      <c r="O19" s="95"/>
      <c r="P19" s="95"/>
      <c r="Q19" s="95"/>
      <c r="R19" s="95"/>
    </row>
    <row r="20" spans="1:18" s="185" customFormat="1" ht="17.100000000000001" customHeight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95"/>
      <c r="L20" s="95"/>
      <c r="M20" s="95"/>
      <c r="N20" s="95"/>
      <c r="O20" s="95"/>
      <c r="P20" s="95"/>
      <c r="Q20" s="95"/>
      <c r="R20" s="95"/>
    </row>
    <row r="21" spans="1:18" s="185" customFormat="1" ht="17.100000000000001" customHeight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95"/>
      <c r="L21" s="95"/>
      <c r="M21" s="95"/>
      <c r="N21" s="95"/>
      <c r="O21" s="95"/>
      <c r="P21" s="95"/>
      <c r="Q21" s="95"/>
      <c r="R21" s="95"/>
    </row>
    <row r="22" spans="1:18" s="185" customFormat="1" ht="17.100000000000001" customHeight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95"/>
      <c r="L22" s="95"/>
      <c r="M22" s="95"/>
      <c r="N22" s="95"/>
      <c r="O22" s="95"/>
      <c r="P22" s="95"/>
      <c r="Q22" s="95"/>
      <c r="R22" s="95"/>
    </row>
    <row r="23" spans="1:18" s="185" customFormat="1" ht="17.100000000000001" customHeight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95"/>
      <c r="L23" s="95"/>
      <c r="M23" s="95"/>
      <c r="N23" s="95"/>
      <c r="O23" s="95"/>
      <c r="P23" s="95"/>
      <c r="Q23" s="95"/>
      <c r="R23" s="95"/>
    </row>
    <row r="24" spans="1:18" s="185" customFormat="1" ht="17.100000000000001" customHeight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95"/>
      <c r="L24" s="95"/>
      <c r="M24" s="95"/>
      <c r="N24" s="95"/>
      <c r="O24" s="95"/>
      <c r="P24" s="95"/>
      <c r="Q24" s="95"/>
      <c r="R24" s="95"/>
    </row>
    <row r="25" spans="1:18" s="185" customFormat="1" ht="17.100000000000001" customHeight="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95"/>
      <c r="L25" s="95"/>
      <c r="M25" s="95"/>
      <c r="N25" s="95"/>
      <c r="O25" s="95"/>
      <c r="P25" s="95"/>
      <c r="Q25" s="95"/>
      <c r="R25" s="95"/>
    </row>
    <row r="26" spans="1:18" s="185" customFormat="1" ht="17.100000000000001" customHeight="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95"/>
      <c r="L26" s="95"/>
      <c r="M26" s="95"/>
      <c r="N26" s="95"/>
      <c r="O26" s="95"/>
      <c r="P26" s="95"/>
      <c r="Q26" s="95"/>
      <c r="R26" s="95"/>
    </row>
    <row r="27" spans="1:18" s="185" customFormat="1" ht="17.100000000000001" customHeight="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95"/>
      <c r="L27" s="95"/>
      <c r="M27" s="95"/>
      <c r="N27" s="95"/>
      <c r="O27" s="95"/>
      <c r="P27" s="95"/>
      <c r="Q27" s="95"/>
      <c r="R27" s="95"/>
    </row>
    <row r="28" spans="1:18" s="185" customFormat="1" ht="17.100000000000001" customHeight="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95"/>
      <c r="L28" s="95"/>
      <c r="M28" s="95"/>
      <c r="N28" s="95"/>
      <c r="O28" s="95"/>
      <c r="P28" s="95"/>
      <c r="Q28" s="95"/>
      <c r="R28" s="95"/>
    </row>
    <row r="29" spans="1:18" s="185" customFormat="1" ht="17.100000000000001" customHeight="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95"/>
      <c r="L29" s="95"/>
      <c r="M29" s="95"/>
      <c r="N29" s="95"/>
      <c r="O29" s="95"/>
      <c r="P29" s="95"/>
      <c r="Q29" s="95"/>
      <c r="R29" s="95"/>
    </row>
    <row r="30" spans="1:18" s="185" customFormat="1" ht="17.100000000000001" customHeight="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95"/>
      <c r="L30" s="95"/>
      <c r="M30" s="95"/>
      <c r="N30" s="95"/>
      <c r="O30" s="95"/>
      <c r="P30" s="95"/>
      <c r="Q30" s="95"/>
      <c r="R30" s="95"/>
    </row>
    <row r="31" spans="1:18" s="185" customFormat="1" ht="17.100000000000001" customHeight="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95"/>
      <c r="L31" s="95"/>
      <c r="M31" s="95"/>
      <c r="N31" s="95"/>
      <c r="O31" s="95"/>
      <c r="P31" s="95"/>
      <c r="Q31" s="95"/>
      <c r="R31" s="95"/>
    </row>
    <row r="32" spans="1:18" s="185" customFormat="1" ht="17.100000000000001" customHeight="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95"/>
      <c r="L32" s="95"/>
      <c r="M32" s="95"/>
      <c r="N32" s="95"/>
      <c r="O32" s="95"/>
      <c r="P32" s="95"/>
      <c r="Q32" s="95"/>
      <c r="R32" s="95"/>
    </row>
    <row r="33" spans="1:18" s="185" customFormat="1" ht="17.100000000000001" customHeight="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95"/>
      <c r="L33" s="95"/>
      <c r="M33" s="95"/>
      <c r="N33" s="95"/>
      <c r="O33" s="95"/>
      <c r="P33" s="95"/>
      <c r="Q33" s="95"/>
      <c r="R33" s="95"/>
    </row>
    <row r="34" spans="1:18" s="185" customFormat="1" ht="17.100000000000001" customHeight="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95"/>
      <c r="L34" s="95"/>
      <c r="M34" s="95"/>
      <c r="N34" s="95"/>
      <c r="O34" s="95"/>
      <c r="P34" s="95"/>
      <c r="Q34" s="95"/>
      <c r="R34" s="95"/>
    </row>
    <row r="35" spans="1:18" s="185" customFormat="1" ht="17.100000000000001" customHeight="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95"/>
      <c r="L35" s="95"/>
      <c r="M35" s="95"/>
      <c r="N35" s="95"/>
      <c r="O35" s="95"/>
      <c r="P35" s="95"/>
      <c r="Q35" s="95"/>
      <c r="R35" s="95"/>
    </row>
    <row r="36" spans="1:18" s="185" customFormat="1" ht="17.100000000000001" customHeight="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95"/>
      <c r="L36" s="95"/>
      <c r="M36" s="95"/>
      <c r="N36" s="95"/>
      <c r="O36" s="95"/>
      <c r="P36" s="95"/>
      <c r="Q36" s="95"/>
      <c r="R36" s="95"/>
    </row>
    <row r="37" spans="1:18" s="185" customFormat="1" ht="17.100000000000001" customHeight="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95"/>
      <c r="L37" s="95"/>
      <c r="M37" s="95"/>
      <c r="N37" s="95"/>
      <c r="O37" s="95"/>
      <c r="P37" s="95"/>
      <c r="Q37" s="95"/>
      <c r="R37" s="95"/>
    </row>
    <row r="38" spans="1:18" s="185" customFormat="1" ht="17.100000000000001" customHeight="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95"/>
      <c r="L38" s="95"/>
      <c r="M38" s="95"/>
      <c r="N38" s="95"/>
      <c r="O38" s="95"/>
      <c r="P38" s="95"/>
      <c r="Q38" s="95"/>
      <c r="R38" s="95"/>
    </row>
    <row r="39" spans="1:18" s="185" customFormat="1" ht="17.100000000000001" customHeight="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95"/>
      <c r="L39" s="95"/>
      <c r="M39" s="95"/>
      <c r="N39" s="95"/>
      <c r="O39" s="95"/>
      <c r="P39" s="95"/>
      <c r="Q39" s="95"/>
      <c r="R39" s="95"/>
    </row>
    <row r="40" spans="1:18" s="185" customFormat="1" ht="17.100000000000001" customHeight="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95"/>
      <c r="L40" s="95"/>
      <c r="M40" s="95"/>
      <c r="N40" s="95"/>
      <c r="O40" s="95"/>
      <c r="P40" s="95"/>
      <c r="Q40" s="95"/>
      <c r="R40" s="95"/>
    </row>
    <row r="41" spans="1:18" s="185" customFormat="1" ht="17.100000000000001" customHeight="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95"/>
      <c r="L41" s="95"/>
      <c r="M41" s="95"/>
      <c r="N41" s="95"/>
      <c r="O41" s="95"/>
      <c r="P41" s="95"/>
      <c r="Q41" s="95"/>
      <c r="R41" s="95"/>
    </row>
    <row r="42" spans="1:18" s="185" customFormat="1" ht="17.100000000000001" customHeight="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95"/>
      <c r="L42" s="95"/>
      <c r="M42" s="95"/>
      <c r="N42" s="95"/>
      <c r="O42" s="95"/>
      <c r="P42" s="95"/>
      <c r="Q42" s="95"/>
      <c r="R42" s="95"/>
    </row>
    <row r="43" spans="1:18" s="185" customFormat="1" ht="17.100000000000001" customHeight="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95"/>
      <c r="L43" s="95"/>
      <c r="M43" s="95"/>
      <c r="N43" s="95"/>
      <c r="O43" s="95"/>
      <c r="P43" s="95"/>
      <c r="Q43" s="95"/>
      <c r="R43" s="95"/>
    </row>
    <row r="44" spans="1:18" s="185" customFormat="1" ht="17.100000000000001" customHeight="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95"/>
      <c r="L44" s="95"/>
      <c r="M44" s="95"/>
      <c r="N44" s="95"/>
      <c r="O44" s="95"/>
      <c r="P44" s="95"/>
      <c r="Q44" s="95"/>
      <c r="R44" s="95"/>
    </row>
    <row r="45" spans="1:18" s="185" customFormat="1" ht="17.100000000000001" customHeight="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95"/>
      <c r="L45" s="95"/>
      <c r="M45" s="95"/>
      <c r="N45" s="95"/>
      <c r="O45" s="95"/>
      <c r="P45" s="95"/>
      <c r="Q45" s="95"/>
      <c r="R45" s="95"/>
    </row>
    <row r="46" spans="1:18" s="185" customFormat="1" ht="17.100000000000001" customHeight="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95"/>
      <c r="L46" s="95"/>
      <c r="M46" s="95"/>
      <c r="N46" s="95"/>
      <c r="O46" s="95"/>
      <c r="P46" s="95"/>
      <c r="Q46" s="95"/>
      <c r="R46" s="95"/>
    </row>
    <row r="47" spans="1:18" s="185" customFormat="1" ht="17.100000000000001" customHeight="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95"/>
      <c r="L47" s="95"/>
      <c r="M47" s="95"/>
      <c r="N47" s="95"/>
      <c r="O47" s="95"/>
      <c r="P47" s="95"/>
      <c r="Q47" s="95"/>
      <c r="R47" s="95"/>
    </row>
    <row r="48" spans="1:18" s="185" customFormat="1" ht="17.100000000000001" customHeight="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95"/>
      <c r="L48" s="95"/>
      <c r="M48" s="95"/>
      <c r="N48" s="95"/>
      <c r="O48" s="95"/>
      <c r="P48" s="95"/>
      <c r="Q48" s="95"/>
      <c r="R48" s="95"/>
    </row>
    <row r="49" spans="1:18" s="185" customFormat="1" ht="17.100000000000001" customHeight="1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95"/>
      <c r="L49" s="95"/>
      <c r="M49" s="95"/>
      <c r="N49" s="95"/>
      <c r="O49" s="95"/>
      <c r="P49" s="95"/>
      <c r="Q49" s="95"/>
      <c r="R49" s="95"/>
    </row>
    <row r="50" spans="1:18" s="185" customFormat="1" ht="17.100000000000001" customHeight="1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95"/>
      <c r="L50" s="95"/>
      <c r="M50" s="95"/>
      <c r="N50" s="95"/>
      <c r="O50" s="95"/>
      <c r="P50" s="95"/>
      <c r="Q50" s="95"/>
      <c r="R50" s="95"/>
    </row>
    <row r="51" spans="1:18" s="185" customFormat="1" ht="17.100000000000001" customHeight="1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95"/>
      <c r="L51" s="95"/>
      <c r="M51" s="95"/>
      <c r="N51" s="95"/>
      <c r="O51" s="95"/>
      <c r="P51" s="95"/>
      <c r="Q51" s="95"/>
      <c r="R51" s="95"/>
    </row>
    <row r="52" spans="1:18" s="185" customFormat="1" ht="17.100000000000001" customHeight="1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95"/>
      <c r="L52" s="95"/>
      <c r="M52" s="95"/>
      <c r="N52" s="95"/>
      <c r="O52" s="95"/>
      <c r="P52" s="95"/>
      <c r="Q52" s="95"/>
      <c r="R52" s="95"/>
    </row>
    <row r="53" spans="1:18" s="185" customFormat="1" ht="17.100000000000001" customHeight="1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95"/>
      <c r="L53" s="95"/>
      <c r="M53" s="95"/>
      <c r="N53" s="95"/>
      <c r="O53" s="95"/>
      <c r="P53" s="95"/>
      <c r="Q53" s="95"/>
      <c r="R53" s="95"/>
    </row>
    <row r="54" spans="1:18" s="185" customFormat="1" ht="17.100000000000001" customHeight="1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95"/>
      <c r="L54" s="95"/>
      <c r="M54" s="95"/>
      <c r="N54" s="95"/>
      <c r="O54" s="95"/>
      <c r="P54" s="95"/>
      <c r="Q54" s="95"/>
      <c r="R54" s="95"/>
    </row>
    <row r="55" spans="1:18" s="185" customFormat="1" ht="17.100000000000001" customHeight="1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95"/>
      <c r="L55" s="95"/>
      <c r="M55" s="95"/>
      <c r="N55" s="95"/>
      <c r="O55" s="95"/>
      <c r="P55" s="95"/>
      <c r="Q55" s="95"/>
      <c r="R55" s="95"/>
    </row>
    <row r="56" spans="1:18" s="185" customFormat="1" ht="17.100000000000001" customHeight="1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95"/>
      <c r="L56" s="95"/>
      <c r="M56" s="95"/>
      <c r="N56" s="95"/>
      <c r="O56" s="95"/>
      <c r="P56" s="95"/>
      <c r="Q56" s="95"/>
      <c r="R56" s="95"/>
    </row>
    <row r="57" spans="1:18" s="185" customFormat="1" ht="17.100000000000001" customHeight="1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95"/>
      <c r="L57" s="95"/>
      <c r="M57" s="95"/>
      <c r="N57" s="95"/>
      <c r="O57" s="95"/>
      <c r="P57" s="95"/>
      <c r="Q57" s="95"/>
      <c r="R57" s="95"/>
    </row>
    <row r="58" spans="1:18" s="185" customFormat="1" ht="17.100000000000001" customHeight="1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95"/>
      <c r="L58" s="95"/>
      <c r="M58" s="95"/>
      <c r="N58" s="95"/>
      <c r="O58" s="95"/>
      <c r="P58" s="95"/>
      <c r="Q58" s="95"/>
      <c r="R58" s="95"/>
    </row>
    <row r="59" spans="1:18" s="185" customFormat="1" ht="17.100000000000001" customHeight="1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95"/>
      <c r="L59" s="95"/>
      <c r="M59" s="95"/>
      <c r="N59" s="95"/>
      <c r="O59" s="95"/>
      <c r="P59" s="95"/>
      <c r="Q59" s="95"/>
      <c r="R59" s="95"/>
    </row>
    <row r="60" spans="1:18" s="185" customFormat="1" ht="17.100000000000001" customHeight="1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95"/>
      <c r="L60" s="95"/>
      <c r="M60" s="95"/>
      <c r="N60" s="95"/>
      <c r="O60" s="95"/>
      <c r="P60" s="95"/>
      <c r="Q60" s="95"/>
      <c r="R60" s="95"/>
    </row>
    <row r="61" spans="1:18" s="185" customFormat="1" ht="17.100000000000001" customHeight="1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95"/>
      <c r="L61" s="95"/>
      <c r="M61" s="95"/>
      <c r="N61" s="95"/>
      <c r="O61" s="95"/>
      <c r="P61" s="95"/>
      <c r="Q61" s="95"/>
      <c r="R61" s="95"/>
    </row>
    <row r="62" spans="1:18" s="185" customFormat="1" ht="17.100000000000001" customHeight="1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95"/>
      <c r="L62" s="95"/>
      <c r="M62" s="95"/>
      <c r="N62" s="95"/>
      <c r="O62" s="95"/>
      <c r="P62" s="95"/>
      <c r="Q62" s="95"/>
      <c r="R62" s="95"/>
    </row>
    <row r="63" spans="1:18" s="185" customFormat="1" ht="17.100000000000001" customHeight="1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95"/>
      <c r="L63" s="95"/>
      <c r="M63" s="95"/>
      <c r="N63" s="95"/>
      <c r="O63" s="95"/>
      <c r="P63" s="95"/>
      <c r="Q63" s="95"/>
      <c r="R63" s="95"/>
    </row>
    <row r="64" spans="1:18" s="185" customFormat="1" ht="17.100000000000001" customHeight="1"/>
    <row r="65" spans="1:13" s="185" customFormat="1" ht="17.100000000000001" customHeight="1">
      <c r="A65" s="186" t="s">
        <v>86</v>
      </c>
    </row>
    <row r="66" spans="1:13" s="198" customFormat="1" ht="18" customHeight="1">
      <c r="A66" s="197" t="s">
        <v>2</v>
      </c>
      <c r="B66" s="197" t="s">
        <v>104</v>
      </c>
      <c r="C66" s="197" t="s">
        <v>105</v>
      </c>
      <c r="D66" s="197" t="s">
        <v>106</v>
      </c>
      <c r="E66" s="197" t="s">
        <v>109</v>
      </c>
      <c r="F66" s="197" t="s">
        <v>110</v>
      </c>
      <c r="G66" s="197" t="s">
        <v>111</v>
      </c>
      <c r="H66" s="197" t="s">
        <v>111</v>
      </c>
      <c r="I66" s="197" t="s">
        <v>112</v>
      </c>
      <c r="J66" s="197" t="s">
        <v>77</v>
      </c>
      <c r="K66" s="197" t="s">
        <v>113</v>
      </c>
      <c r="L66" s="197" t="s">
        <v>61</v>
      </c>
      <c r="M66" s="197" t="s">
        <v>114</v>
      </c>
    </row>
    <row r="67" spans="1:13" ht="17.100000000000001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199"/>
      <c r="L67" s="95"/>
      <c r="M67" s="95"/>
    </row>
    <row r="68" spans="1:13" ht="17.100000000000001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199"/>
      <c r="L68" s="95"/>
      <c r="M68" s="95"/>
    </row>
    <row r="69" spans="1:13" ht="17.100000000000001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199"/>
      <c r="L69" s="95"/>
      <c r="M69" s="95"/>
    </row>
    <row r="70" spans="1:13" ht="17.100000000000001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199"/>
      <c r="L70" s="95"/>
      <c r="M70" s="95"/>
    </row>
    <row r="71" spans="1:13" ht="17.100000000000001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199"/>
      <c r="L71" s="95"/>
      <c r="M71" s="95"/>
    </row>
    <row r="72" spans="1:13" ht="17.100000000000001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199"/>
      <c r="L72" s="95"/>
      <c r="M72" s="95"/>
    </row>
    <row r="73" spans="1:13" ht="17.100000000000001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199"/>
      <c r="L73" s="95"/>
      <c r="M73" s="95"/>
    </row>
    <row r="74" spans="1:13" ht="17.100000000000001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199"/>
      <c r="L74" s="95"/>
      <c r="M74" s="95"/>
    </row>
    <row r="75" spans="1:13" ht="17.100000000000001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199"/>
      <c r="L75" s="95"/>
      <c r="M75" s="95"/>
    </row>
    <row r="76" spans="1:13" ht="17.100000000000001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199"/>
      <c r="L76" s="95"/>
      <c r="M76" s="95"/>
    </row>
    <row r="77" spans="1:13" ht="17.100000000000001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199"/>
      <c r="L77" s="95"/>
      <c r="M77" s="95"/>
    </row>
    <row r="78" spans="1:13" ht="17.100000000000001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</row>
    <row r="79" spans="1:13" ht="17.100000000000001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</row>
    <row r="80" spans="1:13" ht="17.100000000000001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</row>
    <row r="81" spans="1:13" ht="17.100000000000001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</row>
    <row r="82" spans="1:13" ht="17.100000000000001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</row>
    <row r="83" spans="1:13" ht="17.100000000000001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</row>
    <row r="84" spans="1:13" ht="17.100000000000001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</row>
    <row r="85" spans="1:13" ht="17.100000000000001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</row>
    <row r="86" spans="1:13" ht="17.100000000000001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</row>
    <row r="87" spans="1:13" ht="17.100000000000001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</row>
    <row r="88" spans="1:13" ht="17.100000000000001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</row>
    <row r="89" spans="1:13" ht="17.100000000000001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</row>
    <row r="90" spans="1:13" ht="17.100000000000001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</row>
    <row r="91" spans="1:13" ht="17.100000000000001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</row>
    <row r="92" spans="1:13" ht="17.100000000000001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</row>
    <row r="93" spans="1:13" ht="17.100000000000001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</row>
    <row r="94" spans="1:13" ht="17.100000000000001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</row>
    <row r="95" spans="1:13" ht="17.100000000000001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</row>
    <row r="96" spans="1:13" ht="17.100000000000001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</row>
    <row r="97" spans="1:13" ht="17.100000000000001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</row>
    <row r="98" spans="1:13" ht="17.100000000000001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</row>
    <row r="99" spans="1:13" ht="17.100000000000001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</row>
    <row r="100" spans="1:13" ht="17.100000000000001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</row>
    <row r="101" spans="1:13" ht="17.100000000000001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</row>
    <row r="102" spans="1:13" ht="17.100000000000001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</row>
    <row r="103" spans="1:13" ht="17.100000000000001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</row>
    <row r="104" spans="1:13" ht="17.100000000000001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</row>
    <row r="105" spans="1:13" ht="17.100000000000001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</row>
    <row r="106" spans="1:13" ht="17.100000000000001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</row>
    <row r="107" spans="1:13" ht="17.100000000000001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</row>
    <row r="108" spans="1:13" ht="17.100000000000001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</row>
    <row r="109" spans="1:13" ht="17.100000000000001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</row>
    <row r="110" spans="1:13" ht="17.100000000000001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</row>
    <row r="111" spans="1:13" ht="17.100000000000001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</row>
    <row r="112" spans="1:13" ht="17.100000000000001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</row>
    <row r="113" spans="1:13" ht="17.100000000000001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</row>
    <row r="114" spans="1:13" ht="17.100000000000001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</row>
    <row r="115" spans="1:13" ht="17.100000000000001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</row>
    <row r="116" spans="1:13" ht="17.100000000000001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</row>
    <row r="117" spans="1:13" ht="17.100000000000001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</row>
    <row r="118" spans="1:13" ht="17.100000000000001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</row>
    <row r="119" spans="1:13" ht="17.100000000000001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</row>
    <row r="120" spans="1:13" ht="17.100000000000001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</row>
    <row r="121" spans="1:13" ht="17.100000000000001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</row>
    <row r="122" spans="1:13" ht="17.100000000000001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</row>
    <row r="123" spans="1:13" ht="17.100000000000001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</row>
    <row r="124" spans="1:13" ht="17.100000000000001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</row>
    <row r="125" spans="1:13" ht="17.100000000000001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</row>
    <row r="126" spans="1:13" ht="17.100000000000001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</row>
    <row r="128" spans="1:13" ht="17.100000000000001" customHeight="1">
      <c r="A128" s="186" t="s">
        <v>172</v>
      </c>
    </row>
    <row r="129" spans="1:36" ht="17.100000000000001" customHeight="1">
      <c r="A129" s="197" t="s">
        <v>173</v>
      </c>
      <c r="B129" s="197" t="s">
        <v>174</v>
      </c>
      <c r="C129" s="197" t="s">
        <v>175</v>
      </c>
      <c r="D129" s="197" t="s">
        <v>176</v>
      </c>
      <c r="E129" s="197"/>
      <c r="F129" s="197"/>
      <c r="G129" s="197"/>
      <c r="H129" s="197"/>
      <c r="I129" s="197"/>
      <c r="J129" s="197"/>
      <c r="K129" s="197"/>
      <c r="L129" s="197"/>
      <c r="M129" s="197"/>
      <c r="N129" s="197" t="s">
        <v>177</v>
      </c>
      <c r="O129" s="197" t="s">
        <v>178</v>
      </c>
      <c r="P129" s="197" t="s">
        <v>179</v>
      </c>
      <c r="Q129" s="197" t="s">
        <v>180</v>
      </c>
      <c r="R129" s="197" t="s">
        <v>181</v>
      </c>
      <c r="S129" s="197" t="s">
        <v>182</v>
      </c>
      <c r="T129" s="197" t="s">
        <v>183</v>
      </c>
      <c r="U129" s="197"/>
      <c r="V129" s="197" t="s">
        <v>182</v>
      </c>
      <c r="W129" s="197" t="s">
        <v>184</v>
      </c>
      <c r="X129" s="197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 t="s">
        <v>185</v>
      </c>
      <c r="AJ129" s="197" t="s">
        <v>186</v>
      </c>
    </row>
    <row r="130" spans="1:36" ht="17.100000000000001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showGridLines="0" showWhiteSpace="0" zoomScaleNormal="100" zoomScaleSheetLayoutView="100" workbookViewId="0">
      <selection sqref="A1:M2"/>
    </sheetView>
  </sheetViews>
  <sheetFormatPr defaultColWidth="10.77734375" defaultRowHeight="15" customHeight="1"/>
  <cols>
    <col min="1" max="3" width="3.77734375" style="29" customWidth="1"/>
    <col min="4" max="6" width="9.33203125" style="29" customWidth="1"/>
    <col min="7" max="7" width="0.88671875" style="29" customWidth="1"/>
    <col min="8" max="10" width="9.33203125" style="29" customWidth="1"/>
    <col min="11" max="13" width="3.77734375" style="29" customWidth="1"/>
    <col min="14" max="16384" width="10.77734375" style="29"/>
  </cols>
  <sheetData>
    <row r="1" spans="1:14" s="37" customFormat="1" ht="33" customHeight="1">
      <c r="A1" s="282" t="s">
        <v>34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</row>
    <row r="2" spans="1:14" s="37" customFormat="1" ht="33" customHeight="1">
      <c r="A2" s="282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</row>
    <row r="3" spans="1:14" s="37" customFormat="1" ht="12.75" customHeight="1">
      <c r="A3" s="38" t="s">
        <v>79</v>
      </c>
      <c r="B3" s="38"/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39" customFormat="1" ht="13.5" customHeight="1">
      <c r="A4" s="77" t="str">
        <f>" 교   정   번   호(Calibration No) : "&amp;기본정보!H3</f>
        <v xml:space="preserve"> 교   정   번   호(Calibration No) : </v>
      </c>
      <c r="B4" s="177"/>
      <c r="C4" s="177"/>
      <c r="D4" s="78"/>
      <c r="E4" s="78"/>
      <c r="F4" s="84"/>
      <c r="G4" s="78"/>
      <c r="H4" s="85"/>
      <c r="I4" s="79"/>
      <c r="J4" s="176"/>
      <c r="K4" s="176"/>
      <c r="L4" s="176"/>
      <c r="M4" s="84"/>
    </row>
    <row r="5" spans="1:14" s="28" customFormat="1" ht="15" customHeight="1"/>
    <row r="6" spans="1:14" ht="15" customHeight="1">
      <c r="D6" s="44" t="str">
        <f>"○ 품명 : "&amp;기본정보!C$5</f>
        <v xml:space="preserve">○ 품명 : </v>
      </c>
      <c r="E6" s="44"/>
    </row>
    <row r="7" spans="1:14" ht="15" customHeight="1">
      <c r="D7" s="44" t="str">
        <f>"○ 제작회사 : "&amp;기본정보!C$6</f>
        <v xml:space="preserve">○ 제작회사 : </v>
      </c>
      <c r="E7" s="44"/>
    </row>
    <row r="8" spans="1:14" ht="15" customHeight="1">
      <c r="D8" s="44" t="str">
        <f>"○ 형식 : "&amp;기본정보!C$7</f>
        <v xml:space="preserve">○ 형식 : </v>
      </c>
      <c r="E8" s="44"/>
    </row>
    <row r="9" spans="1:14" ht="15" customHeight="1">
      <c r="D9" s="44" t="str">
        <f>"○ 기기번호 : "&amp;기본정보!C$8</f>
        <v xml:space="preserve">○ 기기번호 : </v>
      </c>
      <c r="E9" s="44"/>
    </row>
    <row r="11" spans="1:14" ht="15" customHeight="1">
      <c r="D11" s="30" t="s">
        <v>80</v>
      </c>
      <c r="E11" s="30"/>
    </row>
    <row r="12" spans="1:14" ht="15" customHeight="1">
      <c r="D12" s="44" t="str">
        <f>"○ 교정범위 : ("&amp;Calcu!G3&amp;" ~ "&amp;Calcu!H3&amp;") mm"</f>
        <v>○ 교정범위 : (0 ~ 0) mm</v>
      </c>
      <c r="E12" s="44"/>
    </row>
    <row r="13" spans="1:14" ht="15" customHeight="1">
      <c r="A13" s="34"/>
      <c r="B13" s="34"/>
      <c r="C13" s="34"/>
    </row>
    <row r="14" spans="1:14" ht="15" customHeight="1">
      <c r="A14" s="34"/>
      <c r="B14" s="34"/>
      <c r="C14" s="34"/>
      <c r="D14" s="283" t="s">
        <v>298</v>
      </c>
      <c r="E14" s="141" t="s">
        <v>115</v>
      </c>
      <c r="F14" s="141" t="s">
        <v>117</v>
      </c>
      <c r="H14" s="283" t="s">
        <v>298</v>
      </c>
      <c r="I14" s="166" t="s">
        <v>85</v>
      </c>
      <c r="J14" s="166" t="s">
        <v>82</v>
      </c>
      <c r="N14" s="34"/>
    </row>
    <row r="15" spans="1:14" ht="15" customHeight="1">
      <c r="A15" s="34"/>
      <c r="B15" s="34"/>
      <c r="C15" s="34"/>
      <c r="D15" s="284"/>
      <c r="E15" s="140" t="s">
        <v>97</v>
      </c>
      <c r="F15" s="140" t="s">
        <v>97</v>
      </c>
      <c r="H15" s="284"/>
      <c r="I15" s="167" t="s">
        <v>97</v>
      </c>
      <c r="J15" s="167" t="s">
        <v>97</v>
      </c>
      <c r="N15" s="34"/>
    </row>
    <row r="16" spans="1:14" ht="15" customHeight="1">
      <c r="A16" s="34" t="str">
        <f>IF(Calcu!B9=TRUE,"","삭제")</f>
        <v>삭제</v>
      </c>
      <c r="B16" s="34"/>
      <c r="C16" s="34"/>
      <c r="D16" s="113" t="str">
        <f>Calcu!C9</f>
        <v/>
      </c>
      <c r="E16" s="113" t="str">
        <f>Calcu!T9</f>
        <v>-</v>
      </c>
      <c r="F16" s="113" t="str">
        <f>Calcu!U9</f>
        <v>-</v>
      </c>
      <c r="H16" s="113" t="str">
        <f>Calcu!C39</f>
        <v/>
      </c>
      <c r="I16" s="113" t="str">
        <f>Calcu!T39</f>
        <v>-</v>
      </c>
      <c r="J16" s="113" t="str">
        <f>Calcu!U39</f>
        <v>-</v>
      </c>
      <c r="N16" s="34"/>
    </row>
    <row r="17" spans="1:14" ht="15" customHeight="1">
      <c r="A17" s="34" t="str">
        <f>IF(Calcu!B10=TRUE,"","삭제")</f>
        <v>삭제</v>
      </c>
      <c r="B17" s="34"/>
      <c r="C17" s="34"/>
      <c r="D17" s="113" t="str">
        <f>Calcu!C10</f>
        <v/>
      </c>
      <c r="E17" s="113" t="str">
        <f>Calcu!T10</f>
        <v>-</v>
      </c>
      <c r="F17" s="113" t="str">
        <f>Calcu!U10</f>
        <v>-</v>
      </c>
      <c r="H17" s="113" t="str">
        <f>Calcu!C40</f>
        <v/>
      </c>
      <c r="I17" s="113" t="str">
        <f>Calcu!T40</f>
        <v>-</v>
      </c>
      <c r="J17" s="113" t="str">
        <f>Calcu!U40</f>
        <v>-</v>
      </c>
      <c r="N17" s="34"/>
    </row>
    <row r="18" spans="1:14" ht="15" customHeight="1">
      <c r="A18" s="34" t="str">
        <f>IF(Calcu!B11=TRUE,"","삭제")</f>
        <v>삭제</v>
      </c>
      <c r="B18" s="34"/>
      <c r="C18" s="34"/>
      <c r="D18" s="113" t="str">
        <f>Calcu!C11</f>
        <v/>
      </c>
      <c r="E18" s="113" t="str">
        <f>Calcu!T11</f>
        <v>-</v>
      </c>
      <c r="F18" s="113" t="str">
        <f>Calcu!U11</f>
        <v>-</v>
      </c>
      <c r="H18" s="113" t="str">
        <f>Calcu!C41</f>
        <v/>
      </c>
      <c r="I18" s="113" t="str">
        <f>Calcu!T41</f>
        <v>-</v>
      </c>
      <c r="J18" s="113" t="str">
        <f>Calcu!U41</f>
        <v>-</v>
      </c>
      <c r="N18" s="34"/>
    </row>
    <row r="19" spans="1:14" ht="15" customHeight="1">
      <c r="A19" s="34" t="str">
        <f>IF(Calcu!B12=TRUE,"","삭제")</f>
        <v>삭제</v>
      </c>
      <c r="B19" s="34"/>
      <c r="C19" s="34"/>
      <c r="D19" s="113" t="str">
        <f>Calcu!C12</f>
        <v/>
      </c>
      <c r="E19" s="113" t="str">
        <f>Calcu!T12</f>
        <v>-</v>
      </c>
      <c r="F19" s="113" t="str">
        <f>Calcu!U12</f>
        <v>-</v>
      </c>
      <c r="H19" s="113" t="str">
        <f>Calcu!C42</f>
        <v/>
      </c>
      <c r="I19" s="113" t="str">
        <f>Calcu!T42</f>
        <v>-</v>
      </c>
      <c r="J19" s="113" t="str">
        <f>Calcu!U42</f>
        <v>-</v>
      </c>
      <c r="N19" s="34"/>
    </row>
    <row r="20" spans="1:14" ht="15" customHeight="1">
      <c r="A20" s="34" t="str">
        <f>IF(Calcu!B13=TRUE,"","삭제")</f>
        <v>삭제</v>
      </c>
      <c r="B20" s="34"/>
      <c r="C20" s="34"/>
      <c r="D20" s="113" t="str">
        <f>Calcu!C13</f>
        <v/>
      </c>
      <c r="E20" s="113" t="str">
        <f>Calcu!T13</f>
        <v>-</v>
      </c>
      <c r="F20" s="113" t="str">
        <f>Calcu!U13</f>
        <v>-</v>
      </c>
      <c r="H20" s="113" t="str">
        <f>Calcu!C43</f>
        <v/>
      </c>
      <c r="I20" s="113" t="str">
        <f>Calcu!T43</f>
        <v>-</v>
      </c>
      <c r="J20" s="113" t="str">
        <f>Calcu!U43</f>
        <v>-</v>
      </c>
      <c r="N20" s="34"/>
    </row>
    <row r="21" spans="1:14" ht="15" customHeight="1">
      <c r="A21" s="34" t="str">
        <f>IF(Calcu!B14=TRUE,"","삭제")</f>
        <v>삭제</v>
      </c>
      <c r="B21" s="34"/>
      <c r="C21" s="34"/>
      <c r="D21" s="113" t="str">
        <f>Calcu!C14</f>
        <v/>
      </c>
      <c r="E21" s="113" t="str">
        <f>Calcu!T14</f>
        <v>-</v>
      </c>
      <c r="F21" s="113" t="str">
        <f>Calcu!U14</f>
        <v>-</v>
      </c>
      <c r="H21" s="113" t="str">
        <f>Calcu!C44</f>
        <v/>
      </c>
      <c r="I21" s="113" t="str">
        <f>Calcu!T44</f>
        <v>-</v>
      </c>
      <c r="J21" s="113" t="str">
        <f>Calcu!U44</f>
        <v>-</v>
      </c>
      <c r="N21" s="34"/>
    </row>
    <row r="22" spans="1:14" ht="15" customHeight="1">
      <c r="A22" s="34" t="str">
        <f>IF(Calcu!B15=TRUE,"","삭제")</f>
        <v>삭제</v>
      </c>
      <c r="B22" s="34"/>
      <c r="C22" s="34"/>
      <c r="D22" s="113" t="str">
        <f>Calcu!C15</f>
        <v/>
      </c>
      <c r="E22" s="113" t="str">
        <f>Calcu!T15</f>
        <v>-</v>
      </c>
      <c r="F22" s="113" t="str">
        <f>Calcu!U15</f>
        <v>-</v>
      </c>
      <c r="H22" s="113" t="str">
        <f>Calcu!C45</f>
        <v/>
      </c>
      <c r="I22" s="113" t="str">
        <f>Calcu!T45</f>
        <v>-</v>
      </c>
      <c r="J22" s="113" t="str">
        <f>Calcu!U45</f>
        <v>-</v>
      </c>
      <c r="N22" s="34"/>
    </row>
    <row r="23" spans="1:14" ht="15" customHeight="1">
      <c r="A23" s="34" t="str">
        <f>IF(Calcu!B16=TRUE,"","삭제")</f>
        <v>삭제</v>
      </c>
      <c r="B23" s="34"/>
      <c r="C23" s="34"/>
      <c r="D23" s="113" t="str">
        <f>Calcu!C16</f>
        <v/>
      </c>
      <c r="E23" s="113" t="str">
        <f>Calcu!T16</f>
        <v>-</v>
      </c>
      <c r="F23" s="113" t="str">
        <f>Calcu!U16</f>
        <v>-</v>
      </c>
      <c r="H23" s="113" t="str">
        <f>Calcu!C46</f>
        <v/>
      </c>
      <c r="I23" s="113" t="str">
        <f>Calcu!T46</f>
        <v>-</v>
      </c>
      <c r="J23" s="113" t="str">
        <f>Calcu!U46</f>
        <v>-</v>
      </c>
      <c r="N23" s="34"/>
    </row>
    <row r="24" spans="1:14" ht="15" customHeight="1">
      <c r="A24" s="34" t="str">
        <f>IF(Calcu!B17=TRUE,"","삭제")</f>
        <v>삭제</v>
      </c>
      <c r="B24" s="34"/>
      <c r="C24" s="34"/>
      <c r="D24" s="113" t="str">
        <f>Calcu!C17</f>
        <v/>
      </c>
      <c r="E24" s="113" t="str">
        <f>Calcu!T17</f>
        <v>-</v>
      </c>
      <c r="F24" s="113" t="str">
        <f>Calcu!U17</f>
        <v>-</v>
      </c>
      <c r="H24" s="113" t="str">
        <f>Calcu!C47</f>
        <v/>
      </c>
      <c r="I24" s="113" t="str">
        <f>Calcu!T47</f>
        <v>-</v>
      </c>
      <c r="J24" s="113" t="str">
        <f>Calcu!U47</f>
        <v>-</v>
      </c>
      <c r="N24" s="34"/>
    </row>
    <row r="25" spans="1:14" ht="15" customHeight="1">
      <c r="A25" s="34" t="str">
        <f>IF(Calcu!B18=TRUE,"","삭제")</f>
        <v>삭제</v>
      </c>
      <c r="B25" s="34"/>
      <c r="C25" s="34"/>
      <c r="D25" s="113" t="str">
        <f>Calcu!C18</f>
        <v/>
      </c>
      <c r="E25" s="113" t="str">
        <f>Calcu!T18</f>
        <v>-</v>
      </c>
      <c r="F25" s="113" t="str">
        <f>Calcu!U18</f>
        <v>-</v>
      </c>
      <c r="H25" s="113" t="str">
        <f>Calcu!C48</f>
        <v/>
      </c>
      <c r="I25" s="113" t="str">
        <f>Calcu!T48</f>
        <v>-</v>
      </c>
      <c r="J25" s="113" t="str">
        <f>Calcu!U48</f>
        <v>-</v>
      </c>
      <c r="N25" s="34"/>
    </row>
    <row r="26" spans="1:14" ht="15" customHeight="1">
      <c r="A26" s="34" t="str">
        <f>IF(Calcu!B19=TRUE,"","삭제")</f>
        <v>삭제</v>
      </c>
      <c r="B26" s="34"/>
      <c r="C26" s="34"/>
      <c r="D26" s="113" t="str">
        <f>Calcu!C19</f>
        <v/>
      </c>
      <c r="E26" s="113" t="str">
        <f>Calcu!T19</f>
        <v>-</v>
      </c>
      <c r="F26" s="113" t="str">
        <f>Calcu!U19</f>
        <v>-</v>
      </c>
      <c r="H26" s="113" t="str">
        <f>Calcu!C49</f>
        <v/>
      </c>
      <c r="I26" s="113" t="str">
        <f>Calcu!T49</f>
        <v>-</v>
      </c>
      <c r="J26" s="113" t="str">
        <f>Calcu!U49</f>
        <v>-</v>
      </c>
      <c r="N26" s="34"/>
    </row>
    <row r="27" spans="1:14" ht="15" customHeight="1">
      <c r="A27" s="34" t="str">
        <f>IF(Calcu!B20=TRUE,"","삭제")</f>
        <v>삭제</v>
      </c>
      <c r="B27" s="34"/>
      <c r="C27" s="34"/>
      <c r="D27" s="113" t="str">
        <f>Calcu!C20</f>
        <v/>
      </c>
      <c r="E27" s="113" t="str">
        <f>Calcu!T20</f>
        <v>-</v>
      </c>
      <c r="F27" s="113" t="str">
        <f>Calcu!U20</f>
        <v>-</v>
      </c>
      <c r="H27" s="113" t="str">
        <f>Calcu!C50</f>
        <v/>
      </c>
      <c r="I27" s="113" t="str">
        <f>Calcu!T50</f>
        <v>-</v>
      </c>
      <c r="J27" s="113" t="str">
        <f>Calcu!U50</f>
        <v>-</v>
      </c>
      <c r="N27" s="34"/>
    </row>
    <row r="28" spans="1:14" ht="15" customHeight="1">
      <c r="A28" s="34" t="str">
        <f>IF(Calcu!B21=TRUE,"","삭제")</f>
        <v>삭제</v>
      </c>
      <c r="B28" s="34"/>
      <c r="C28" s="34"/>
      <c r="D28" s="113" t="str">
        <f>Calcu!C21</f>
        <v/>
      </c>
      <c r="E28" s="113" t="str">
        <f>Calcu!T21</f>
        <v>-</v>
      </c>
      <c r="F28" s="113" t="str">
        <f>Calcu!U21</f>
        <v>-</v>
      </c>
      <c r="H28" s="113" t="str">
        <f>Calcu!C51</f>
        <v/>
      </c>
      <c r="I28" s="113" t="str">
        <f>Calcu!T51</f>
        <v>-</v>
      </c>
      <c r="J28" s="113" t="str">
        <f>Calcu!U51</f>
        <v>-</v>
      </c>
      <c r="N28" s="34"/>
    </row>
    <row r="29" spans="1:14" ht="15" customHeight="1">
      <c r="A29" s="34" t="str">
        <f>IF(Calcu!B22=TRUE,"","삭제")</f>
        <v>삭제</v>
      </c>
      <c r="B29" s="34"/>
      <c r="C29" s="34"/>
      <c r="D29" s="113" t="str">
        <f>Calcu!C22</f>
        <v/>
      </c>
      <c r="E29" s="113" t="str">
        <f>Calcu!T22</f>
        <v>-</v>
      </c>
      <c r="F29" s="113" t="str">
        <f>Calcu!U22</f>
        <v>-</v>
      </c>
      <c r="H29" s="113" t="str">
        <f>Calcu!C52</f>
        <v/>
      </c>
      <c r="I29" s="113" t="str">
        <f>Calcu!T52</f>
        <v>-</v>
      </c>
      <c r="J29" s="113" t="str">
        <f>Calcu!U52</f>
        <v>-</v>
      </c>
      <c r="N29" s="34"/>
    </row>
    <row r="30" spans="1:14" ht="15" customHeight="1">
      <c r="A30" s="34" t="str">
        <f>IF(Calcu!B23=TRUE,"","삭제")</f>
        <v>삭제</v>
      </c>
      <c r="B30" s="34"/>
      <c r="C30" s="34"/>
      <c r="D30" s="113" t="str">
        <f>Calcu!C23</f>
        <v/>
      </c>
      <c r="E30" s="113" t="str">
        <f>Calcu!T23</f>
        <v>-</v>
      </c>
      <c r="F30" s="113" t="str">
        <f>Calcu!U23</f>
        <v>-</v>
      </c>
      <c r="H30" s="113" t="str">
        <f>Calcu!C53</f>
        <v/>
      </c>
      <c r="I30" s="113" t="str">
        <f>Calcu!T53</f>
        <v>-</v>
      </c>
      <c r="J30" s="113" t="str">
        <f>Calcu!U53</f>
        <v>-</v>
      </c>
      <c r="N30" s="34"/>
    </row>
    <row r="31" spans="1:14" ht="15" customHeight="1">
      <c r="A31" s="34" t="str">
        <f>IF(Calcu!B24=TRUE,"","삭제")</f>
        <v>삭제</v>
      </c>
      <c r="B31" s="34"/>
      <c r="C31" s="34"/>
      <c r="D31" s="113" t="str">
        <f>Calcu!C24</f>
        <v/>
      </c>
      <c r="E31" s="113" t="str">
        <f>Calcu!T24</f>
        <v>-</v>
      </c>
      <c r="F31" s="113" t="str">
        <f>Calcu!U24</f>
        <v>-</v>
      </c>
      <c r="H31" s="113" t="str">
        <f>Calcu!C54</f>
        <v/>
      </c>
      <c r="I31" s="113" t="str">
        <f>Calcu!T54</f>
        <v>-</v>
      </c>
      <c r="J31" s="113" t="str">
        <f>Calcu!U54</f>
        <v>-</v>
      </c>
      <c r="N31" s="34"/>
    </row>
    <row r="32" spans="1:14" ht="15" customHeight="1">
      <c r="A32" s="34" t="str">
        <f>IF(Calcu!B25=TRUE,"","삭제")</f>
        <v>삭제</v>
      </c>
      <c r="B32" s="34"/>
      <c r="C32" s="34"/>
      <c r="D32" s="113" t="str">
        <f>Calcu!C25</f>
        <v/>
      </c>
      <c r="E32" s="113" t="str">
        <f>Calcu!T25</f>
        <v>-</v>
      </c>
      <c r="F32" s="113" t="str">
        <f>Calcu!U25</f>
        <v>-</v>
      </c>
      <c r="H32" s="113" t="str">
        <f>Calcu!C55</f>
        <v/>
      </c>
      <c r="I32" s="113" t="str">
        <f>Calcu!T55</f>
        <v>-</v>
      </c>
      <c r="J32" s="113" t="str">
        <f>Calcu!U55</f>
        <v>-</v>
      </c>
      <c r="N32" s="34"/>
    </row>
    <row r="33" spans="1:14" ht="15" customHeight="1">
      <c r="A33" s="34" t="str">
        <f>IF(Calcu!B26=TRUE,"","삭제")</f>
        <v>삭제</v>
      </c>
      <c r="B33" s="34"/>
      <c r="C33" s="34"/>
      <c r="D33" s="113" t="str">
        <f>Calcu!C26</f>
        <v/>
      </c>
      <c r="E33" s="113" t="str">
        <f>Calcu!T26</f>
        <v>-</v>
      </c>
      <c r="F33" s="113" t="str">
        <f>Calcu!U26</f>
        <v>-</v>
      </c>
      <c r="H33" s="113" t="str">
        <f>Calcu!C56</f>
        <v/>
      </c>
      <c r="I33" s="113" t="str">
        <f>Calcu!T56</f>
        <v>-</v>
      </c>
      <c r="J33" s="113" t="str">
        <f>Calcu!U56</f>
        <v>-</v>
      </c>
      <c r="N33" s="34"/>
    </row>
    <row r="34" spans="1:14" ht="15" customHeight="1">
      <c r="A34" s="34" t="str">
        <f>IF(Calcu!B27=TRUE,"","삭제")</f>
        <v>삭제</v>
      </c>
      <c r="B34" s="34"/>
      <c r="C34" s="34"/>
      <c r="D34" s="113" t="str">
        <f>Calcu!C27</f>
        <v/>
      </c>
      <c r="E34" s="113" t="str">
        <f>Calcu!T27</f>
        <v>-</v>
      </c>
      <c r="F34" s="113" t="str">
        <f>Calcu!U27</f>
        <v>-</v>
      </c>
      <c r="H34" s="113" t="str">
        <f>Calcu!C57</f>
        <v/>
      </c>
      <c r="I34" s="113" t="str">
        <f>Calcu!T57</f>
        <v>-</v>
      </c>
      <c r="J34" s="113" t="str">
        <f>Calcu!U57</f>
        <v>-</v>
      </c>
      <c r="N34" s="34"/>
    </row>
    <row r="35" spans="1:14" ht="15" customHeight="1">
      <c r="A35" s="34" t="str">
        <f>IF(Calcu!B28=TRUE,"","삭제")</f>
        <v>삭제</v>
      </c>
      <c r="B35" s="34"/>
      <c r="C35" s="34"/>
      <c r="D35" s="113" t="str">
        <f>Calcu!C28</f>
        <v/>
      </c>
      <c r="E35" s="113" t="str">
        <f>Calcu!T28</f>
        <v>-</v>
      </c>
      <c r="F35" s="113" t="str">
        <f>Calcu!U28</f>
        <v>-</v>
      </c>
      <c r="H35" s="113" t="str">
        <f>Calcu!C58</f>
        <v/>
      </c>
      <c r="I35" s="113" t="str">
        <f>Calcu!T58</f>
        <v>-</v>
      </c>
      <c r="J35" s="113" t="str">
        <f>Calcu!U58</f>
        <v>-</v>
      </c>
      <c r="N35" s="34"/>
    </row>
    <row r="36" spans="1:14" ht="15" customHeight="1">
      <c r="A36" s="34" t="str">
        <f>IF(Calcu!B29=TRUE,"","삭제")</f>
        <v>삭제</v>
      </c>
      <c r="B36" s="34"/>
      <c r="C36" s="34"/>
      <c r="D36" s="113" t="str">
        <f>Calcu!C29</f>
        <v/>
      </c>
      <c r="E36" s="113" t="str">
        <f>Calcu!T29</f>
        <v>-</v>
      </c>
      <c r="F36" s="113" t="str">
        <f>Calcu!U29</f>
        <v>-</v>
      </c>
      <c r="H36" s="113" t="str">
        <f>Calcu!C59</f>
        <v/>
      </c>
      <c r="I36" s="113" t="str">
        <f>Calcu!T59</f>
        <v>-</v>
      </c>
      <c r="J36" s="113" t="str">
        <f>Calcu!U59</f>
        <v>-</v>
      </c>
      <c r="N36" s="34"/>
    </row>
    <row r="37" spans="1:14" ht="15" customHeight="1">
      <c r="A37" s="34" t="str">
        <f>IF(Calcu!B30=TRUE,"","삭제")</f>
        <v>삭제</v>
      </c>
      <c r="B37" s="34"/>
      <c r="C37" s="34"/>
      <c r="D37" s="113" t="str">
        <f>Calcu!C30</f>
        <v/>
      </c>
      <c r="E37" s="113" t="str">
        <f>Calcu!T30</f>
        <v>-</v>
      </c>
      <c r="F37" s="113" t="str">
        <f>Calcu!U30</f>
        <v>-</v>
      </c>
      <c r="H37" s="113" t="str">
        <f>Calcu!C60</f>
        <v/>
      </c>
      <c r="I37" s="113" t="str">
        <f>Calcu!T60</f>
        <v>-</v>
      </c>
      <c r="J37" s="113" t="str">
        <f>Calcu!U60</f>
        <v>-</v>
      </c>
      <c r="N37" s="34"/>
    </row>
    <row r="38" spans="1:14" ht="15" customHeight="1">
      <c r="A38" s="34" t="str">
        <f>IF(Calcu!B31=TRUE,"","삭제")</f>
        <v>삭제</v>
      </c>
      <c r="B38" s="34"/>
      <c r="C38" s="34"/>
      <c r="D38" s="113" t="str">
        <f>Calcu!C31</f>
        <v/>
      </c>
      <c r="E38" s="113" t="str">
        <f>Calcu!T31</f>
        <v>-</v>
      </c>
      <c r="F38" s="113" t="str">
        <f>Calcu!U31</f>
        <v>-</v>
      </c>
      <c r="H38" s="113" t="str">
        <f>Calcu!C61</f>
        <v/>
      </c>
      <c r="I38" s="113" t="str">
        <f>Calcu!T61</f>
        <v>-</v>
      </c>
      <c r="J38" s="113" t="str">
        <f>Calcu!U61</f>
        <v>-</v>
      </c>
      <c r="N38" s="34"/>
    </row>
    <row r="39" spans="1:14" ht="15" customHeight="1">
      <c r="A39" s="34" t="str">
        <f>IF(Calcu!B32=TRUE,"","삭제")</f>
        <v>삭제</v>
      </c>
      <c r="B39" s="34"/>
      <c r="C39" s="34"/>
      <c r="D39" s="113" t="str">
        <f>Calcu!C32</f>
        <v/>
      </c>
      <c r="E39" s="113" t="str">
        <f>Calcu!T32</f>
        <v>-</v>
      </c>
      <c r="F39" s="113" t="str">
        <f>Calcu!U32</f>
        <v>-</v>
      </c>
      <c r="H39" s="113" t="str">
        <f>Calcu!C62</f>
        <v/>
      </c>
      <c r="I39" s="113" t="str">
        <f>Calcu!T62</f>
        <v>-</v>
      </c>
      <c r="J39" s="113" t="str">
        <f>Calcu!U62</f>
        <v>-</v>
      </c>
      <c r="N39" s="34"/>
    </row>
    <row r="40" spans="1:14" ht="15" customHeight="1">
      <c r="A40" s="34" t="str">
        <f>IF(Calcu!B33=TRUE,"","삭제")</f>
        <v>삭제</v>
      </c>
      <c r="B40" s="34"/>
      <c r="C40" s="34"/>
      <c r="D40" s="113" t="str">
        <f>Calcu!C33</f>
        <v/>
      </c>
      <c r="E40" s="113" t="str">
        <f>Calcu!T33</f>
        <v>-</v>
      </c>
      <c r="F40" s="113" t="str">
        <f>Calcu!U33</f>
        <v>-</v>
      </c>
      <c r="H40" s="113" t="str">
        <f>Calcu!C63</f>
        <v/>
      </c>
      <c r="I40" s="113" t="str">
        <f>Calcu!T63</f>
        <v>-</v>
      </c>
      <c r="J40" s="113" t="str">
        <f>Calcu!U63</f>
        <v>-</v>
      </c>
      <c r="N40" s="34"/>
    </row>
    <row r="41" spans="1:14" ht="15" customHeight="1">
      <c r="A41" s="34" t="str">
        <f>IF(Calcu!B34=TRUE,"","삭제")</f>
        <v>삭제</v>
      </c>
      <c r="B41" s="34"/>
      <c r="C41" s="34"/>
      <c r="D41" s="113" t="str">
        <f>Calcu!C34</f>
        <v/>
      </c>
      <c r="E41" s="113" t="str">
        <f>Calcu!T34</f>
        <v>-</v>
      </c>
      <c r="F41" s="113" t="str">
        <f>Calcu!U34</f>
        <v>-</v>
      </c>
      <c r="H41" s="113" t="str">
        <f>Calcu!C64</f>
        <v/>
      </c>
      <c r="I41" s="113" t="str">
        <f>Calcu!T64</f>
        <v>-</v>
      </c>
      <c r="J41" s="113" t="str">
        <f>Calcu!U64</f>
        <v>-</v>
      </c>
      <c r="N41" s="34"/>
    </row>
    <row r="42" spans="1:14" ht="15" customHeight="1">
      <c r="A42" s="34" t="str">
        <f>IF(Calcu!B35=TRUE,"","삭제")</f>
        <v>삭제</v>
      </c>
      <c r="B42" s="34"/>
      <c r="C42" s="34"/>
      <c r="D42" s="113" t="str">
        <f>Calcu!C35</f>
        <v/>
      </c>
      <c r="E42" s="113" t="str">
        <f>Calcu!T35</f>
        <v>-</v>
      </c>
      <c r="F42" s="113" t="str">
        <f>Calcu!U35</f>
        <v>-</v>
      </c>
      <c r="H42" s="113" t="str">
        <f>Calcu!C65</f>
        <v/>
      </c>
      <c r="I42" s="113" t="str">
        <f>Calcu!T65</f>
        <v>-</v>
      </c>
      <c r="J42" s="113" t="str">
        <f>Calcu!U65</f>
        <v>-</v>
      </c>
      <c r="N42" s="34"/>
    </row>
    <row r="43" spans="1:14" ht="15" customHeight="1">
      <c r="A43" s="34" t="str">
        <f>IF(Calcu!B36=TRUE,"","삭제")</f>
        <v>삭제</v>
      </c>
      <c r="B43" s="34"/>
      <c r="C43" s="34"/>
      <c r="D43" s="113" t="str">
        <f>Calcu!C36</f>
        <v/>
      </c>
      <c r="E43" s="113" t="str">
        <f>Calcu!T36</f>
        <v>-</v>
      </c>
      <c r="F43" s="113" t="str">
        <f>Calcu!U36</f>
        <v>-</v>
      </c>
      <c r="H43" s="113" t="str">
        <f>Calcu!C66</f>
        <v/>
      </c>
      <c r="I43" s="113" t="str">
        <f>Calcu!T66</f>
        <v>-</v>
      </c>
      <c r="J43" s="113" t="str">
        <f>Calcu!U66</f>
        <v>-</v>
      </c>
      <c r="N43" s="34"/>
    </row>
    <row r="44" spans="1:14" ht="15" customHeight="1">
      <c r="A44" s="34" t="str">
        <f>IF(Calcu!B37=TRUE,"","삭제")</f>
        <v>삭제</v>
      </c>
      <c r="B44" s="34"/>
      <c r="C44" s="34"/>
      <c r="D44" s="113" t="str">
        <f>Calcu!C37</f>
        <v/>
      </c>
      <c r="E44" s="113" t="str">
        <f>Calcu!T37</f>
        <v>-</v>
      </c>
      <c r="F44" s="113" t="str">
        <f>Calcu!U37</f>
        <v>-</v>
      </c>
      <c r="H44" s="113" t="str">
        <f>Calcu!C67</f>
        <v/>
      </c>
      <c r="I44" s="113" t="str">
        <f>Calcu!T67</f>
        <v>-</v>
      </c>
      <c r="J44" s="113" t="str">
        <f>Calcu!U67</f>
        <v>-</v>
      </c>
      <c r="N44" s="34"/>
    </row>
    <row r="45" spans="1:14" ht="15" customHeight="1">
      <c r="A45" s="34" t="str">
        <f>IF(Calcu!B38=TRUE,"","삭제")</f>
        <v>삭제</v>
      </c>
      <c r="B45" s="34"/>
      <c r="C45" s="34"/>
      <c r="D45" s="113" t="str">
        <f>Calcu!C38</f>
        <v/>
      </c>
      <c r="E45" s="113" t="str">
        <f>Calcu!T38</f>
        <v>-</v>
      </c>
      <c r="F45" s="113" t="str">
        <f>Calcu!U38</f>
        <v>-</v>
      </c>
      <c r="H45" s="113" t="str">
        <f>Calcu!C68</f>
        <v/>
      </c>
      <c r="I45" s="113" t="str">
        <f>Calcu!T68</f>
        <v>-</v>
      </c>
      <c r="J45" s="113" t="str">
        <f>Calcu!U68</f>
        <v>-</v>
      </c>
      <c r="N45" s="34"/>
    </row>
    <row r="46" spans="1:14" ht="15" customHeight="1">
      <c r="A46" s="34"/>
      <c r="B46" s="34"/>
      <c r="C46" s="34"/>
      <c r="D46" s="132"/>
      <c r="E46" s="132"/>
      <c r="F46" s="41"/>
    </row>
    <row r="47" spans="1:14" ht="15" customHeight="1">
      <c r="A47" s="34"/>
      <c r="B47" s="34"/>
      <c r="C47" s="34"/>
      <c r="D47" s="30" t="e">
        <f ca="1">"● 측정불확도 : "&amp;Calcu!T80</f>
        <v>#DIV/0!</v>
      </c>
      <c r="E47" s="30"/>
      <c r="F47" s="30"/>
      <c r="H47" s="43" t="s">
        <v>118</v>
      </c>
      <c r="I47" s="138" t="str">
        <f ca="1">Calcu!C82&amp;")"</f>
        <v>2)</v>
      </c>
    </row>
    <row r="48" spans="1:14" ht="15" customHeight="1">
      <c r="D48" s="62"/>
      <c r="E48" s="62"/>
      <c r="F48" s="62"/>
      <c r="G48" s="62"/>
      <c r="H48" s="62"/>
      <c r="I48" s="62"/>
      <c r="J48" s="62"/>
      <c r="K48" s="62"/>
    </row>
  </sheetData>
  <mergeCells count="3">
    <mergeCell ref="A1:M2"/>
    <mergeCell ref="D14:D15"/>
    <mergeCell ref="H14:H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8"/>
  <sheetViews>
    <sheetView showGridLines="0" showWhiteSpace="0" zoomScaleNormal="100" zoomScaleSheetLayoutView="100" workbookViewId="0">
      <selection sqref="A1:M2"/>
    </sheetView>
  </sheetViews>
  <sheetFormatPr defaultColWidth="10.77734375" defaultRowHeight="15" customHeight="1"/>
  <cols>
    <col min="1" max="3" width="3.77734375" style="29" customWidth="1"/>
    <col min="4" max="6" width="9.33203125" style="29" customWidth="1"/>
    <col min="7" max="7" width="0.88671875" style="29" customWidth="1"/>
    <col min="8" max="10" width="9.33203125" style="29" customWidth="1"/>
    <col min="11" max="13" width="3.77734375" style="29" customWidth="1"/>
    <col min="14" max="16384" width="10.77734375" style="29"/>
  </cols>
  <sheetData>
    <row r="1" spans="1:13" s="67" customFormat="1" ht="33" customHeight="1">
      <c r="A1" s="285" t="s">
        <v>58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3" s="67" customFormat="1" ht="33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s="37" customFormat="1" ht="12.75" customHeight="1">
      <c r="A3" s="38" t="s">
        <v>57</v>
      </c>
      <c r="B3" s="38"/>
      <c r="C3" s="38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s="39" customFormat="1" ht="13.5" customHeight="1">
      <c r="A4" s="66" t="str">
        <f>" 교   정   번   호(Calibration No) : "&amp;기본정보!H3</f>
        <v xml:space="preserve"> 교   정   번   호(Calibration No) : </v>
      </c>
      <c r="B4" s="77"/>
      <c r="C4" s="177"/>
      <c r="D4" s="65"/>
      <c r="E4" s="206"/>
      <c r="F4" s="64"/>
      <c r="G4" s="179"/>
      <c r="H4" s="179"/>
      <c r="I4" s="179"/>
      <c r="J4" s="179"/>
      <c r="K4" s="79"/>
      <c r="L4" s="176"/>
      <c r="M4" s="64"/>
    </row>
    <row r="5" spans="1:13" s="28" customFormat="1" ht="15" customHeight="1"/>
    <row r="6" spans="1:13" ht="15" customHeight="1">
      <c r="D6" s="44" t="str">
        <f>"○ Description : "&amp;기본정보!C$5</f>
        <v xml:space="preserve">○ Description : </v>
      </c>
      <c r="E6" s="44"/>
    </row>
    <row r="7" spans="1:13" ht="15" customHeight="1">
      <c r="D7" s="44" t="str">
        <f>"○ Manufacturer  : "&amp;기본정보!C$6</f>
        <v xml:space="preserve">○ Manufacturer  : </v>
      </c>
      <c r="E7" s="44"/>
    </row>
    <row r="8" spans="1:13" ht="15" customHeight="1">
      <c r="D8" s="44" t="str">
        <f>"○ Model Name : "&amp;기본정보!C$7</f>
        <v xml:space="preserve">○ Model Name : </v>
      </c>
      <c r="E8" s="44"/>
    </row>
    <row r="9" spans="1:13" ht="15" customHeight="1">
      <c r="D9" s="44" t="str">
        <f>"○ Serial Number : "&amp;기본정보!C$8</f>
        <v xml:space="preserve">○ Serial Number : </v>
      </c>
      <c r="E9" s="44"/>
    </row>
    <row r="11" spans="1:13" ht="15" customHeight="1">
      <c r="D11" s="30" t="s">
        <v>78</v>
      </c>
      <c r="E11" s="30"/>
    </row>
    <row r="12" spans="1:13" ht="15" customHeight="1">
      <c r="D12" s="44" t="str">
        <f>"○ Range : ("&amp;Calcu!G3&amp;" ~ "&amp;Calcu!H3&amp;") mm"</f>
        <v>○ Range : (0 ~ 0) mm</v>
      </c>
      <c r="E12" s="44"/>
    </row>
    <row r="13" spans="1:13" ht="15" customHeight="1">
      <c r="A13" s="34"/>
      <c r="B13" s="34"/>
      <c r="C13" s="34"/>
      <c r="D13" s="286" t="s">
        <v>299</v>
      </c>
      <c r="E13" s="286" t="s">
        <v>300</v>
      </c>
      <c r="F13" s="286" t="s">
        <v>122</v>
      </c>
      <c r="G13" s="41"/>
      <c r="H13" s="286" t="s">
        <v>299</v>
      </c>
      <c r="I13" s="286" t="s">
        <v>300</v>
      </c>
      <c r="J13" s="286" t="s">
        <v>122</v>
      </c>
    </row>
    <row r="14" spans="1:13" ht="15" customHeight="1">
      <c r="A14" s="34"/>
      <c r="B14" s="34"/>
      <c r="C14" s="34"/>
      <c r="D14" s="287"/>
      <c r="E14" s="287"/>
      <c r="F14" s="288"/>
      <c r="G14" s="41"/>
      <c r="H14" s="287"/>
      <c r="I14" s="287"/>
      <c r="J14" s="288"/>
    </row>
    <row r="15" spans="1:13" ht="15" customHeight="1">
      <c r="A15" s="34"/>
      <c r="B15" s="34"/>
      <c r="C15" s="34"/>
      <c r="D15" s="289"/>
      <c r="E15" s="201" t="s">
        <v>97</v>
      </c>
      <c r="F15" s="142" t="s">
        <v>97</v>
      </c>
      <c r="G15" s="41"/>
      <c r="H15" s="289"/>
      <c r="I15" s="201" t="s">
        <v>97</v>
      </c>
      <c r="J15" s="169" t="s">
        <v>97</v>
      </c>
    </row>
    <row r="16" spans="1:13" ht="15" customHeight="1">
      <c r="A16" s="34" t="str">
        <f>IF(Calcu!B9=TRUE,"","삭제")</f>
        <v>삭제</v>
      </c>
      <c r="B16" s="34"/>
      <c r="C16" s="34"/>
      <c r="D16" s="113" t="str">
        <f>IF(Calcu!C9="볼록","Convex","Concave")</f>
        <v>Concave</v>
      </c>
      <c r="E16" s="113" t="str">
        <f>Calcu!T9</f>
        <v>-</v>
      </c>
      <c r="F16" s="113" t="str">
        <f>Calcu!U9</f>
        <v>-</v>
      </c>
      <c r="H16" s="113" t="str">
        <f>IF(Calcu!C39="볼록","Convex","Concave")</f>
        <v>Concave</v>
      </c>
      <c r="I16" s="113" t="str">
        <f>Calcu!T39</f>
        <v>-</v>
      </c>
      <c r="J16" s="113" t="str">
        <f>Calcu!U39</f>
        <v>-</v>
      </c>
    </row>
    <row r="17" spans="1:10" ht="15" customHeight="1">
      <c r="A17" s="34" t="str">
        <f>IF(Calcu!B10=TRUE,"","삭제")</f>
        <v>삭제</v>
      </c>
      <c r="B17" s="34"/>
      <c r="C17" s="34"/>
      <c r="D17" s="113" t="str">
        <f>IF(Calcu!C10="볼록","Convex","Concave")</f>
        <v>Concave</v>
      </c>
      <c r="E17" s="113" t="str">
        <f>Calcu!T10</f>
        <v>-</v>
      </c>
      <c r="F17" s="113" t="str">
        <f>Calcu!U10</f>
        <v>-</v>
      </c>
      <c r="H17" s="113" t="str">
        <f>IF(Calcu!C40="볼록","Convex","Concave")</f>
        <v>Concave</v>
      </c>
      <c r="I17" s="113" t="str">
        <f>Calcu!T40</f>
        <v>-</v>
      </c>
      <c r="J17" s="113" t="str">
        <f>Calcu!U40</f>
        <v>-</v>
      </c>
    </row>
    <row r="18" spans="1:10" ht="15" customHeight="1">
      <c r="A18" s="34" t="str">
        <f>IF(Calcu!B11=TRUE,"","삭제")</f>
        <v>삭제</v>
      </c>
      <c r="B18" s="34"/>
      <c r="C18" s="34"/>
      <c r="D18" s="113" t="str">
        <f>IF(Calcu!C11="볼록","Convex","Concave")</f>
        <v>Concave</v>
      </c>
      <c r="E18" s="113" t="str">
        <f>Calcu!T11</f>
        <v>-</v>
      </c>
      <c r="F18" s="113" t="str">
        <f>Calcu!U11</f>
        <v>-</v>
      </c>
      <c r="H18" s="113" t="str">
        <f>IF(Calcu!C41="볼록","Convex","Concave")</f>
        <v>Concave</v>
      </c>
      <c r="I18" s="113" t="str">
        <f>Calcu!T41</f>
        <v>-</v>
      </c>
      <c r="J18" s="113" t="str">
        <f>Calcu!U41</f>
        <v>-</v>
      </c>
    </row>
    <row r="19" spans="1:10" ht="15" customHeight="1">
      <c r="A19" s="34" t="str">
        <f>IF(Calcu!B12=TRUE,"","삭제")</f>
        <v>삭제</v>
      </c>
      <c r="B19" s="34"/>
      <c r="C19" s="34"/>
      <c r="D19" s="113" t="str">
        <f>IF(Calcu!C12="볼록","Convex","Concave")</f>
        <v>Concave</v>
      </c>
      <c r="E19" s="113" t="str">
        <f>Calcu!T12</f>
        <v>-</v>
      </c>
      <c r="F19" s="113" t="str">
        <f>Calcu!U12</f>
        <v>-</v>
      </c>
      <c r="H19" s="113" t="str">
        <f>IF(Calcu!C42="볼록","Convex","Concave")</f>
        <v>Concave</v>
      </c>
      <c r="I19" s="113" t="str">
        <f>Calcu!T42</f>
        <v>-</v>
      </c>
      <c r="J19" s="113" t="str">
        <f>Calcu!U42</f>
        <v>-</v>
      </c>
    </row>
    <row r="20" spans="1:10" ht="15" customHeight="1">
      <c r="A20" s="34" t="str">
        <f>IF(Calcu!B13=TRUE,"","삭제")</f>
        <v>삭제</v>
      </c>
      <c r="B20" s="34"/>
      <c r="C20" s="34"/>
      <c r="D20" s="113" t="str">
        <f>IF(Calcu!C13="볼록","Convex","Concave")</f>
        <v>Concave</v>
      </c>
      <c r="E20" s="113" t="str">
        <f>Calcu!T13</f>
        <v>-</v>
      </c>
      <c r="F20" s="113" t="str">
        <f>Calcu!U13</f>
        <v>-</v>
      </c>
      <c r="H20" s="113" t="str">
        <f>IF(Calcu!C43="볼록","Convex","Concave")</f>
        <v>Concave</v>
      </c>
      <c r="I20" s="113" t="str">
        <f>Calcu!T43</f>
        <v>-</v>
      </c>
      <c r="J20" s="113" t="str">
        <f>Calcu!U43</f>
        <v>-</v>
      </c>
    </row>
    <row r="21" spans="1:10" ht="15" customHeight="1">
      <c r="A21" s="34" t="str">
        <f>IF(Calcu!B14=TRUE,"","삭제")</f>
        <v>삭제</v>
      </c>
      <c r="B21" s="34"/>
      <c r="C21" s="34"/>
      <c r="D21" s="113" t="str">
        <f>IF(Calcu!C14="볼록","Convex","Concave")</f>
        <v>Concave</v>
      </c>
      <c r="E21" s="113" t="str">
        <f>Calcu!T14</f>
        <v>-</v>
      </c>
      <c r="F21" s="113" t="str">
        <f>Calcu!U14</f>
        <v>-</v>
      </c>
      <c r="H21" s="113" t="str">
        <f>IF(Calcu!C44="볼록","Convex","Concave")</f>
        <v>Concave</v>
      </c>
      <c r="I21" s="113" t="str">
        <f>Calcu!T44</f>
        <v>-</v>
      </c>
      <c r="J21" s="113" t="str">
        <f>Calcu!U44</f>
        <v>-</v>
      </c>
    </row>
    <row r="22" spans="1:10" ht="15" customHeight="1">
      <c r="A22" s="34" t="str">
        <f>IF(Calcu!B15=TRUE,"","삭제")</f>
        <v>삭제</v>
      </c>
      <c r="B22" s="34"/>
      <c r="C22" s="34"/>
      <c r="D22" s="113" t="str">
        <f>IF(Calcu!C15="볼록","Convex","Concave")</f>
        <v>Concave</v>
      </c>
      <c r="E22" s="113" t="str">
        <f>Calcu!T15</f>
        <v>-</v>
      </c>
      <c r="F22" s="113" t="str">
        <f>Calcu!U15</f>
        <v>-</v>
      </c>
      <c r="H22" s="113" t="str">
        <f>IF(Calcu!C45="볼록","Convex","Concave")</f>
        <v>Concave</v>
      </c>
      <c r="I22" s="113" t="str">
        <f>Calcu!T45</f>
        <v>-</v>
      </c>
      <c r="J22" s="113" t="str">
        <f>Calcu!U45</f>
        <v>-</v>
      </c>
    </row>
    <row r="23" spans="1:10" ht="15" customHeight="1">
      <c r="A23" s="34" t="str">
        <f>IF(Calcu!B16=TRUE,"","삭제")</f>
        <v>삭제</v>
      </c>
      <c r="B23" s="34"/>
      <c r="C23" s="34"/>
      <c r="D23" s="113" t="str">
        <f>IF(Calcu!C16="볼록","Convex","Concave")</f>
        <v>Concave</v>
      </c>
      <c r="E23" s="113" t="str">
        <f>Calcu!T16</f>
        <v>-</v>
      </c>
      <c r="F23" s="113" t="str">
        <f>Calcu!U16</f>
        <v>-</v>
      </c>
      <c r="H23" s="113" t="str">
        <f>IF(Calcu!C46="볼록","Convex","Concave")</f>
        <v>Concave</v>
      </c>
      <c r="I23" s="113" t="str">
        <f>Calcu!T46</f>
        <v>-</v>
      </c>
      <c r="J23" s="113" t="str">
        <f>Calcu!U46</f>
        <v>-</v>
      </c>
    </row>
    <row r="24" spans="1:10" ht="15" customHeight="1">
      <c r="A24" s="34" t="str">
        <f>IF(Calcu!B17=TRUE,"","삭제")</f>
        <v>삭제</v>
      </c>
      <c r="B24" s="34"/>
      <c r="C24" s="34"/>
      <c r="D24" s="113" t="str">
        <f>IF(Calcu!C17="볼록","Convex","Concave")</f>
        <v>Concave</v>
      </c>
      <c r="E24" s="113" t="str">
        <f>Calcu!T17</f>
        <v>-</v>
      </c>
      <c r="F24" s="113" t="str">
        <f>Calcu!U17</f>
        <v>-</v>
      </c>
      <c r="H24" s="113" t="str">
        <f>IF(Calcu!C47="볼록","Convex","Concave")</f>
        <v>Concave</v>
      </c>
      <c r="I24" s="113" t="str">
        <f>Calcu!T47</f>
        <v>-</v>
      </c>
      <c r="J24" s="113" t="str">
        <f>Calcu!U47</f>
        <v>-</v>
      </c>
    </row>
    <row r="25" spans="1:10" ht="15" customHeight="1">
      <c r="A25" s="34" t="str">
        <f>IF(Calcu!B18=TRUE,"","삭제")</f>
        <v>삭제</v>
      </c>
      <c r="B25" s="34"/>
      <c r="C25" s="34"/>
      <c r="D25" s="113" t="str">
        <f>IF(Calcu!C18="볼록","Convex","Concave")</f>
        <v>Concave</v>
      </c>
      <c r="E25" s="113" t="str">
        <f>Calcu!T18</f>
        <v>-</v>
      </c>
      <c r="F25" s="113" t="str">
        <f>Calcu!U18</f>
        <v>-</v>
      </c>
      <c r="H25" s="113" t="str">
        <f>IF(Calcu!C48="볼록","Convex","Concave")</f>
        <v>Concave</v>
      </c>
      <c r="I25" s="113" t="str">
        <f>Calcu!T48</f>
        <v>-</v>
      </c>
      <c r="J25" s="113" t="str">
        <f>Calcu!U48</f>
        <v>-</v>
      </c>
    </row>
    <row r="26" spans="1:10" ht="15" customHeight="1">
      <c r="A26" s="34" t="str">
        <f>IF(Calcu!B19=TRUE,"","삭제")</f>
        <v>삭제</v>
      </c>
      <c r="B26" s="34"/>
      <c r="C26" s="34"/>
      <c r="D26" s="113" t="str">
        <f>IF(Calcu!C19="볼록","Convex","Concave")</f>
        <v>Concave</v>
      </c>
      <c r="E26" s="113" t="str">
        <f>Calcu!T19</f>
        <v>-</v>
      </c>
      <c r="F26" s="113" t="str">
        <f>Calcu!U19</f>
        <v>-</v>
      </c>
      <c r="H26" s="113" t="str">
        <f>IF(Calcu!C49="볼록","Convex","Concave")</f>
        <v>Concave</v>
      </c>
      <c r="I26" s="113" t="str">
        <f>Calcu!T49</f>
        <v>-</v>
      </c>
      <c r="J26" s="113" t="str">
        <f>Calcu!U49</f>
        <v>-</v>
      </c>
    </row>
    <row r="27" spans="1:10" ht="15" customHeight="1">
      <c r="A27" s="34" t="str">
        <f>IF(Calcu!B20=TRUE,"","삭제")</f>
        <v>삭제</v>
      </c>
      <c r="B27" s="34"/>
      <c r="C27" s="34"/>
      <c r="D27" s="113" t="str">
        <f>IF(Calcu!C20="볼록","Convex","Concave")</f>
        <v>Concave</v>
      </c>
      <c r="E27" s="113" t="str">
        <f>Calcu!T20</f>
        <v>-</v>
      </c>
      <c r="F27" s="113" t="str">
        <f>Calcu!U20</f>
        <v>-</v>
      </c>
      <c r="H27" s="113" t="str">
        <f>IF(Calcu!C50="볼록","Convex","Concave")</f>
        <v>Concave</v>
      </c>
      <c r="I27" s="113" t="str">
        <f>Calcu!T50</f>
        <v>-</v>
      </c>
      <c r="J27" s="113" t="str">
        <f>Calcu!U50</f>
        <v>-</v>
      </c>
    </row>
    <row r="28" spans="1:10" ht="15" customHeight="1">
      <c r="A28" s="34" t="str">
        <f>IF(Calcu!B21=TRUE,"","삭제")</f>
        <v>삭제</v>
      </c>
      <c r="B28" s="34"/>
      <c r="C28" s="34"/>
      <c r="D28" s="113" t="str">
        <f>IF(Calcu!C21="볼록","Convex","Concave")</f>
        <v>Concave</v>
      </c>
      <c r="E28" s="113" t="str">
        <f>Calcu!T21</f>
        <v>-</v>
      </c>
      <c r="F28" s="113" t="str">
        <f>Calcu!U21</f>
        <v>-</v>
      </c>
      <c r="H28" s="113" t="str">
        <f>IF(Calcu!C51="볼록","Convex","Concave")</f>
        <v>Concave</v>
      </c>
      <c r="I28" s="113" t="str">
        <f>Calcu!T51</f>
        <v>-</v>
      </c>
      <c r="J28" s="113" t="str">
        <f>Calcu!U51</f>
        <v>-</v>
      </c>
    </row>
    <row r="29" spans="1:10" ht="15" customHeight="1">
      <c r="A29" s="34" t="str">
        <f>IF(Calcu!B22=TRUE,"","삭제")</f>
        <v>삭제</v>
      </c>
      <c r="B29" s="34"/>
      <c r="C29" s="34"/>
      <c r="D29" s="113" t="str">
        <f>IF(Calcu!C22="볼록","Convex","Concave")</f>
        <v>Concave</v>
      </c>
      <c r="E29" s="113" t="str">
        <f>Calcu!T22</f>
        <v>-</v>
      </c>
      <c r="F29" s="113" t="str">
        <f>Calcu!U22</f>
        <v>-</v>
      </c>
      <c r="H29" s="113" t="str">
        <f>IF(Calcu!C52="볼록","Convex","Concave")</f>
        <v>Concave</v>
      </c>
      <c r="I29" s="113" t="str">
        <f>Calcu!T52</f>
        <v>-</v>
      </c>
      <c r="J29" s="113" t="str">
        <f>Calcu!U52</f>
        <v>-</v>
      </c>
    </row>
    <row r="30" spans="1:10" ht="15" customHeight="1">
      <c r="A30" s="34" t="str">
        <f>IF(Calcu!B23=TRUE,"","삭제")</f>
        <v>삭제</v>
      </c>
      <c r="B30" s="34"/>
      <c r="C30" s="34"/>
      <c r="D30" s="113" t="str">
        <f>IF(Calcu!C23="볼록","Convex","Concave")</f>
        <v>Concave</v>
      </c>
      <c r="E30" s="113" t="str">
        <f>Calcu!T23</f>
        <v>-</v>
      </c>
      <c r="F30" s="113" t="str">
        <f>Calcu!U23</f>
        <v>-</v>
      </c>
      <c r="H30" s="113" t="str">
        <f>IF(Calcu!C53="볼록","Convex","Concave")</f>
        <v>Concave</v>
      </c>
      <c r="I30" s="113" t="str">
        <f>Calcu!T53</f>
        <v>-</v>
      </c>
      <c r="J30" s="113" t="str">
        <f>Calcu!U53</f>
        <v>-</v>
      </c>
    </row>
    <row r="31" spans="1:10" ht="15" customHeight="1">
      <c r="A31" s="34" t="str">
        <f>IF(Calcu!B24=TRUE,"","삭제")</f>
        <v>삭제</v>
      </c>
      <c r="B31" s="34"/>
      <c r="C31" s="34"/>
      <c r="D31" s="113" t="str">
        <f>IF(Calcu!C24="볼록","Convex","Concave")</f>
        <v>Concave</v>
      </c>
      <c r="E31" s="113" t="str">
        <f>Calcu!T24</f>
        <v>-</v>
      </c>
      <c r="F31" s="113" t="str">
        <f>Calcu!U24</f>
        <v>-</v>
      </c>
      <c r="H31" s="113" t="str">
        <f>IF(Calcu!C54="볼록","Convex","Concave")</f>
        <v>Concave</v>
      </c>
      <c r="I31" s="113" t="str">
        <f>Calcu!T54</f>
        <v>-</v>
      </c>
      <c r="J31" s="113" t="str">
        <f>Calcu!U54</f>
        <v>-</v>
      </c>
    </row>
    <row r="32" spans="1:10" ht="15" customHeight="1">
      <c r="A32" s="34" t="str">
        <f>IF(Calcu!B25=TRUE,"","삭제")</f>
        <v>삭제</v>
      </c>
      <c r="B32" s="34"/>
      <c r="C32" s="34"/>
      <c r="D32" s="113" t="str">
        <f>IF(Calcu!C25="볼록","Convex","Concave")</f>
        <v>Concave</v>
      </c>
      <c r="E32" s="113" t="str">
        <f>Calcu!T25</f>
        <v>-</v>
      </c>
      <c r="F32" s="113" t="str">
        <f>Calcu!U25</f>
        <v>-</v>
      </c>
      <c r="H32" s="113" t="str">
        <f>IF(Calcu!C55="볼록","Convex","Concave")</f>
        <v>Concave</v>
      </c>
      <c r="I32" s="113" t="str">
        <f>Calcu!T55</f>
        <v>-</v>
      </c>
      <c r="J32" s="113" t="str">
        <f>Calcu!U55</f>
        <v>-</v>
      </c>
    </row>
    <row r="33" spans="1:12" ht="15" customHeight="1">
      <c r="A33" s="34" t="str">
        <f>IF(Calcu!B26=TRUE,"","삭제")</f>
        <v>삭제</v>
      </c>
      <c r="B33" s="34"/>
      <c r="C33" s="34"/>
      <c r="D33" s="113" t="str">
        <f>IF(Calcu!C26="볼록","Convex","Concave")</f>
        <v>Concave</v>
      </c>
      <c r="E33" s="113" t="str">
        <f>Calcu!T26</f>
        <v>-</v>
      </c>
      <c r="F33" s="113" t="str">
        <f>Calcu!U26</f>
        <v>-</v>
      </c>
      <c r="H33" s="113" t="str">
        <f>IF(Calcu!C56="볼록","Convex","Concave")</f>
        <v>Concave</v>
      </c>
      <c r="I33" s="113" t="str">
        <f>Calcu!T56</f>
        <v>-</v>
      </c>
      <c r="J33" s="113" t="str">
        <f>Calcu!U56</f>
        <v>-</v>
      </c>
    </row>
    <row r="34" spans="1:12" ht="15" customHeight="1">
      <c r="A34" s="34" t="str">
        <f>IF(Calcu!B27=TRUE,"","삭제")</f>
        <v>삭제</v>
      </c>
      <c r="B34" s="34"/>
      <c r="C34" s="34"/>
      <c r="D34" s="113" t="str">
        <f>IF(Calcu!C27="볼록","Convex","Concave")</f>
        <v>Concave</v>
      </c>
      <c r="E34" s="113" t="str">
        <f>Calcu!T27</f>
        <v>-</v>
      </c>
      <c r="F34" s="113" t="str">
        <f>Calcu!U27</f>
        <v>-</v>
      </c>
      <c r="H34" s="113" t="str">
        <f>IF(Calcu!C57="볼록","Convex","Concave")</f>
        <v>Concave</v>
      </c>
      <c r="I34" s="113" t="str">
        <f>Calcu!T57</f>
        <v>-</v>
      </c>
      <c r="J34" s="113" t="str">
        <f>Calcu!U57</f>
        <v>-</v>
      </c>
    </row>
    <row r="35" spans="1:12" ht="15" customHeight="1">
      <c r="A35" s="34" t="str">
        <f>IF(Calcu!B28=TRUE,"","삭제")</f>
        <v>삭제</v>
      </c>
      <c r="B35" s="34"/>
      <c r="C35" s="34"/>
      <c r="D35" s="113" t="str">
        <f>IF(Calcu!C28="볼록","Convex","Concave")</f>
        <v>Concave</v>
      </c>
      <c r="E35" s="113" t="str">
        <f>Calcu!T28</f>
        <v>-</v>
      </c>
      <c r="F35" s="113" t="str">
        <f>Calcu!U28</f>
        <v>-</v>
      </c>
      <c r="H35" s="113" t="str">
        <f>IF(Calcu!C58="볼록","Convex","Concave")</f>
        <v>Concave</v>
      </c>
      <c r="I35" s="113" t="str">
        <f>Calcu!T58</f>
        <v>-</v>
      </c>
      <c r="J35" s="113" t="str">
        <f>Calcu!U58</f>
        <v>-</v>
      </c>
    </row>
    <row r="36" spans="1:12" ht="15" customHeight="1">
      <c r="A36" s="34" t="str">
        <f>IF(Calcu!B29=TRUE,"","삭제")</f>
        <v>삭제</v>
      </c>
      <c r="B36" s="34"/>
      <c r="C36" s="34"/>
      <c r="D36" s="113" t="str">
        <f>IF(Calcu!C29="볼록","Convex","Concave")</f>
        <v>Concave</v>
      </c>
      <c r="E36" s="113" t="str">
        <f>Calcu!T29</f>
        <v>-</v>
      </c>
      <c r="F36" s="113" t="str">
        <f>Calcu!U29</f>
        <v>-</v>
      </c>
      <c r="H36" s="113" t="str">
        <f>IF(Calcu!C59="볼록","Convex","Concave")</f>
        <v>Concave</v>
      </c>
      <c r="I36" s="113" t="str">
        <f>Calcu!T59</f>
        <v>-</v>
      </c>
      <c r="J36" s="113" t="str">
        <f>Calcu!U59</f>
        <v>-</v>
      </c>
    </row>
    <row r="37" spans="1:12" ht="15" customHeight="1">
      <c r="A37" s="34" t="str">
        <f>IF(Calcu!B30=TRUE,"","삭제")</f>
        <v>삭제</v>
      </c>
      <c r="B37" s="34"/>
      <c r="C37" s="34"/>
      <c r="D37" s="113" t="str">
        <f>IF(Calcu!C30="볼록","Convex","Concave")</f>
        <v>Concave</v>
      </c>
      <c r="E37" s="113" t="str">
        <f>Calcu!T30</f>
        <v>-</v>
      </c>
      <c r="F37" s="113" t="str">
        <f>Calcu!U30</f>
        <v>-</v>
      </c>
      <c r="H37" s="113" t="str">
        <f>IF(Calcu!C60="볼록","Convex","Concave")</f>
        <v>Concave</v>
      </c>
      <c r="I37" s="113" t="str">
        <f>Calcu!T60</f>
        <v>-</v>
      </c>
      <c r="J37" s="113" t="str">
        <f>Calcu!U60</f>
        <v>-</v>
      </c>
    </row>
    <row r="38" spans="1:12" ht="15" customHeight="1">
      <c r="A38" s="34" t="str">
        <f>IF(Calcu!B31=TRUE,"","삭제")</f>
        <v>삭제</v>
      </c>
      <c r="B38" s="34"/>
      <c r="C38" s="34"/>
      <c r="D38" s="113" t="str">
        <f>IF(Calcu!C31="볼록","Convex","Concave")</f>
        <v>Concave</v>
      </c>
      <c r="E38" s="113" t="str">
        <f>Calcu!T31</f>
        <v>-</v>
      </c>
      <c r="F38" s="113" t="str">
        <f>Calcu!U31</f>
        <v>-</v>
      </c>
      <c r="H38" s="113" t="str">
        <f>IF(Calcu!C61="볼록","Convex","Concave")</f>
        <v>Concave</v>
      </c>
      <c r="I38" s="113" t="str">
        <f>Calcu!T61</f>
        <v>-</v>
      </c>
      <c r="J38" s="113" t="str">
        <f>Calcu!U61</f>
        <v>-</v>
      </c>
    </row>
    <row r="39" spans="1:12" ht="15" customHeight="1">
      <c r="A39" s="34" t="str">
        <f>IF(Calcu!B32=TRUE,"","삭제")</f>
        <v>삭제</v>
      </c>
      <c r="B39" s="34"/>
      <c r="C39" s="34"/>
      <c r="D39" s="113" t="str">
        <f>IF(Calcu!C32="볼록","Convex","Concave")</f>
        <v>Concave</v>
      </c>
      <c r="E39" s="113" t="str">
        <f>Calcu!T32</f>
        <v>-</v>
      </c>
      <c r="F39" s="113" t="str">
        <f>Calcu!U32</f>
        <v>-</v>
      </c>
      <c r="H39" s="113" t="str">
        <f>IF(Calcu!C62="볼록","Convex","Concave")</f>
        <v>Concave</v>
      </c>
      <c r="I39" s="113" t="str">
        <f>Calcu!T62</f>
        <v>-</v>
      </c>
      <c r="J39" s="113" t="str">
        <f>Calcu!U62</f>
        <v>-</v>
      </c>
    </row>
    <row r="40" spans="1:12" ht="15" customHeight="1">
      <c r="A40" s="34" t="str">
        <f>IF(Calcu!B33=TRUE,"","삭제")</f>
        <v>삭제</v>
      </c>
      <c r="B40" s="34"/>
      <c r="C40" s="34"/>
      <c r="D40" s="113" t="str">
        <f>IF(Calcu!C33="볼록","Convex","Concave")</f>
        <v>Concave</v>
      </c>
      <c r="E40" s="113" t="str">
        <f>Calcu!T33</f>
        <v>-</v>
      </c>
      <c r="F40" s="113" t="str">
        <f>Calcu!U33</f>
        <v>-</v>
      </c>
      <c r="H40" s="113" t="str">
        <f>IF(Calcu!C63="볼록","Convex","Concave")</f>
        <v>Concave</v>
      </c>
      <c r="I40" s="113" t="str">
        <f>Calcu!T63</f>
        <v>-</v>
      </c>
      <c r="J40" s="113" t="str">
        <f>Calcu!U63</f>
        <v>-</v>
      </c>
    </row>
    <row r="41" spans="1:12" ht="15" customHeight="1">
      <c r="A41" s="34" t="str">
        <f>IF(Calcu!B34=TRUE,"","삭제")</f>
        <v>삭제</v>
      </c>
      <c r="B41" s="34"/>
      <c r="C41" s="34"/>
      <c r="D41" s="113" t="str">
        <f>IF(Calcu!C34="볼록","Convex","Concave")</f>
        <v>Concave</v>
      </c>
      <c r="E41" s="113" t="str">
        <f>Calcu!T34</f>
        <v>-</v>
      </c>
      <c r="F41" s="113" t="str">
        <f>Calcu!U34</f>
        <v>-</v>
      </c>
      <c r="H41" s="113" t="str">
        <f>IF(Calcu!C64="볼록","Convex","Concave")</f>
        <v>Concave</v>
      </c>
      <c r="I41" s="113" t="str">
        <f>Calcu!T64</f>
        <v>-</v>
      </c>
      <c r="J41" s="113" t="str">
        <f>Calcu!U64</f>
        <v>-</v>
      </c>
    </row>
    <row r="42" spans="1:12" ht="15" customHeight="1">
      <c r="A42" s="34" t="str">
        <f>IF(Calcu!B35=TRUE,"","삭제")</f>
        <v>삭제</v>
      </c>
      <c r="B42" s="34"/>
      <c r="C42" s="34"/>
      <c r="D42" s="113" t="str">
        <f>IF(Calcu!C35="볼록","Convex","Concave")</f>
        <v>Concave</v>
      </c>
      <c r="E42" s="113" t="str">
        <f>Calcu!T35</f>
        <v>-</v>
      </c>
      <c r="F42" s="113" t="str">
        <f>Calcu!U35</f>
        <v>-</v>
      </c>
      <c r="H42" s="113" t="str">
        <f>IF(Calcu!C65="볼록","Convex","Concave")</f>
        <v>Concave</v>
      </c>
      <c r="I42" s="113" t="str">
        <f>Calcu!T65</f>
        <v>-</v>
      </c>
      <c r="J42" s="113" t="str">
        <f>Calcu!U65</f>
        <v>-</v>
      </c>
    </row>
    <row r="43" spans="1:12" ht="15" customHeight="1">
      <c r="A43" s="34" t="str">
        <f>IF(Calcu!B36=TRUE,"","삭제")</f>
        <v>삭제</v>
      </c>
      <c r="B43" s="34"/>
      <c r="C43" s="34"/>
      <c r="D43" s="113" t="str">
        <f>IF(Calcu!C36="볼록","Convex","Concave")</f>
        <v>Concave</v>
      </c>
      <c r="E43" s="113" t="str">
        <f>Calcu!T36</f>
        <v>-</v>
      </c>
      <c r="F43" s="113" t="str">
        <f>Calcu!U36</f>
        <v>-</v>
      </c>
      <c r="H43" s="113" t="str">
        <f>IF(Calcu!C66="볼록","Convex","Concave")</f>
        <v>Concave</v>
      </c>
      <c r="I43" s="113" t="str">
        <f>Calcu!T66</f>
        <v>-</v>
      </c>
      <c r="J43" s="113" t="str">
        <f>Calcu!U66</f>
        <v>-</v>
      </c>
    </row>
    <row r="44" spans="1:12" ht="15" customHeight="1">
      <c r="A44" s="34" t="str">
        <f>IF(Calcu!B37=TRUE,"","삭제")</f>
        <v>삭제</v>
      </c>
      <c r="B44" s="34"/>
      <c r="C44" s="34"/>
      <c r="D44" s="113" t="str">
        <f>IF(Calcu!C37="볼록","Convex","Concave")</f>
        <v>Concave</v>
      </c>
      <c r="E44" s="113" t="str">
        <f>Calcu!T37</f>
        <v>-</v>
      </c>
      <c r="F44" s="113" t="str">
        <f>Calcu!U37</f>
        <v>-</v>
      </c>
      <c r="H44" s="113" t="str">
        <f>IF(Calcu!C67="볼록","Convex","Concave")</f>
        <v>Concave</v>
      </c>
      <c r="I44" s="113" t="str">
        <f>Calcu!T67</f>
        <v>-</v>
      </c>
      <c r="J44" s="113" t="str">
        <f>Calcu!U67</f>
        <v>-</v>
      </c>
    </row>
    <row r="45" spans="1:12" ht="15" customHeight="1">
      <c r="A45" s="34" t="str">
        <f>IF(Calcu!B38=TRUE,"","삭제")</f>
        <v>삭제</v>
      </c>
      <c r="B45" s="34"/>
      <c r="C45" s="34"/>
      <c r="D45" s="113" t="str">
        <f>IF(Calcu!C38="볼록","Convex","Concave")</f>
        <v>Concave</v>
      </c>
      <c r="E45" s="113" t="str">
        <f>Calcu!T38</f>
        <v>-</v>
      </c>
      <c r="F45" s="113" t="str">
        <f>Calcu!U38</f>
        <v>-</v>
      </c>
      <c r="H45" s="113" t="str">
        <f>IF(Calcu!C68="볼록","Convex","Concave")</f>
        <v>Concave</v>
      </c>
      <c r="I45" s="113" t="str">
        <f>Calcu!T68</f>
        <v>-</v>
      </c>
      <c r="J45" s="113" t="str">
        <f>Calcu!U68</f>
        <v>-</v>
      </c>
    </row>
    <row r="46" spans="1:12" ht="15" customHeight="1">
      <c r="A46" s="34"/>
      <c r="B46" s="34"/>
      <c r="C46" s="34"/>
      <c r="E46" s="41"/>
      <c r="F46" s="41"/>
      <c r="G46" s="41"/>
      <c r="H46" s="41"/>
      <c r="I46" s="41"/>
      <c r="J46" s="41"/>
    </row>
    <row r="47" spans="1:12" ht="15" customHeight="1">
      <c r="A47" s="34"/>
      <c r="B47" s="34"/>
      <c r="C47" s="34"/>
      <c r="D47" s="30" t="e">
        <f ca="1">"● Measurement uncertainty : "&amp;Calcu!T80</f>
        <v>#DIV/0!</v>
      </c>
      <c r="E47" s="30"/>
      <c r="I47" s="43" t="s">
        <v>119</v>
      </c>
      <c r="J47" s="138" t="str">
        <f ca="1">Calcu!C82&amp;")"</f>
        <v>2)</v>
      </c>
      <c r="K47" s="40"/>
      <c r="L47" s="40"/>
    </row>
    <row r="48" spans="1:12" ht="15" customHeight="1">
      <c r="D48" s="62"/>
      <c r="E48" s="62"/>
      <c r="F48" s="62"/>
      <c r="G48" s="62"/>
      <c r="H48" s="62"/>
      <c r="I48" s="62"/>
      <c r="J48" s="62"/>
      <c r="K48" s="63"/>
      <c r="L48" s="40"/>
    </row>
  </sheetData>
  <mergeCells count="7">
    <mergeCell ref="A1:M2"/>
    <mergeCell ref="I13:I14"/>
    <mergeCell ref="J13:J14"/>
    <mergeCell ref="F13:F14"/>
    <mergeCell ref="E13:E14"/>
    <mergeCell ref="D13:D15"/>
    <mergeCell ref="H13:H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29" customWidth="1"/>
    <col min="2" max="4" width="1.77734375" style="29" hidden="1" customWidth="1"/>
    <col min="5" max="5" width="4.21875" style="29" bestFit="1" customWidth="1"/>
    <col min="6" max="6" width="9.21875" style="29" customWidth="1"/>
    <col min="7" max="7" width="4.44140625" style="29" bestFit="1" customWidth="1"/>
    <col min="8" max="8" width="8.77734375" style="29"/>
    <col min="9" max="9" width="1.77734375" style="29" customWidth="1"/>
    <col min="10" max="10" width="7.5546875" style="29" bestFit="1" customWidth="1"/>
    <col min="11" max="11" width="9.109375" style="29" bestFit="1" customWidth="1"/>
    <col min="12" max="12" width="5.21875" style="29" bestFit="1" customWidth="1"/>
    <col min="13" max="13" width="7.5546875" style="29" bestFit="1" customWidth="1"/>
    <col min="14" max="14" width="9.109375" style="29" bestFit="1" customWidth="1"/>
    <col min="15" max="15" width="5.21875" style="29" bestFit="1" customWidth="1"/>
    <col min="16" max="16" width="1.77734375" style="29" customWidth="1"/>
    <col min="17" max="17" width="10.33203125" style="29" customWidth="1"/>
    <col min="18" max="16384" width="8.77734375" style="29"/>
  </cols>
  <sheetData>
    <row r="1" spans="1:17" s="37" customFormat="1" ht="33" customHeight="1">
      <c r="A1" s="282" t="s">
        <v>34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s="37" customFormat="1" ht="33" customHeight="1">
      <c r="A2" s="282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</row>
    <row r="3" spans="1:17" s="37" customFormat="1" ht="12.75" customHeight="1">
      <c r="A3" s="38" t="s">
        <v>57</v>
      </c>
      <c r="B3" s="38"/>
      <c r="C3" s="38"/>
      <c r="D3" s="38"/>
      <c r="E3" s="38"/>
      <c r="F3" s="16"/>
      <c r="G3" s="16"/>
      <c r="H3" s="16"/>
      <c r="I3" s="16"/>
      <c r="J3" s="16"/>
      <c r="K3" s="16"/>
      <c r="L3" s="16"/>
      <c r="M3" s="16"/>
    </row>
    <row r="4" spans="1:17" s="39" customFormat="1" ht="13.5" customHeight="1">
      <c r="A4" s="221" t="str">
        <f>" 교   정   번   호(Calibration No) : "&amp;기본정보!H3</f>
        <v xml:space="preserve"> 교   정   번   호(Calibration No) : </v>
      </c>
      <c r="B4" s="221"/>
      <c r="C4" s="221"/>
      <c r="D4" s="221"/>
      <c r="E4" s="221"/>
      <c r="F4" s="222"/>
      <c r="G4" s="222"/>
      <c r="H4" s="222"/>
      <c r="I4" s="222"/>
      <c r="J4" s="222"/>
      <c r="K4" s="223"/>
      <c r="L4" s="224"/>
      <c r="M4" s="225"/>
      <c r="N4" s="225"/>
      <c r="O4" s="225"/>
      <c r="P4" s="225"/>
      <c r="Q4" s="225"/>
    </row>
    <row r="5" spans="1:17" s="28" customFormat="1" ht="15" customHeight="1"/>
    <row r="6" spans="1:17" ht="15" customHeight="1">
      <c r="E6" s="44" t="str">
        <f>"○ 품명 : "&amp;기본정보!C$5</f>
        <v xml:space="preserve">○ 품명 : </v>
      </c>
      <c r="G6" s="44"/>
    </row>
    <row r="7" spans="1:17" ht="15" customHeight="1">
      <c r="E7" s="44" t="str">
        <f>"○ 제작회사 : "&amp;기본정보!C$6</f>
        <v xml:space="preserve">○ 제작회사 : </v>
      </c>
      <c r="G7" s="44"/>
    </row>
    <row r="8" spans="1:17" ht="15" customHeight="1">
      <c r="E8" s="44" t="str">
        <f>"○ 형식 : "&amp;기본정보!C$7</f>
        <v xml:space="preserve">○ 형식 : </v>
      </c>
      <c r="G8" s="44"/>
    </row>
    <row r="9" spans="1:17" ht="15" customHeight="1">
      <c r="E9" s="44" t="str">
        <f>"○ 기기번호 : "&amp;기본정보!C$8</f>
        <v xml:space="preserve">○ 기기번호 : </v>
      </c>
      <c r="G9" s="44"/>
    </row>
    <row r="11" spans="1:17" ht="15" customHeight="1">
      <c r="E11" s="30" t="s">
        <v>80</v>
      </c>
      <c r="G11" s="30"/>
    </row>
    <row r="12" spans="1:17" ht="15" customHeight="1">
      <c r="E12" s="44" t="str">
        <f>"○ 교정범위 : ("&amp;Calcu!G3&amp;" ~ "&amp;Calcu!H3&amp;") mm"</f>
        <v>○ 교정범위 : (0 ~ 0) mm</v>
      </c>
      <c r="G12" s="44"/>
    </row>
    <row r="13" spans="1:17" ht="15" customHeight="1">
      <c r="A13" s="34"/>
      <c r="B13" s="34"/>
      <c r="C13" s="34"/>
      <c r="D13" s="34"/>
      <c r="E13" s="34"/>
    </row>
    <row r="14" spans="1:17" s="226" customFormat="1" ht="15" customHeight="1">
      <c r="B14" s="228"/>
      <c r="C14" s="228"/>
      <c r="D14" s="297"/>
      <c r="E14" s="295" t="s">
        <v>162</v>
      </c>
      <c r="F14" s="299" t="s">
        <v>372</v>
      </c>
      <c r="G14" s="301" t="s">
        <v>355</v>
      </c>
      <c r="H14" s="303" t="s">
        <v>81</v>
      </c>
      <c r="I14" s="305"/>
      <c r="J14" s="306" t="s">
        <v>356</v>
      </c>
      <c r="K14" s="306"/>
      <c r="L14" s="306"/>
      <c r="M14" s="290" t="s">
        <v>357</v>
      </c>
      <c r="N14" s="290"/>
      <c r="O14" s="290"/>
      <c r="P14" s="291"/>
      <c r="Q14" s="293" t="s">
        <v>358</v>
      </c>
    </row>
    <row r="15" spans="1:17" s="227" customFormat="1" ht="22.5">
      <c r="B15" s="229"/>
      <c r="C15" s="229"/>
      <c r="D15" s="298"/>
      <c r="E15" s="296"/>
      <c r="F15" s="300"/>
      <c r="G15" s="302"/>
      <c r="H15" s="304"/>
      <c r="I15" s="298"/>
      <c r="J15" s="230" t="s">
        <v>375</v>
      </c>
      <c r="K15" s="231" t="s">
        <v>376</v>
      </c>
      <c r="L15" s="231" t="s">
        <v>377</v>
      </c>
      <c r="M15" s="230" t="s">
        <v>375</v>
      </c>
      <c r="N15" s="231" t="s">
        <v>376</v>
      </c>
      <c r="O15" s="231" t="s">
        <v>377</v>
      </c>
      <c r="P15" s="292"/>
      <c r="Q15" s="294"/>
    </row>
    <row r="16" spans="1:17" ht="15" customHeight="1">
      <c r="A16" s="34" t="str">
        <f>IF(Calcu!B9=TRUE,"","삭제")</f>
        <v>삭제</v>
      </c>
      <c r="C16" s="33"/>
      <c r="D16" s="33"/>
      <c r="E16" s="29" t="str">
        <f>Calcu!C9</f>
        <v/>
      </c>
      <c r="F16" s="41" t="str">
        <f>Calcu!T9</f>
        <v>-</v>
      </c>
      <c r="G16" s="41" t="s">
        <v>150</v>
      </c>
      <c r="H16" s="41" t="str">
        <f>Calcu!W9</f>
        <v>-</v>
      </c>
      <c r="J16" s="29" t="str">
        <f>Calcu!U9</f>
        <v>-</v>
      </c>
      <c r="K16" s="29" t="str">
        <f>Calcu!V9</f>
        <v>-</v>
      </c>
      <c r="L16" s="29" t="str">
        <f>LEFT(Calcu!X9)</f>
        <v/>
      </c>
      <c r="M16" s="29" t="s">
        <v>359</v>
      </c>
      <c r="N16" s="29" t="s">
        <v>359</v>
      </c>
      <c r="O16" s="29" t="s">
        <v>359</v>
      </c>
      <c r="Q16" s="29" t="e">
        <f ca="1">Calcu!Y9</f>
        <v>#DIV/0!</v>
      </c>
    </row>
    <row r="17" spans="1:17" ht="15" customHeight="1">
      <c r="A17" s="34" t="str">
        <f>IF(Calcu!B10=TRUE,"","삭제")</f>
        <v>삭제</v>
      </c>
      <c r="C17" s="33"/>
      <c r="D17" s="33"/>
      <c r="E17" s="29" t="str">
        <f>Calcu!C10</f>
        <v/>
      </c>
      <c r="F17" s="41" t="str">
        <f>Calcu!T10</f>
        <v>-</v>
      </c>
      <c r="G17" s="41" t="s">
        <v>150</v>
      </c>
      <c r="H17" s="41" t="str">
        <f>Calcu!W10</f>
        <v>-</v>
      </c>
      <c r="J17" s="29" t="str">
        <f>Calcu!U10</f>
        <v>-</v>
      </c>
      <c r="K17" s="29" t="str">
        <f>Calcu!V10</f>
        <v>-</v>
      </c>
      <c r="L17" s="29" t="str">
        <f>LEFT(Calcu!X10)</f>
        <v/>
      </c>
      <c r="M17" s="29" t="s">
        <v>360</v>
      </c>
      <c r="N17" s="29" t="s">
        <v>359</v>
      </c>
      <c r="O17" s="29" t="s">
        <v>359</v>
      </c>
      <c r="Q17" s="29" t="e">
        <f ca="1">Calcu!Y10</f>
        <v>#DIV/0!</v>
      </c>
    </row>
    <row r="18" spans="1:17" ht="15" customHeight="1">
      <c r="A18" s="34" t="str">
        <f>IF(Calcu!B11=TRUE,"","삭제")</f>
        <v>삭제</v>
      </c>
      <c r="C18" s="33"/>
      <c r="D18" s="33"/>
      <c r="E18" s="29" t="str">
        <f>Calcu!C11</f>
        <v/>
      </c>
      <c r="F18" s="41" t="str">
        <f>Calcu!T11</f>
        <v>-</v>
      </c>
      <c r="G18" s="41" t="s">
        <v>150</v>
      </c>
      <c r="H18" s="41" t="str">
        <f>Calcu!W11</f>
        <v>-</v>
      </c>
      <c r="J18" s="29" t="str">
        <f>Calcu!U11</f>
        <v>-</v>
      </c>
      <c r="K18" s="29" t="str">
        <f>Calcu!V11</f>
        <v>-</v>
      </c>
      <c r="L18" s="29" t="str">
        <f>LEFT(Calcu!X11)</f>
        <v/>
      </c>
      <c r="M18" s="29" t="s">
        <v>359</v>
      </c>
      <c r="N18" s="29" t="s">
        <v>359</v>
      </c>
      <c r="O18" s="29" t="s">
        <v>361</v>
      </c>
      <c r="Q18" s="29" t="e">
        <f ca="1">Calcu!Y11</f>
        <v>#DIV/0!</v>
      </c>
    </row>
    <row r="19" spans="1:17" ht="15" customHeight="1">
      <c r="A19" s="34" t="str">
        <f>IF(Calcu!B12=TRUE,"","삭제")</f>
        <v>삭제</v>
      </c>
      <c r="C19" s="33"/>
      <c r="D19" s="33"/>
      <c r="E19" s="29" t="str">
        <f>Calcu!C12</f>
        <v/>
      </c>
      <c r="F19" s="41" t="str">
        <f>Calcu!T12</f>
        <v>-</v>
      </c>
      <c r="G19" s="41" t="s">
        <v>150</v>
      </c>
      <c r="H19" s="41" t="str">
        <f>Calcu!W12</f>
        <v>-</v>
      </c>
      <c r="J19" s="29" t="str">
        <f>Calcu!U12</f>
        <v>-</v>
      </c>
      <c r="K19" s="29" t="str">
        <f>Calcu!V12</f>
        <v>-</v>
      </c>
      <c r="L19" s="29" t="str">
        <f>LEFT(Calcu!X12)</f>
        <v/>
      </c>
      <c r="M19" s="29" t="s">
        <v>362</v>
      </c>
      <c r="N19" s="29" t="s">
        <v>359</v>
      </c>
      <c r="O19" s="29" t="s">
        <v>361</v>
      </c>
      <c r="Q19" s="29" t="e">
        <f ca="1">Calcu!Y12</f>
        <v>#DIV/0!</v>
      </c>
    </row>
    <row r="20" spans="1:17" ht="15" customHeight="1">
      <c r="A20" s="34" t="str">
        <f>IF(Calcu!B13=TRUE,"","삭제")</f>
        <v>삭제</v>
      </c>
      <c r="C20" s="33"/>
      <c r="D20" s="33"/>
      <c r="E20" s="29" t="str">
        <f>Calcu!C13</f>
        <v/>
      </c>
      <c r="F20" s="41" t="str">
        <f>Calcu!T13</f>
        <v>-</v>
      </c>
      <c r="G20" s="41" t="s">
        <v>363</v>
      </c>
      <c r="H20" s="41" t="str">
        <f>Calcu!W13</f>
        <v>-</v>
      </c>
      <c r="J20" s="29" t="str">
        <f>Calcu!U13</f>
        <v>-</v>
      </c>
      <c r="K20" s="29" t="str">
        <f>Calcu!V13</f>
        <v>-</v>
      </c>
      <c r="L20" s="29" t="str">
        <f>LEFT(Calcu!X13)</f>
        <v/>
      </c>
      <c r="M20" s="29" t="s">
        <v>359</v>
      </c>
      <c r="N20" s="29" t="s">
        <v>362</v>
      </c>
      <c r="O20" s="29" t="s">
        <v>362</v>
      </c>
      <c r="Q20" s="29" t="e">
        <f ca="1">Calcu!Y13</f>
        <v>#DIV/0!</v>
      </c>
    </row>
    <row r="21" spans="1:17" ht="15" customHeight="1">
      <c r="A21" s="34" t="str">
        <f>IF(Calcu!B14=TRUE,"","삭제")</f>
        <v>삭제</v>
      </c>
      <c r="C21" s="33"/>
      <c r="D21" s="33"/>
      <c r="E21" s="29" t="str">
        <f>Calcu!C14</f>
        <v/>
      </c>
      <c r="F21" s="41" t="str">
        <f>Calcu!T14</f>
        <v>-</v>
      </c>
      <c r="G21" s="41" t="s">
        <v>363</v>
      </c>
      <c r="H21" s="41" t="str">
        <f>Calcu!W14</f>
        <v>-</v>
      </c>
      <c r="J21" s="29" t="str">
        <f>Calcu!U14</f>
        <v>-</v>
      </c>
      <c r="K21" s="29" t="str">
        <f>Calcu!V14</f>
        <v>-</v>
      </c>
      <c r="L21" s="29" t="str">
        <f>LEFT(Calcu!X14)</f>
        <v/>
      </c>
      <c r="M21" s="29" t="s">
        <v>362</v>
      </c>
      <c r="N21" s="29" t="s">
        <v>362</v>
      </c>
      <c r="O21" s="29" t="s">
        <v>362</v>
      </c>
      <c r="Q21" s="29" t="e">
        <f ca="1">Calcu!Y14</f>
        <v>#DIV/0!</v>
      </c>
    </row>
    <row r="22" spans="1:17" ht="15" customHeight="1">
      <c r="A22" s="34" t="str">
        <f>IF(Calcu!B15=TRUE,"","삭제")</f>
        <v>삭제</v>
      </c>
      <c r="C22" s="33"/>
      <c r="D22" s="33"/>
      <c r="E22" s="29" t="str">
        <f>Calcu!C15</f>
        <v/>
      </c>
      <c r="F22" s="41" t="str">
        <f>Calcu!T15</f>
        <v>-</v>
      </c>
      <c r="G22" s="41" t="s">
        <v>364</v>
      </c>
      <c r="H22" s="41" t="str">
        <f>Calcu!W15</f>
        <v>-</v>
      </c>
      <c r="J22" s="29" t="str">
        <f>Calcu!U15</f>
        <v>-</v>
      </c>
      <c r="K22" s="29" t="str">
        <f>Calcu!V15</f>
        <v>-</v>
      </c>
      <c r="L22" s="29" t="str">
        <f>LEFT(Calcu!X15)</f>
        <v/>
      </c>
      <c r="M22" s="29" t="s">
        <v>362</v>
      </c>
      <c r="N22" s="29" t="s">
        <v>361</v>
      </c>
      <c r="O22" s="29" t="s">
        <v>361</v>
      </c>
      <c r="Q22" s="29" t="e">
        <f ca="1">Calcu!Y15</f>
        <v>#DIV/0!</v>
      </c>
    </row>
    <row r="23" spans="1:17" ht="15" customHeight="1">
      <c r="A23" s="34" t="str">
        <f>IF(Calcu!B16=TRUE,"","삭제")</f>
        <v>삭제</v>
      </c>
      <c r="C23" s="33"/>
      <c r="D23" s="33"/>
      <c r="E23" s="29" t="str">
        <f>Calcu!C16</f>
        <v/>
      </c>
      <c r="F23" s="41" t="str">
        <f>Calcu!T16</f>
        <v>-</v>
      </c>
      <c r="G23" s="41" t="s">
        <v>150</v>
      </c>
      <c r="H23" s="41" t="str">
        <f>Calcu!W16</f>
        <v>-</v>
      </c>
      <c r="J23" s="29" t="str">
        <f>Calcu!U16</f>
        <v>-</v>
      </c>
      <c r="K23" s="29" t="str">
        <f>Calcu!V16</f>
        <v>-</v>
      </c>
      <c r="L23" s="29" t="str">
        <f>LEFT(Calcu!X16)</f>
        <v/>
      </c>
      <c r="M23" s="29" t="s">
        <v>362</v>
      </c>
      <c r="N23" s="29" t="s">
        <v>362</v>
      </c>
      <c r="O23" s="29" t="s">
        <v>362</v>
      </c>
      <c r="Q23" s="29" t="e">
        <f ca="1">Calcu!Y16</f>
        <v>#DIV/0!</v>
      </c>
    </row>
    <row r="24" spans="1:17" ht="15" customHeight="1">
      <c r="A24" s="34" t="str">
        <f>IF(Calcu!B17=TRUE,"","삭제")</f>
        <v>삭제</v>
      </c>
      <c r="C24" s="33"/>
      <c r="D24" s="33"/>
      <c r="E24" s="29" t="str">
        <f>Calcu!C17</f>
        <v/>
      </c>
      <c r="F24" s="41" t="str">
        <f>Calcu!T17</f>
        <v>-</v>
      </c>
      <c r="G24" s="41" t="s">
        <v>150</v>
      </c>
      <c r="H24" s="41" t="str">
        <f>Calcu!W17</f>
        <v>-</v>
      </c>
      <c r="J24" s="29" t="str">
        <f>Calcu!U17</f>
        <v>-</v>
      </c>
      <c r="K24" s="29" t="str">
        <f>Calcu!V17</f>
        <v>-</v>
      </c>
      <c r="L24" s="29" t="str">
        <f>LEFT(Calcu!X17)</f>
        <v/>
      </c>
      <c r="M24" s="29" t="s">
        <v>359</v>
      </c>
      <c r="N24" s="29" t="s">
        <v>359</v>
      </c>
      <c r="O24" s="29" t="s">
        <v>359</v>
      </c>
      <c r="Q24" s="29" t="e">
        <f ca="1">Calcu!Y17</f>
        <v>#DIV/0!</v>
      </c>
    </row>
    <row r="25" spans="1:17" ht="15" customHeight="1">
      <c r="A25" s="34" t="str">
        <f>IF(Calcu!B18=TRUE,"","삭제")</f>
        <v>삭제</v>
      </c>
      <c r="C25" s="33"/>
      <c r="D25" s="33"/>
      <c r="E25" s="29" t="str">
        <f>Calcu!C18</f>
        <v/>
      </c>
      <c r="F25" s="41" t="str">
        <f>Calcu!T18</f>
        <v>-</v>
      </c>
      <c r="G25" s="41" t="s">
        <v>150</v>
      </c>
      <c r="H25" s="41" t="str">
        <f>Calcu!W18</f>
        <v>-</v>
      </c>
      <c r="J25" s="29" t="str">
        <f>Calcu!U18</f>
        <v>-</v>
      </c>
      <c r="K25" s="29" t="str">
        <f>Calcu!V18</f>
        <v>-</v>
      </c>
      <c r="L25" s="29" t="str">
        <f>LEFT(Calcu!X18)</f>
        <v/>
      </c>
      <c r="M25" s="29" t="s">
        <v>359</v>
      </c>
      <c r="N25" s="29" t="s">
        <v>365</v>
      </c>
      <c r="O25" s="29" t="s">
        <v>359</v>
      </c>
      <c r="Q25" s="29" t="e">
        <f ca="1">Calcu!Y18</f>
        <v>#DIV/0!</v>
      </c>
    </row>
    <row r="26" spans="1:17" ht="15" customHeight="1">
      <c r="A26" s="34" t="str">
        <f>IF(Calcu!B19=TRUE,"","삭제")</f>
        <v>삭제</v>
      </c>
      <c r="C26" s="33"/>
      <c r="D26" s="33"/>
      <c r="E26" s="29" t="str">
        <f>Calcu!C19</f>
        <v/>
      </c>
      <c r="F26" s="41" t="str">
        <f>Calcu!T19</f>
        <v>-</v>
      </c>
      <c r="G26" s="41" t="s">
        <v>366</v>
      </c>
      <c r="H26" s="41" t="str">
        <f>Calcu!W19</f>
        <v>-</v>
      </c>
      <c r="J26" s="29" t="str">
        <f>Calcu!U19</f>
        <v>-</v>
      </c>
      <c r="K26" s="29" t="str">
        <f>Calcu!V19</f>
        <v>-</v>
      </c>
      <c r="L26" s="29" t="str">
        <f>LEFT(Calcu!X19)</f>
        <v/>
      </c>
      <c r="M26" s="29" t="s">
        <v>359</v>
      </c>
      <c r="N26" s="29" t="s">
        <v>359</v>
      </c>
      <c r="O26" s="29" t="s">
        <v>359</v>
      </c>
      <c r="Q26" s="29" t="e">
        <f ca="1">Calcu!Y19</f>
        <v>#DIV/0!</v>
      </c>
    </row>
    <row r="27" spans="1:17" ht="15" customHeight="1">
      <c r="A27" s="34" t="str">
        <f>IF(Calcu!B20=TRUE,"","삭제")</f>
        <v>삭제</v>
      </c>
      <c r="C27" s="33"/>
      <c r="D27" s="33"/>
      <c r="E27" s="29" t="str">
        <f>Calcu!C20</f>
        <v/>
      </c>
      <c r="F27" s="41" t="str">
        <f>Calcu!T20</f>
        <v>-</v>
      </c>
      <c r="G27" s="41" t="s">
        <v>150</v>
      </c>
      <c r="H27" s="41" t="str">
        <f>Calcu!W20</f>
        <v>-</v>
      </c>
      <c r="J27" s="29" t="str">
        <f>Calcu!U20</f>
        <v>-</v>
      </c>
      <c r="K27" s="29" t="str">
        <f>Calcu!V20</f>
        <v>-</v>
      </c>
      <c r="L27" s="29" t="str">
        <f>LEFT(Calcu!X20)</f>
        <v/>
      </c>
      <c r="M27" s="29" t="s">
        <v>367</v>
      </c>
      <c r="N27" s="29" t="s">
        <v>368</v>
      </c>
      <c r="O27" s="29" t="s">
        <v>362</v>
      </c>
      <c r="Q27" s="29" t="e">
        <f ca="1">Calcu!Y20</f>
        <v>#DIV/0!</v>
      </c>
    </row>
    <row r="28" spans="1:17" ht="15" customHeight="1">
      <c r="A28" s="34" t="str">
        <f>IF(Calcu!B21=TRUE,"","삭제")</f>
        <v>삭제</v>
      </c>
      <c r="C28" s="33"/>
      <c r="D28" s="33"/>
      <c r="E28" s="29" t="str">
        <f>Calcu!C21</f>
        <v/>
      </c>
      <c r="F28" s="41" t="str">
        <f>Calcu!T21</f>
        <v>-</v>
      </c>
      <c r="G28" s="41" t="s">
        <v>150</v>
      </c>
      <c r="H28" s="41" t="str">
        <f>Calcu!W21</f>
        <v>-</v>
      </c>
      <c r="J28" s="29" t="str">
        <f>Calcu!U21</f>
        <v>-</v>
      </c>
      <c r="K28" s="29" t="str">
        <f>Calcu!V21</f>
        <v>-</v>
      </c>
      <c r="L28" s="29" t="str">
        <f>LEFT(Calcu!X21)</f>
        <v/>
      </c>
      <c r="M28" s="29" t="s">
        <v>359</v>
      </c>
      <c r="N28" s="29" t="s">
        <v>359</v>
      </c>
      <c r="O28" s="29" t="s">
        <v>367</v>
      </c>
      <c r="Q28" s="29" t="e">
        <f ca="1">Calcu!Y21</f>
        <v>#DIV/0!</v>
      </c>
    </row>
    <row r="29" spans="1:17" ht="15" customHeight="1">
      <c r="A29" s="34" t="str">
        <f>IF(Calcu!B22=TRUE,"","삭제")</f>
        <v>삭제</v>
      </c>
      <c r="C29" s="33"/>
      <c r="D29" s="33"/>
      <c r="E29" s="29" t="str">
        <f>Calcu!C22</f>
        <v/>
      </c>
      <c r="F29" s="41" t="str">
        <f>Calcu!T22</f>
        <v>-</v>
      </c>
      <c r="G29" s="41" t="s">
        <v>150</v>
      </c>
      <c r="H29" s="41" t="str">
        <f>Calcu!W22</f>
        <v>-</v>
      </c>
      <c r="J29" s="29" t="str">
        <f>Calcu!U22</f>
        <v>-</v>
      </c>
      <c r="K29" s="29" t="str">
        <f>Calcu!V22</f>
        <v>-</v>
      </c>
      <c r="L29" s="29" t="str">
        <f>LEFT(Calcu!X22)</f>
        <v/>
      </c>
      <c r="M29" s="29" t="s">
        <v>368</v>
      </c>
      <c r="N29" s="29" t="s">
        <v>362</v>
      </c>
      <c r="O29" s="29" t="s">
        <v>359</v>
      </c>
      <c r="Q29" s="29" t="e">
        <f ca="1">Calcu!Y22</f>
        <v>#DIV/0!</v>
      </c>
    </row>
    <row r="30" spans="1:17" ht="15" customHeight="1">
      <c r="A30" s="34" t="str">
        <f>IF(Calcu!B23=TRUE,"","삭제")</f>
        <v>삭제</v>
      </c>
      <c r="C30" s="33"/>
      <c r="D30" s="33"/>
      <c r="E30" s="29" t="str">
        <f>Calcu!C23</f>
        <v/>
      </c>
      <c r="F30" s="41" t="str">
        <f>Calcu!T23</f>
        <v>-</v>
      </c>
      <c r="G30" s="41" t="s">
        <v>150</v>
      </c>
      <c r="H30" s="41" t="str">
        <f>Calcu!W23</f>
        <v>-</v>
      </c>
      <c r="J30" s="29" t="str">
        <f>Calcu!U23</f>
        <v>-</v>
      </c>
      <c r="K30" s="29" t="str">
        <f>Calcu!V23</f>
        <v>-</v>
      </c>
      <c r="L30" s="29" t="str">
        <f>LEFT(Calcu!X23)</f>
        <v/>
      </c>
      <c r="M30" s="29" t="s">
        <v>362</v>
      </c>
      <c r="N30" s="29" t="s">
        <v>359</v>
      </c>
      <c r="O30" s="29" t="s">
        <v>359</v>
      </c>
      <c r="Q30" s="29" t="e">
        <f ca="1">Calcu!Y23</f>
        <v>#DIV/0!</v>
      </c>
    </row>
    <row r="31" spans="1:17" ht="15" customHeight="1">
      <c r="A31" s="34" t="str">
        <f>IF(Calcu!B24=TRUE,"","삭제")</f>
        <v>삭제</v>
      </c>
      <c r="C31" s="33"/>
      <c r="D31" s="33"/>
      <c r="E31" s="29" t="str">
        <f>Calcu!C24</f>
        <v/>
      </c>
      <c r="F31" s="41" t="str">
        <f>Calcu!T24</f>
        <v>-</v>
      </c>
      <c r="G31" s="41" t="s">
        <v>364</v>
      </c>
      <c r="H31" s="41" t="str">
        <f>Calcu!W24</f>
        <v>-</v>
      </c>
      <c r="J31" s="29" t="str">
        <f>Calcu!U24</f>
        <v>-</v>
      </c>
      <c r="K31" s="29" t="str">
        <f>Calcu!V24</f>
        <v>-</v>
      </c>
      <c r="L31" s="29" t="str">
        <f>LEFT(Calcu!X24)</f>
        <v/>
      </c>
      <c r="M31" s="29" t="s">
        <v>362</v>
      </c>
      <c r="N31" s="29" t="s">
        <v>362</v>
      </c>
      <c r="O31" s="29" t="s">
        <v>362</v>
      </c>
      <c r="Q31" s="29" t="e">
        <f ca="1">Calcu!Y24</f>
        <v>#DIV/0!</v>
      </c>
    </row>
    <row r="32" spans="1:17" ht="15" customHeight="1">
      <c r="A32" s="34" t="str">
        <f>IF(Calcu!B25=TRUE,"","삭제")</f>
        <v>삭제</v>
      </c>
      <c r="C32" s="33"/>
      <c r="D32" s="33"/>
      <c r="E32" s="29" t="str">
        <f>Calcu!C25</f>
        <v/>
      </c>
      <c r="F32" s="41" t="str">
        <f>Calcu!T25</f>
        <v>-</v>
      </c>
      <c r="G32" s="41" t="s">
        <v>363</v>
      </c>
      <c r="H32" s="41" t="str">
        <f>Calcu!W25</f>
        <v>-</v>
      </c>
      <c r="J32" s="29" t="str">
        <f>Calcu!U25</f>
        <v>-</v>
      </c>
      <c r="K32" s="29" t="str">
        <f>Calcu!V25</f>
        <v>-</v>
      </c>
      <c r="L32" s="29" t="str">
        <f>LEFT(Calcu!X25)</f>
        <v/>
      </c>
      <c r="M32" s="29" t="s">
        <v>359</v>
      </c>
      <c r="N32" s="29" t="s">
        <v>359</v>
      </c>
      <c r="O32" s="29" t="s">
        <v>359</v>
      </c>
      <c r="Q32" s="29" t="e">
        <f ca="1">Calcu!Y25</f>
        <v>#DIV/0!</v>
      </c>
    </row>
    <row r="33" spans="1:17" ht="15" customHeight="1">
      <c r="A33" s="34" t="str">
        <f>IF(Calcu!B26=TRUE,"","삭제")</f>
        <v>삭제</v>
      </c>
      <c r="C33" s="33"/>
      <c r="D33" s="33"/>
      <c r="E33" s="29" t="str">
        <f>Calcu!C26</f>
        <v/>
      </c>
      <c r="F33" s="41" t="str">
        <f>Calcu!T26</f>
        <v>-</v>
      </c>
      <c r="G33" s="41" t="s">
        <v>364</v>
      </c>
      <c r="H33" s="41" t="str">
        <f>Calcu!W26</f>
        <v>-</v>
      </c>
      <c r="J33" s="29" t="str">
        <f>Calcu!U26</f>
        <v>-</v>
      </c>
      <c r="K33" s="29" t="str">
        <f>Calcu!V26</f>
        <v>-</v>
      </c>
      <c r="L33" s="29" t="str">
        <f>LEFT(Calcu!X26)</f>
        <v/>
      </c>
      <c r="M33" s="29" t="s">
        <v>359</v>
      </c>
      <c r="N33" s="29" t="s">
        <v>359</v>
      </c>
      <c r="O33" s="29" t="s">
        <v>362</v>
      </c>
      <c r="Q33" s="29" t="e">
        <f ca="1">Calcu!Y26</f>
        <v>#DIV/0!</v>
      </c>
    </row>
    <row r="34" spans="1:17" ht="15" customHeight="1">
      <c r="A34" s="34" t="str">
        <f>IF(Calcu!B27=TRUE,"","삭제")</f>
        <v>삭제</v>
      </c>
      <c r="C34" s="33"/>
      <c r="D34" s="33"/>
      <c r="E34" s="29" t="str">
        <f>Calcu!C27</f>
        <v/>
      </c>
      <c r="F34" s="41" t="str">
        <f>Calcu!T27</f>
        <v>-</v>
      </c>
      <c r="G34" s="41" t="s">
        <v>150</v>
      </c>
      <c r="H34" s="41" t="str">
        <f>Calcu!W27</f>
        <v>-</v>
      </c>
      <c r="J34" s="29" t="str">
        <f>Calcu!U27</f>
        <v>-</v>
      </c>
      <c r="K34" s="29" t="str">
        <f>Calcu!V27</f>
        <v>-</v>
      </c>
      <c r="L34" s="29" t="str">
        <f>LEFT(Calcu!X27)</f>
        <v/>
      </c>
      <c r="M34" s="29" t="s">
        <v>361</v>
      </c>
      <c r="N34" s="29" t="s">
        <v>359</v>
      </c>
      <c r="O34" s="29" t="s">
        <v>367</v>
      </c>
      <c r="Q34" s="29" t="e">
        <f ca="1">Calcu!Y27</f>
        <v>#DIV/0!</v>
      </c>
    </row>
    <row r="35" spans="1:17" ht="15" customHeight="1">
      <c r="A35" s="34" t="str">
        <f>IF(Calcu!B28=TRUE,"","삭제")</f>
        <v>삭제</v>
      </c>
      <c r="C35" s="33"/>
      <c r="D35" s="33"/>
      <c r="E35" s="29" t="str">
        <f>Calcu!C28</f>
        <v/>
      </c>
      <c r="F35" s="41" t="str">
        <f>Calcu!T28</f>
        <v>-</v>
      </c>
      <c r="G35" s="41" t="s">
        <v>150</v>
      </c>
      <c r="H35" s="41" t="str">
        <f>Calcu!W28</f>
        <v>-</v>
      </c>
      <c r="J35" s="29" t="str">
        <f>Calcu!U28</f>
        <v>-</v>
      </c>
      <c r="K35" s="29" t="str">
        <f>Calcu!V28</f>
        <v>-</v>
      </c>
      <c r="L35" s="29" t="str">
        <f>LEFT(Calcu!X28)</f>
        <v/>
      </c>
      <c r="M35" s="29" t="s">
        <v>359</v>
      </c>
      <c r="N35" s="29" t="s">
        <v>367</v>
      </c>
      <c r="O35" s="29" t="s">
        <v>359</v>
      </c>
      <c r="Q35" s="29" t="e">
        <f ca="1">Calcu!Y28</f>
        <v>#DIV/0!</v>
      </c>
    </row>
    <row r="36" spans="1:17" ht="15" customHeight="1">
      <c r="A36" s="34" t="str">
        <f>IF(Calcu!B29=TRUE,"","삭제")</f>
        <v>삭제</v>
      </c>
      <c r="C36" s="33"/>
      <c r="D36" s="33"/>
      <c r="E36" s="29" t="str">
        <f>Calcu!C29</f>
        <v/>
      </c>
      <c r="F36" s="41" t="str">
        <f>Calcu!T29</f>
        <v>-</v>
      </c>
      <c r="G36" s="41" t="s">
        <v>363</v>
      </c>
      <c r="H36" s="41" t="str">
        <f>Calcu!W29</f>
        <v>-</v>
      </c>
      <c r="J36" s="29" t="str">
        <f>Calcu!U29</f>
        <v>-</v>
      </c>
      <c r="K36" s="29" t="str">
        <f>Calcu!V29</f>
        <v>-</v>
      </c>
      <c r="L36" s="29" t="str">
        <f>LEFT(Calcu!X29)</f>
        <v/>
      </c>
      <c r="M36" s="29" t="s">
        <v>368</v>
      </c>
      <c r="N36" s="29" t="s">
        <v>365</v>
      </c>
      <c r="O36" s="29" t="s">
        <v>359</v>
      </c>
      <c r="Q36" s="29" t="e">
        <f ca="1">Calcu!Y29</f>
        <v>#DIV/0!</v>
      </c>
    </row>
    <row r="37" spans="1:17" ht="15" customHeight="1">
      <c r="A37" s="34" t="str">
        <f>IF(Calcu!B30=TRUE,"","삭제")</f>
        <v>삭제</v>
      </c>
      <c r="C37" s="33"/>
      <c r="D37" s="33"/>
      <c r="E37" s="29" t="str">
        <f>Calcu!C30</f>
        <v/>
      </c>
      <c r="F37" s="41" t="str">
        <f>Calcu!T30</f>
        <v>-</v>
      </c>
      <c r="G37" s="41" t="s">
        <v>150</v>
      </c>
      <c r="H37" s="41" t="str">
        <f>Calcu!W30</f>
        <v>-</v>
      </c>
      <c r="J37" s="29" t="str">
        <f>Calcu!U30</f>
        <v>-</v>
      </c>
      <c r="K37" s="29" t="str">
        <f>Calcu!V30</f>
        <v>-</v>
      </c>
      <c r="L37" s="29" t="str">
        <f>LEFT(Calcu!X30)</f>
        <v/>
      </c>
      <c r="M37" s="29" t="s">
        <v>362</v>
      </c>
      <c r="N37" s="29" t="s">
        <v>359</v>
      </c>
      <c r="O37" s="29" t="s">
        <v>359</v>
      </c>
      <c r="Q37" s="29" t="e">
        <f ca="1">Calcu!Y30</f>
        <v>#DIV/0!</v>
      </c>
    </row>
    <row r="38" spans="1:17" ht="15" customHeight="1">
      <c r="A38" s="34" t="str">
        <f>IF(Calcu!B31=TRUE,"","삭제")</f>
        <v>삭제</v>
      </c>
      <c r="C38" s="33"/>
      <c r="D38" s="33"/>
      <c r="E38" s="29" t="str">
        <f>Calcu!C31</f>
        <v/>
      </c>
      <c r="F38" s="41" t="str">
        <f>Calcu!T31</f>
        <v>-</v>
      </c>
      <c r="G38" s="41" t="s">
        <v>150</v>
      </c>
      <c r="H38" s="41" t="str">
        <f>Calcu!W31</f>
        <v>-</v>
      </c>
      <c r="J38" s="29" t="str">
        <f>Calcu!U31</f>
        <v>-</v>
      </c>
      <c r="K38" s="29" t="str">
        <f>Calcu!V31</f>
        <v>-</v>
      </c>
      <c r="L38" s="29" t="str">
        <f>LEFT(Calcu!X31)</f>
        <v/>
      </c>
      <c r="M38" s="29" t="s">
        <v>359</v>
      </c>
      <c r="N38" s="29" t="s">
        <v>359</v>
      </c>
      <c r="O38" s="29" t="s">
        <v>359</v>
      </c>
      <c r="Q38" s="29" t="e">
        <f ca="1">Calcu!Y31</f>
        <v>#DIV/0!</v>
      </c>
    </row>
    <row r="39" spans="1:17" ht="15" customHeight="1">
      <c r="A39" s="34" t="str">
        <f>IF(Calcu!B32=TRUE,"","삭제")</f>
        <v>삭제</v>
      </c>
      <c r="C39" s="33"/>
      <c r="D39" s="33"/>
      <c r="E39" s="29" t="str">
        <f>Calcu!C32</f>
        <v/>
      </c>
      <c r="F39" s="41" t="str">
        <f>Calcu!T32</f>
        <v>-</v>
      </c>
      <c r="G39" s="41" t="s">
        <v>363</v>
      </c>
      <c r="H39" s="41" t="str">
        <f>Calcu!W32</f>
        <v>-</v>
      </c>
      <c r="J39" s="29" t="str">
        <f>Calcu!U32</f>
        <v>-</v>
      </c>
      <c r="K39" s="29" t="str">
        <f>Calcu!V32</f>
        <v>-</v>
      </c>
      <c r="L39" s="29" t="str">
        <f>LEFT(Calcu!X32)</f>
        <v/>
      </c>
      <c r="M39" s="29" t="s">
        <v>359</v>
      </c>
      <c r="N39" s="29" t="s">
        <v>362</v>
      </c>
      <c r="O39" s="29" t="s">
        <v>367</v>
      </c>
      <c r="Q39" s="29" t="e">
        <f ca="1">Calcu!Y32</f>
        <v>#DIV/0!</v>
      </c>
    </row>
    <row r="40" spans="1:17" ht="15" customHeight="1">
      <c r="A40" s="34" t="str">
        <f>IF(Calcu!B33=TRUE,"","삭제")</f>
        <v>삭제</v>
      </c>
      <c r="C40" s="33"/>
      <c r="D40" s="33"/>
      <c r="E40" s="29" t="str">
        <f>Calcu!C33</f>
        <v/>
      </c>
      <c r="F40" s="41" t="str">
        <f>Calcu!T33</f>
        <v>-</v>
      </c>
      <c r="G40" s="41" t="s">
        <v>150</v>
      </c>
      <c r="H40" s="41" t="str">
        <f>Calcu!W33</f>
        <v>-</v>
      </c>
      <c r="J40" s="29" t="str">
        <f>Calcu!U33</f>
        <v>-</v>
      </c>
      <c r="K40" s="29" t="str">
        <f>Calcu!V33</f>
        <v>-</v>
      </c>
      <c r="L40" s="29" t="str">
        <f>LEFT(Calcu!X33)</f>
        <v/>
      </c>
      <c r="M40" s="29" t="s">
        <v>369</v>
      </c>
      <c r="N40" s="29" t="s">
        <v>359</v>
      </c>
      <c r="O40" s="29" t="s">
        <v>362</v>
      </c>
      <c r="Q40" s="29" t="e">
        <f ca="1">Calcu!Y33</f>
        <v>#DIV/0!</v>
      </c>
    </row>
    <row r="41" spans="1:17" ht="15" customHeight="1">
      <c r="A41" s="34" t="str">
        <f>IF(Calcu!B34=TRUE,"","삭제")</f>
        <v>삭제</v>
      </c>
      <c r="C41" s="33"/>
      <c r="D41" s="33"/>
      <c r="E41" s="29" t="str">
        <f>Calcu!C34</f>
        <v/>
      </c>
      <c r="F41" s="41" t="str">
        <f>Calcu!T34</f>
        <v>-</v>
      </c>
      <c r="G41" s="41" t="s">
        <v>150</v>
      </c>
      <c r="H41" s="41" t="str">
        <f>Calcu!W34</f>
        <v>-</v>
      </c>
      <c r="J41" s="29" t="str">
        <f>Calcu!U34</f>
        <v>-</v>
      </c>
      <c r="K41" s="29" t="str">
        <f>Calcu!V34</f>
        <v>-</v>
      </c>
      <c r="L41" s="29" t="str">
        <f>LEFT(Calcu!X34)</f>
        <v/>
      </c>
      <c r="M41" s="29" t="s">
        <v>359</v>
      </c>
      <c r="N41" s="29" t="s">
        <v>359</v>
      </c>
      <c r="O41" s="29" t="s">
        <v>361</v>
      </c>
      <c r="Q41" s="29" t="e">
        <f ca="1">Calcu!Y34</f>
        <v>#DIV/0!</v>
      </c>
    </row>
    <row r="42" spans="1:17" ht="15" customHeight="1">
      <c r="A42" s="34" t="str">
        <f>IF(Calcu!B35=TRUE,"","삭제")</f>
        <v>삭제</v>
      </c>
      <c r="C42" s="33"/>
      <c r="D42" s="33"/>
      <c r="E42" s="29" t="str">
        <f>Calcu!C35</f>
        <v/>
      </c>
      <c r="F42" s="41" t="str">
        <f>Calcu!T35</f>
        <v>-</v>
      </c>
      <c r="G42" s="41" t="s">
        <v>363</v>
      </c>
      <c r="H42" s="41" t="str">
        <f>Calcu!W35</f>
        <v>-</v>
      </c>
      <c r="J42" s="29" t="str">
        <f>Calcu!U35</f>
        <v>-</v>
      </c>
      <c r="K42" s="29" t="str">
        <f>Calcu!V35</f>
        <v>-</v>
      </c>
      <c r="L42" s="29" t="str">
        <f>LEFT(Calcu!X35)</f>
        <v/>
      </c>
      <c r="M42" s="29" t="s">
        <v>359</v>
      </c>
      <c r="N42" s="29" t="s">
        <v>362</v>
      </c>
      <c r="O42" s="29" t="s">
        <v>362</v>
      </c>
      <c r="Q42" s="29" t="e">
        <f ca="1">Calcu!Y35</f>
        <v>#DIV/0!</v>
      </c>
    </row>
    <row r="43" spans="1:17" ht="15" customHeight="1">
      <c r="A43" s="34" t="str">
        <f>IF(Calcu!B36=TRUE,"","삭제")</f>
        <v>삭제</v>
      </c>
      <c r="C43" s="33"/>
      <c r="D43" s="33"/>
      <c r="E43" s="29" t="str">
        <f>Calcu!C36</f>
        <v/>
      </c>
      <c r="F43" s="41" t="str">
        <f>Calcu!T36</f>
        <v>-</v>
      </c>
      <c r="G43" s="41" t="s">
        <v>363</v>
      </c>
      <c r="H43" s="41" t="str">
        <f>Calcu!W36</f>
        <v>-</v>
      </c>
      <c r="J43" s="29" t="str">
        <f>Calcu!U36</f>
        <v>-</v>
      </c>
      <c r="K43" s="29" t="str">
        <f>Calcu!V36</f>
        <v>-</v>
      </c>
      <c r="L43" s="29" t="str">
        <f>LEFT(Calcu!X36)</f>
        <v/>
      </c>
      <c r="M43" s="29" t="s">
        <v>359</v>
      </c>
      <c r="N43" s="29" t="s">
        <v>362</v>
      </c>
      <c r="O43" s="29" t="s">
        <v>362</v>
      </c>
      <c r="Q43" s="29" t="e">
        <f ca="1">Calcu!Y36</f>
        <v>#DIV/0!</v>
      </c>
    </row>
    <row r="44" spans="1:17" ht="15" customHeight="1">
      <c r="A44" s="34" t="str">
        <f>IF(Calcu!B37=TRUE,"","삭제")</f>
        <v>삭제</v>
      </c>
      <c r="C44" s="33"/>
      <c r="D44" s="33"/>
      <c r="E44" s="29" t="str">
        <f>Calcu!C37</f>
        <v/>
      </c>
      <c r="F44" s="41" t="str">
        <f>Calcu!T37</f>
        <v>-</v>
      </c>
      <c r="G44" s="41" t="s">
        <v>370</v>
      </c>
      <c r="H44" s="41" t="str">
        <f>Calcu!W37</f>
        <v>-</v>
      </c>
      <c r="J44" s="29" t="str">
        <f>Calcu!U37</f>
        <v>-</v>
      </c>
      <c r="K44" s="29" t="str">
        <f>Calcu!V37</f>
        <v>-</v>
      </c>
      <c r="L44" s="29" t="str">
        <f>LEFT(Calcu!X37)</f>
        <v/>
      </c>
      <c r="M44" s="29" t="s">
        <v>362</v>
      </c>
      <c r="N44" s="29" t="s">
        <v>362</v>
      </c>
      <c r="O44" s="29" t="s">
        <v>362</v>
      </c>
      <c r="Q44" s="29" t="e">
        <f ca="1">Calcu!Y37</f>
        <v>#DIV/0!</v>
      </c>
    </row>
    <row r="45" spans="1:17" ht="15" customHeight="1">
      <c r="A45" s="34" t="str">
        <f>IF(Calcu!B38=TRUE,"","삭제")</f>
        <v>삭제</v>
      </c>
      <c r="C45" s="33"/>
      <c r="D45" s="33"/>
      <c r="E45" s="29" t="str">
        <f>Calcu!C38</f>
        <v/>
      </c>
      <c r="F45" s="41" t="str">
        <f>Calcu!T38</f>
        <v>-</v>
      </c>
      <c r="G45" s="41" t="s">
        <v>363</v>
      </c>
      <c r="H45" s="41" t="str">
        <f>Calcu!W38</f>
        <v>-</v>
      </c>
      <c r="J45" s="29" t="str">
        <f>Calcu!U38</f>
        <v>-</v>
      </c>
      <c r="K45" s="29" t="str">
        <f>Calcu!V38</f>
        <v>-</v>
      </c>
      <c r="L45" s="29" t="str">
        <f>LEFT(Calcu!X38)</f>
        <v/>
      </c>
      <c r="M45" s="29" t="s">
        <v>361</v>
      </c>
      <c r="N45" s="29" t="s">
        <v>369</v>
      </c>
      <c r="O45" s="29" t="s">
        <v>359</v>
      </c>
      <c r="Q45" s="29" t="e">
        <f ca="1">Calcu!Y38</f>
        <v>#DIV/0!</v>
      </c>
    </row>
    <row r="46" spans="1:17" ht="15" customHeight="1">
      <c r="A46" s="34" t="str">
        <f>IF(Calcu!B39=TRUE,"","삭제")</f>
        <v>삭제</v>
      </c>
      <c r="C46" s="33"/>
      <c r="D46" s="33"/>
      <c r="E46" s="29" t="str">
        <f>Calcu!C39</f>
        <v/>
      </c>
      <c r="F46" s="41" t="str">
        <f>Calcu!T39</f>
        <v>-</v>
      </c>
      <c r="G46" s="41" t="s">
        <v>371</v>
      </c>
      <c r="H46" s="41" t="str">
        <f>Calcu!W39</f>
        <v>-</v>
      </c>
      <c r="J46" s="29" t="str">
        <f>Calcu!U39</f>
        <v>-</v>
      </c>
      <c r="K46" s="29" t="str">
        <f>Calcu!V39</f>
        <v>-</v>
      </c>
      <c r="L46" s="29" t="str">
        <f>LEFT(Calcu!X39)</f>
        <v/>
      </c>
      <c r="M46" s="29" t="s">
        <v>367</v>
      </c>
      <c r="N46" s="29" t="s">
        <v>367</v>
      </c>
      <c r="O46" s="29" t="s">
        <v>367</v>
      </c>
      <c r="Q46" s="29" t="e">
        <f ca="1">Calcu!Y39</f>
        <v>#DIV/0!</v>
      </c>
    </row>
    <row r="47" spans="1:17" ht="15" customHeight="1">
      <c r="A47" s="34" t="str">
        <f>IF(Calcu!B40=TRUE,"","삭제")</f>
        <v>삭제</v>
      </c>
      <c r="C47" s="33"/>
      <c r="D47" s="33"/>
      <c r="E47" s="29" t="str">
        <f>Calcu!C40</f>
        <v/>
      </c>
      <c r="F47" s="41" t="str">
        <f>Calcu!T40</f>
        <v>-</v>
      </c>
      <c r="G47" s="41" t="s">
        <v>150</v>
      </c>
      <c r="H47" s="41" t="str">
        <f>Calcu!W40</f>
        <v>-</v>
      </c>
      <c r="J47" s="29" t="str">
        <f>Calcu!U40</f>
        <v>-</v>
      </c>
      <c r="K47" s="29" t="str">
        <f>Calcu!V40</f>
        <v>-</v>
      </c>
      <c r="L47" s="29" t="str">
        <f>LEFT(Calcu!X40)</f>
        <v/>
      </c>
      <c r="M47" s="29" t="s">
        <v>359</v>
      </c>
      <c r="N47" s="29" t="s">
        <v>361</v>
      </c>
      <c r="O47" s="29" t="s">
        <v>359</v>
      </c>
      <c r="Q47" s="29" t="e">
        <f ca="1">Calcu!Y40</f>
        <v>#DIV/0!</v>
      </c>
    </row>
    <row r="48" spans="1:17" ht="15" customHeight="1">
      <c r="A48" s="34" t="str">
        <f>IF(Calcu!B41=TRUE,"","삭제")</f>
        <v>삭제</v>
      </c>
      <c r="C48" s="33"/>
      <c r="D48" s="33"/>
      <c r="E48" s="29" t="str">
        <f>Calcu!C41</f>
        <v/>
      </c>
      <c r="F48" s="41" t="str">
        <f>Calcu!T41</f>
        <v>-</v>
      </c>
      <c r="G48" s="41" t="s">
        <v>370</v>
      </c>
      <c r="H48" s="41" t="str">
        <f>Calcu!W41</f>
        <v>-</v>
      </c>
      <c r="J48" s="29" t="str">
        <f>Calcu!U41</f>
        <v>-</v>
      </c>
      <c r="K48" s="29" t="str">
        <f>Calcu!V41</f>
        <v>-</v>
      </c>
      <c r="L48" s="29" t="str">
        <f>LEFT(Calcu!X41)</f>
        <v/>
      </c>
      <c r="M48" s="29" t="s">
        <v>367</v>
      </c>
      <c r="N48" s="29" t="s">
        <v>367</v>
      </c>
      <c r="O48" s="29" t="s">
        <v>367</v>
      </c>
      <c r="Q48" s="29" t="e">
        <f ca="1">Calcu!Y41</f>
        <v>#DIV/0!</v>
      </c>
    </row>
    <row r="49" spans="1:17" ht="15" customHeight="1">
      <c r="A49" s="34" t="str">
        <f>IF(Calcu!B42=TRUE,"","삭제")</f>
        <v>삭제</v>
      </c>
      <c r="C49" s="33"/>
      <c r="D49" s="33"/>
      <c r="E49" s="29" t="str">
        <f>Calcu!C42</f>
        <v/>
      </c>
      <c r="F49" s="41" t="str">
        <f>Calcu!T42</f>
        <v>-</v>
      </c>
      <c r="G49" s="41" t="s">
        <v>364</v>
      </c>
      <c r="H49" s="41" t="str">
        <f>Calcu!W42</f>
        <v>-</v>
      </c>
      <c r="J49" s="29" t="str">
        <f>Calcu!U42</f>
        <v>-</v>
      </c>
      <c r="K49" s="29" t="str">
        <f>Calcu!V42</f>
        <v>-</v>
      </c>
      <c r="L49" s="29" t="str">
        <f>LEFT(Calcu!X42)</f>
        <v/>
      </c>
      <c r="M49" s="29" t="s">
        <v>367</v>
      </c>
      <c r="N49" s="29" t="s">
        <v>361</v>
      </c>
      <c r="O49" s="29" t="s">
        <v>369</v>
      </c>
      <c r="Q49" s="29" t="e">
        <f ca="1">Calcu!Y42</f>
        <v>#DIV/0!</v>
      </c>
    </row>
    <row r="50" spans="1:17" ht="15" customHeight="1">
      <c r="A50" s="34" t="str">
        <f>IF(Calcu!B43=TRUE,"","삭제")</f>
        <v>삭제</v>
      </c>
      <c r="C50" s="33"/>
      <c r="D50" s="33"/>
      <c r="E50" s="29" t="str">
        <f>Calcu!C43</f>
        <v/>
      </c>
      <c r="F50" s="41" t="str">
        <f>Calcu!T43</f>
        <v>-</v>
      </c>
      <c r="G50" s="41" t="s">
        <v>364</v>
      </c>
      <c r="H50" s="41" t="str">
        <f>Calcu!W43</f>
        <v>-</v>
      </c>
      <c r="J50" s="29" t="str">
        <f>Calcu!U43</f>
        <v>-</v>
      </c>
      <c r="K50" s="29" t="str">
        <f>Calcu!V43</f>
        <v>-</v>
      </c>
      <c r="L50" s="29" t="str">
        <f>LEFT(Calcu!X43)</f>
        <v/>
      </c>
      <c r="M50" s="29" t="s">
        <v>367</v>
      </c>
      <c r="N50" s="29" t="s">
        <v>359</v>
      </c>
      <c r="O50" s="29" t="s">
        <v>359</v>
      </c>
      <c r="Q50" s="29" t="e">
        <f ca="1">Calcu!Y43</f>
        <v>#DIV/0!</v>
      </c>
    </row>
    <row r="51" spans="1:17" ht="15" customHeight="1">
      <c r="A51" s="34" t="str">
        <f>IF(Calcu!B44=TRUE,"","삭제")</f>
        <v>삭제</v>
      </c>
      <c r="C51" s="33"/>
      <c r="D51" s="33"/>
      <c r="E51" s="29" t="str">
        <f>Calcu!C44</f>
        <v/>
      </c>
      <c r="F51" s="41" t="str">
        <f>Calcu!T44</f>
        <v>-</v>
      </c>
      <c r="G51" s="41" t="s">
        <v>364</v>
      </c>
      <c r="H51" s="41" t="str">
        <f>Calcu!W44</f>
        <v>-</v>
      </c>
      <c r="J51" s="29" t="str">
        <f>Calcu!U44</f>
        <v>-</v>
      </c>
      <c r="K51" s="29" t="str">
        <f>Calcu!V44</f>
        <v>-</v>
      </c>
      <c r="L51" s="29" t="str">
        <f>LEFT(Calcu!X44)</f>
        <v/>
      </c>
      <c r="M51" s="29" t="s">
        <v>361</v>
      </c>
      <c r="N51" s="29" t="s">
        <v>362</v>
      </c>
      <c r="O51" s="29" t="s">
        <v>359</v>
      </c>
      <c r="Q51" s="29" t="e">
        <f ca="1">Calcu!Y44</f>
        <v>#DIV/0!</v>
      </c>
    </row>
    <row r="52" spans="1:17" ht="15" customHeight="1">
      <c r="A52" s="34" t="str">
        <f>IF(Calcu!B45=TRUE,"","삭제")</f>
        <v>삭제</v>
      </c>
      <c r="C52" s="33"/>
      <c r="D52" s="33"/>
      <c r="E52" s="29" t="str">
        <f>Calcu!C45</f>
        <v/>
      </c>
      <c r="F52" s="41" t="str">
        <f>Calcu!T45</f>
        <v>-</v>
      </c>
      <c r="G52" s="41" t="s">
        <v>363</v>
      </c>
      <c r="H52" s="41" t="str">
        <f>Calcu!W45</f>
        <v>-</v>
      </c>
      <c r="J52" s="29" t="str">
        <f>Calcu!U45</f>
        <v>-</v>
      </c>
      <c r="K52" s="29" t="str">
        <f>Calcu!V45</f>
        <v>-</v>
      </c>
      <c r="L52" s="29" t="str">
        <f>LEFT(Calcu!X45)</f>
        <v/>
      </c>
      <c r="M52" s="29" t="s">
        <v>359</v>
      </c>
      <c r="N52" s="29" t="s">
        <v>362</v>
      </c>
      <c r="O52" s="29" t="s">
        <v>359</v>
      </c>
      <c r="Q52" s="29" t="e">
        <f ca="1">Calcu!Y45</f>
        <v>#DIV/0!</v>
      </c>
    </row>
    <row r="53" spans="1:17" ht="15" customHeight="1">
      <c r="A53" s="34" t="str">
        <f>IF(Calcu!B46=TRUE,"","삭제")</f>
        <v>삭제</v>
      </c>
      <c r="C53" s="33"/>
      <c r="D53" s="33"/>
      <c r="E53" s="29" t="str">
        <f>Calcu!C46</f>
        <v/>
      </c>
      <c r="F53" s="41" t="str">
        <f>Calcu!T46</f>
        <v>-</v>
      </c>
      <c r="G53" s="41" t="s">
        <v>150</v>
      </c>
      <c r="H53" s="41" t="str">
        <f>Calcu!W46</f>
        <v>-</v>
      </c>
      <c r="J53" s="29" t="str">
        <f>Calcu!U46</f>
        <v>-</v>
      </c>
      <c r="K53" s="29" t="str">
        <f>Calcu!V46</f>
        <v>-</v>
      </c>
      <c r="L53" s="29" t="str">
        <f>LEFT(Calcu!X46)</f>
        <v/>
      </c>
      <c r="M53" s="29" t="s">
        <v>367</v>
      </c>
      <c r="N53" s="29" t="s">
        <v>362</v>
      </c>
      <c r="O53" s="29" t="s">
        <v>362</v>
      </c>
      <c r="Q53" s="29" t="e">
        <f ca="1">Calcu!Y46</f>
        <v>#DIV/0!</v>
      </c>
    </row>
    <row r="54" spans="1:17" ht="15" customHeight="1">
      <c r="A54" s="34" t="str">
        <f>IF(Calcu!B47=TRUE,"","삭제")</f>
        <v>삭제</v>
      </c>
      <c r="C54" s="33"/>
      <c r="D54" s="33"/>
      <c r="E54" s="29" t="str">
        <f>Calcu!C47</f>
        <v/>
      </c>
      <c r="F54" s="41" t="str">
        <f>Calcu!T47</f>
        <v>-</v>
      </c>
      <c r="G54" s="41" t="s">
        <v>150</v>
      </c>
      <c r="H54" s="41" t="str">
        <f>Calcu!W47</f>
        <v>-</v>
      </c>
      <c r="J54" s="29" t="str">
        <f>Calcu!U47</f>
        <v>-</v>
      </c>
      <c r="K54" s="29" t="str">
        <f>Calcu!V47</f>
        <v>-</v>
      </c>
      <c r="L54" s="29" t="str">
        <f>LEFT(Calcu!X47)</f>
        <v/>
      </c>
      <c r="M54" s="29" t="s">
        <v>359</v>
      </c>
      <c r="N54" s="29" t="s">
        <v>362</v>
      </c>
      <c r="O54" s="29" t="s">
        <v>362</v>
      </c>
      <c r="Q54" s="29" t="e">
        <f ca="1">Calcu!Y47</f>
        <v>#DIV/0!</v>
      </c>
    </row>
    <row r="55" spans="1:17" ht="15" customHeight="1">
      <c r="A55" s="34" t="str">
        <f>IF(Calcu!B48=TRUE,"","삭제")</f>
        <v>삭제</v>
      </c>
      <c r="C55" s="33"/>
      <c r="D55" s="33"/>
      <c r="E55" s="29" t="str">
        <f>Calcu!C48</f>
        <v/>
      </c>
      <c r="F55" s="41" t="str">
        <f>Calcu!T48</f>
        <v>-</v>
      </c>
      <c r="G55" s="41" t="s">
        <v>363</v>
      </c>
      <c r="H55" s="41" t="str">
        <f>Calcu!W48</f>
        <v>-</v>
      </c>
      <c r="J55" s="29" t="str">
        <f>Calcu!U48</f>
        <v>-</v>
      </c>
      <c r="K55" s="29" t="str">
        <f>Calcu!V48</f>
        <v>-</v>
      </c>
      <c r="L55" s="29" t="str">
        <f>LEFT(Calcu!X48)</f>
        <v/>
      </c>
      <c r="M55" s="29" t="s">
        <v>359</v>
      </c>
      <c r="N55" s="29" t="s">
        <v>359</v>
      </c>
      <c r="O55" s="29" t="s">
        <v>359</v>
      </c>
      <c r="Q55" s="29" t="e">
        <f ca="1">Calcu!Y48</f>
        <v>#DIV/0!</v>
      </c>
    </row>
    <row r="56" spans="1:17" ht="15" customHeight="1">
      <c r="A56" s="34" t="str">
        <f>IF(Calcu!B49=TRUE,"","삭제")</f>
        <v>삭제</v>
      </c>
      <c r="C56" s="33"/>
      <c r="D56" s="33"/>
      <c r="E56" s="29" t="str">
        <f>Calcu!C49</f>
        <v/>
      </c>
      <c r="F56" s="41" t="str">
        <f>Calcu!T49</f>
        <v>-</v>
      </c>
      <c r="G56" s="41" t="s">
        <v>150</v>
      </c>
      <c r="H56" s="41" t="str">
        <f>Calcu!W49</f>
        <v>-</v>
      </c>
      <c r="J56" s="29" t="str">
        <f>Calcu!U49</f>
        <v>-</v>
      </c>
      <c r="K56" s="29" t="str">
        <f>Calcu!V49</f>
        <v>-</v>
      </c>
      <c r="L56" s="29" t="str">
        <f>LEFT(Calcu!X49)</f>
        <v/>
      </c>
      <c r="M56" s="29" t="s">
        <v>359</v>
      </c>
      <c r="N56" s="29" t="s">
        <v>359</v>
      </c>
      <c r="O56" s="29" t="s">
        <v>359</v>
      </c>
      <c r="Q56" s="29" t="e">
        <f ca="1">Calcu!Y49</f>
        <v>#DIV/0!</v>
      </c>
    </row>
    <row r="57" spans="1:17" ht="15" customHeight="1">
      <c r="A57" s="34" t="str">
        <f>IF(Calcu!B50=TRUE,"","삭제")</f>
        <v>삭제</v>
      </c>
      <c r="C57" s="33"/>
      <c r="D57" s="33"/>
      <c r="E57" s="29" t="str">
        <f>Calcu!C50</f>
        <v/>
      </c>
      <c r="F57" s="41" t="str">
        <f>Calcu!T50</f>
        <v>-</v>
      </c>
      <c r="G57" s="41" t="s">
        <v>150</v>
      </c>
      <c r="H57" s="41" t="str">
        <f>Calcu!W50</f>
        <v>-</v>
      </c>
      <c r="J57" s="29" t="str">
        <f>Calcu!U50</f>
        <v>-</v>
      </c>
      <c r="K57" s="29" t="str">
        <f>Calcu!V50</f>
        <v>-</v>
      </c>
      <c r="L57" s="29" t="str">
        <f>LEFT(Calcu!X50)</f>
        <v/>
      </c>
      <c r="M57" s="29" t="s">
        <v>359</v>
      </c>
      <c r="N57" s="29" t="s">
        <v>359</v>
      </c>
      <c r="O57" s="29" t="s">
        <v>359</v>
      </c>
      <c r="Q57" s="29" t="e">
        <f ca="1">Calcu!Y50</f>
        <v>#DIV/0!</v>
      </c>
    </row>
    <row r="58" spans="1:17" ht="15" customHeight="1">
      <c r="A58" s="34" t="str">
        <f>IF(Calcu!B51=TRUE,"","삭제")</f>
        <v>삭제</v>
      </c>
      <c r="C58" s="33"/>
      <c r="D58" s="33"/>
      <c r="E58" s="29" t="str">
        <f>Calcu!C51</f>
        <v/>
      </c>
      <c r="F58" s="41" t="str">
        <f>Calcu!T51</f>
        <v>-</v>
      </c>
      <c r="G58" s="41" t="s">
        <v>150</v>
      </c>
      <c r="H58" s="41" t="str">
        <f>Calcu!W51</f>
        <v>-</v>
      </c>
      <c r="J58" s="29" t="str">
        <f>Calcu!U51</f>
        <v>-</v>
      </c>
      <c r="K58" s="29" t="str">
        <f>Calcu!V51</f>
        <v>-</v>
      </c>
      <c r="L58" s="29" t="str">
        <f>LEFT(Calcu!X51)</f>
        <v/>
      </c>
      <c r="M58" s="29" t="s">
        <v>359</v>
      </c>
      <c r="N58" s="29" t="s">
        <v>359</v>
      </c>
      <c r="O58" s="29" t="s">
        <v>359</v>
      </c>
      <c r="Q58" s="29" t="e">
        <f ca="1">Calcu!Y51</f>
        <v>#DIV/0!</v>
      </c>
    </row>
    <row r="59" spans="1:17" ht="15" customHeight="1">
      <c r="A59" s="34" t="str">
        <f>IF(Calcu!B52=TRUE,"","삭제")</f>
        <v>삭제</v>
      </c>
      <c r="C59" s="33"/>
      <c r="D59" s="33"/>
      <c r="E59" s="29" t="str">
        <f>Calcu!C52</f>
        <v/>
      </c>
      <c r="F59" s="41" t="str">
        <f>Calcu!T52</f>
        <v>-</v>
      </c>
      <c r="G59" s="41" t="s">
        <v>150</v>
      </c>
      <c r="H59" s="41" t="str">
        <f>Calcu!W52</f>
        <v>-</v>
      </c>
      <c r="J59" s="29" t="str">
        <f>Calcu!U52</f>
        <v>-</v>
      </c>
      <c r="K59" s="29" t="str">
        <f>Calcu!V52</f>
        <v>-</v>
      </c>
      <c r="L59" s="29" t="str">
        <f>LEFT(Calcu!X52)</f>
        <v/>
      </c>
      <c r="M59" s="29" t="s">
        <v>359</v>
      </c>
      <c r="N59" s="29" t="s">
        <v>359</v>
      </c>
      <c r="O59" s="29" t="s">
        <v>359</v>
      </c>
      <c r="Q59" s="29" t="e">
        <f ca="1">Calcu!Y52</f>
        <v>#DIV/0!</v>
      </c>
    </row>
    <row r="60" spans="1:17" ht="15" customHeight="1">
      <c r="A60" s="34" t="str">
        <f>IF(Calcu!B53=TRUE,"","삭제")</f>
        <v>삭제</v>
      </c>
      <c r="C60" s="33"/>
      <c r="D60" s="33"/>
      <c r="E60" s="29" t="str">
        <f>Calcu!C53</f>
        <v/>
      </c>
      <c r="F60" s="41" t="str">
        <f>Calcu!T53</f>
        <v>-</v>
      </c>
      <c r="G60" s="41" t="s">
        <v>150</v>
      </c>
      <c r="H60" s="41" t="str">
        <f>Calcu!W53</f>
        <v>-</v>
      </c>
      <c r="J60" s="29" t="str">
        <f>Calcu!U53</f>
        <v>-</v>
      </c>
      <c r="K60" s="29" t="str">
        <f>Calcu!V53</f>
        <v>-</v>
      </c>
      <c r="L60" s="29" t="str">
        <f>LEFT(Calcu!X53)</f>
        <v/>
      </c>
      <c r="M60" s="29" t="s">
        <v>359</v>
      </c>
      <c r="N60" s="29" t="s">
        <v>359</v>
      </c>
      <c r="O60" s="29" t="s">
        <v>359</v>
      </c>
      <c r="Q60" s="29" t="e">
        <f ca="1">Calcu!Y53</f>
        <v>#DIV/0!</v>
      </c>
    </row>
    <row r="61" spans="1:17" ht="15" customHeight="1">
      <c r="A61" s="34" t="str">
        <f>IF(Calcu!B54=TRUE,"","삭제")</f>
        <v>삭제</v>
      </c>
      <c r="C61" s="33"/>
      <c r="D61" s="33"/>
      <c r="E61" s="29" t="str">
        <f>Calcu!C54</f>
        <v/>
      </c>
      <c r="F61" s="41" t="str">
        <f>Calcu!T54</f>
        <v>-</v>
      </c>
      <c r="G61" s="41" t="s">
        <v>150</v>
      </c>
      <c r="H61" s="41" t="str">
        <f>Calcu!W54</f>
        <v>-</v>
      </c>
      <c r="J61" s="29" t="str">
        <f>Calcu!U54</f>
        <v>-</v>
      </c>
      <c r="K61" s="29" t="str">
        <f>Calcu!V54</f>
        <v>-</v>
      </c>
      <c r="L61" s="29" t="str">
        <f>LEFT(Calcu!X54)</f>
        <v/>
      </c>
      <c r="M61" s="29" t="s">
        <v>359</v>
      </c>
      <c r="N61" s="29" t="s">
        <v>359</v>
      </c>
      <c r="O61" s="29" t="s">
        <v>359</v>
      </c>
      <c r="Q61" s="29" t="e">
        <f ca="1">Calcu!Y54</f>
        <v>#DIV/0!</v>
      </c>
    </row>
    <row r="62" spans="1:17" ht="15" customHeight="1">
      <c r="A62" s="34" t="str">
        <f>IF(Calcu!B55=TRUE,"","삭제")</f>
        <v>삭제</v>
      </c>
      <c r="C62" s="33"/>
      <c r="D62" s="33"/>
      <c r="E62" s="29" t="str">
        <f>Calcu!C55</f>
        <v/>
      </c>
      <c r="F62" s="41" t="str">
        <f>Calcu!T55</f>
        <v>-</v>
      </c>
      <c r="G62" s="41" t="s">
        <v>150</v>
      </c>
      <c r="H62" s="41" t="str">
        <f>Calcu!W55</f>
        <v>-</v>
      </c>
      <c r="J62" s="29" t="str">
        <f>Calcu!U55</f>
        <v>-</v>
      </c>
      <c r="K62" s="29" t="str">
        <f>Calcu!V55</f>
        <v>-</v>
      </c>
      <c r="L62" s="29" t="str">
        <f>LEFT(Calcu!X55)</f>
        <v/>
      </c>
      <c r="M62" s="29" t="s">
        <v>359</v>
      </c>
      <c r="N62" s="29" t="s">
        <v>359</v>
      </c>
      <c r="O62" s="29" t="s">
        <v>359</v>
      </c>
      <c r="Q62" s="29" t="e">
        <f ca="1">Calcu!Y55</f>
        <v>#DIV/0!</v>
      </c>
    </row>
    <row r="63" spans="1:17" ht="15" customHeight="1">
      <c r="A63" s="34" t="str">
        <f>IF(Calcu!B56=TRUE,"","삭제")</f>
        <v>삭제</v>
      </c>
      <c r="C63" s="33"/>
      <c r="D63" s="33"/>
      <c r="E63" s="29" t="str">
        <f>Calcu!C56</f>
        <v/>
      </c>
      <c r="F63" s="41" t="str">
        <f>Calcu!T56</f>
        <v>-</v>
      </c>
      <c r="G63" s="41" t="s">
        <v>150</v>
      </c>
      <c r="H63" s="41" t="str">
        <f>Calcu!W56</f>
        <v>-</v>
      </c>
      <c r="J63" s="29" t="str">
        <f>Calcu!U56</f>
        <v>-</v>
      </c>
      <c r="K63" s="29" t="str">
        <f>Calcu!V56</f>
        <v>-</v>
      </c>
      <c r="L63" s="29" t="str">
        <f>LEFT(Calcu!X56)</f>
        <v/>
      </c>
      <c r="M63" s="29" t="s">
        <v>359</v>
      </c>
      <c r="N63" s="29" t="s">
        <v>359</v>
      </c>
      <c r="O63" s="29" t="s">
        <v>359</v>
      </c>
      <c r="Q63" s="29" t="e">
        <f ca="1">Calcu!Y56</f>
        <v>#DIV/0!</v>
      </c>
    </row>
    <row r="64" spans="1:17" ht="15" customHeight="1">
      <c r="A64" s="34" t="str">
        <f>IF(Calcu!B57=TRUE,"","삭제")</f>
        <v>삭제</v>
      </c>
      <c r="C64" s="33"/>
      <c r="D64" s="33"/>
      <c r="E64" s="29" t="str">
        <f>Calcu!C57</f>
        <v/>
      </c>
      <c r="F64" s="41" t="str">
        <f>Calcu!T57</f>
        <v>-</v>
      </c>
      <c r="G64" s="41" t="s">
        <v>150</v>
      </c>
      <c r="H64" s="41" t="str">
        <f>Calcu!W57</f>
        <v>-</v>
      </c>
      <c r="J64" s="29" t="str">
        <f>Calcu!U57</f>
        <v>-</v>
      </c>
      <c r="K64" s="29" t="str">
        <f>Calcu!V57</f>
        <v>-</v>
      </c>
      <c r="L64" s="29" t="str">
        <f>LEFT(Calcu!X57)</f>
        <v/>
      </c>
      <c r="M64" s="29" t="s">
        <v>359</v>
      </c>
      <c r="N64" s="29" t="s">
        <v>359</v>
      </c>
      <c r="O64" s="29" t="s">
        <v>359</v>
      </c>
      <c r="Q64" s="29" t="e">
        <f ca="1">Calcu!Y57</f>
        <v>#DIV/0!</v>
      </c>
    </row>
    <row r="65" spans="1:17" ht="15" customHeight="1">
      <c r="A65" s="34" t="str">
        <f>IF(Calcu!B58=TRUE,"","삭제")</f>
        <v>삭제</v>
      </c>
      <c r="C65" s="33"/>
      <c r="D65" s="33"/>
      <c r="E65" s="29" t="str">
        <f>Calcu!C58</f>
        <v/>
      </c>
      <c r="F65" s="41" t="str">
        <f>Calcu!T58</f>
        <v>-</v>
      </c>
      <c r="G65" s="41" t="s">
        <v>150</v>
      </c>
      <c r="H65" s="41" t="str">
        <f>Calcu!W58</f>
        <v>-</v>
      </c>
      <c r="J65" s="29" t="str">
        <f>Calcu!U58</f>
        <v>-</v>
      </c>
      <c r="K65" s="29" t="str">
        <f>Calcu!V58</f>
        <v>-</v>
      </c>
      <c r="L65" s="29" t="str">
        <f>LEFT(Calcu!X58)</f>
        <v/>
      </c>
      <c r="M65" s="29" t="s">
        <v>359</v>
      </c>
      <c r="N65" s="29" t="s">
        <v>359</v>
      </c>
      <c r="O65" s="29" t="s">
        <v>359</v>
      </c>
      <c r="Q65" s="29" t="e">
        <f ca="1">Calcu!Y58</f>
        <v>#DIV/0!</v>
      </c>
    </row>
    <row r="66" spans="1:17" ht="15" customHeight="1">
      <c r="A66" s="34" t="str">
        <f>IF(Calcu!B59=TRUE,"","삭제")</f>
        <v>삭제</v>
      </c>
      <c r="C66" s="33"/>
      <c r="D66" s="33"/>
      <c r="E66" s="29" t="str">
        <f>Calcu!C59</f>
        <v/>
      </c>
      <c r="F66" s="41" t="str">
        <f>Calcu!T59</f>
        <v>-</v>
      </c>
      <c r="G66" s="41" t="s">
        <v>150</v>
      </c>
      <c r="H66" s="41" t="str">
        <f>Calcu!W59</f>
        <v>-</v>
      </c>
      <c r="J66" s="29" t="str">
        <f>Calcu!U59</f>
        <v>-</v>
      </c>
      <c r="K66" s="29" t="str">
        <f>Calcu!V59</f>
        <v>-</v>
      </c>
      <c r="L66" s="29" t="str">
        <f>LEFT(Calcu!X59)</f>
        <v/>
      </c>
      <c r="M66" s="29" t="s">
        <v>359</v>
      </c>
      <c r="N66" s="29" t="s">
        <v>359</v>
      </c>
      <c r="O66" s="29" t="s">
        <v>359</v>
      </c>
      <c r="Q66" s="29" t="e">
        <f ca="1">Calcu!Y59</f>
        <v>#DIV/0!</v>
      </c>
    </row>
    <row r="67" spans="1:17" ht="15" customHeight="1">
      <c r="A67" s="34" t="str">
        <f>IF(Calcu!B60=TRUE,"","삭제")</f>
        <v>삭제</v>
      </c>
      <c r="C67" s="33"/>
      <c r="D67" s="33"/>
      <c r="E67" s="29" t="str">
        <f>Calcu!C60</f>
        <v/>
      </c>
      <c r="F67" s="41" t="str">
        <f>Calcu!T60</f>
        <v>-</v>
      </c>
      <c r="G67" s="41" t="s">
        <v>150</v>
      </c>
      <c r="H67" s="41" t="str">
        <f>Calcu!W60</f>
        <v>-</v>
      </c>
      <c r="J67" s="29" t="str">
        <f>Calcu!U60</f>
        <v>-</v>
      </c>
      <c r="K67" s="29" t="str">
        <f>Calcu!V60</f>
        <v>-</v>
      </c>
      <c r="L67" s="29" t="str">
        <f>LEFT(Calcu!X60)</f>
        <v/>
      </c>
      <c r="M67" s="29" t="s">
        <v>359</v>
      </c>
      <c r="N67" s="29" t="s">
        <v>359</v>
      </c>
      <c r="O67" s="29" t="s">
        <v>359</v>
      </c>
      <c r="Q67" s="29" t="e">
        <f ca="1">Calcu!Y60</f>
        <v>#DIV/0!</v>
      </c>
    </row>
    <row r="68" spans="1:17" ht="15" customHeight="1">
      <c r="A68" s="34" t="str">
        <f>IF(Calcu!B61=TRUE,"","삭제")</f>
        <v>삭제</v>
      </c>
      <c r="C68" s="33"/>
      <c r="D68" s="33"/>
      <c r="E68" s="29" t="str">
        <f>Calcu!C61</f>
        <v/>
      </c>
      <c r="F68" s="41" t="str">
        <f>Calcu!T61</f>
        <v>-</v>
      </c>
      <c r="G68" s="41" t="s">
        <v>150</v>
      </c>
      <c r="H68" s="41" t="str">
        <f>Calcu!W61</f>
        <v>-</v>
      </c>
      <c r="J68" s="29" t="str">
        <f>Calcu!U61</f>
        <v>-</v>
      </c>
      <c r="K68" s="29" t="str">
        <f>Calcu!V61</f>
        <v>-</v>
      </c>
      <c r="L68" s="29" t="str">
        <f>LEFT(Calcu!X61)</f>
        <v/>
      </c>
      <c r="M68" s="29" t="s">
        <v>359</v>
      </c>
      <c r="N68" s="29" t="s">
        <v>359</v>
      </c>
      <c r="O68" s="29" t="s">
        <v>359</v>
      </c>
      <c r="Q68" s="29" t="e">
        <f ca="1">Calcu!Y61</f>
        <v>#DIV/0!</v>
      </c>
    </row>
    <row r="69" spans="1:17" ht="15" customHeight="1">
      <c r="A69" s="34" t="str">
        <f>IF(Calcu!B62=TRUE,"","삭제")</f>
        <v>삭제</v>
      </c>
      <c r="C69" s="33"/>
      <c r="D69" s="33"/>
      <c r="E69" s="29" t="str">
        <f>Calcu!C62</f>
        <v/>
      </c>
      <c r="F69" s="41" t="str">
        <f>Calcu!T62</f>
        <v>-</v>
      </c>
      <c r="G69" s="41" t="s">
        <v>150</v>
      </c>
      <c r="H69" s="41" t="str">
        <f>Calcu!W62</f>
        <v>-</v>
      </c>
      <c r="J69" s="29" t="str">
        <f>Calcu!U62</f>
        <v>-</v>
      </c>
      <c r="K69" s="29" t="str">
        <f>Calcu!V62</f>
        <v>-</v>
      </c>
      <c r="L69" s="29" t="str">
        <f>LEFT(Calcu!X62)</f>
        <v/>
      </c>
      <c r="M69" s="29" t="s">
        <v>359</v>
      </c>
      <c r="N69" s="29" t="s">
        <v>359</v>
      </c>
      <c r="O69" s="29" t="s">
        <v>359</v>
      </c>
      <c r="Q69" s="29" t="e">
        <f ca="1">Calcu!Y62</f>
        <v>#DIV/0!</v>
      </c>
    </row>
    <row r="70" spans="1:17" ht="15" customHeight="1">
      <c r="A70" s="34" t="str">
        <f>IF(Calcu!B63=TRUE,"","삭제")</f>
        <v>삭제</v>
      </c>
      <c r="C70" s="33"/>
      <c r="D70" s="33"/>
      <c r="E70" s="29" t="str">
        <f>Calcu!C63</f>
        <v/>
      </c>
      <c r="F70" s="41" t="str">
        <f>Calcu!T63</f>
        <v>-</v>
      </c>
      <c r="G70" s="41" t="s">
        <v>150</v>
      </c>
      <c r="H70" s="41" t="str">
        <f>Calcu!W63</f>
        <v>-</v>
      </c>
      <c r="J70" s="29" t="str">
        <f>Calcu!U63</f>
        <v>-</v>
      </c>
      <c r="K70" s="29" t="str">
        <f>Calcu!V63</f>
        <v>-</v>
      </c>
      <c r="L70" s="29" t="str">
        <f>LEFT(Calcu!X63)</f>
        <v/>
      </c>
      <c r="M70" s="29" t="s">
        <v>359</v>
      </c>
      <c r="N70" s="29" t="s">
        <v>359</v>
      </c>
      <c r="O70" s="29" t="s">
        <v>359</v>
      </c>
      <c r="Q70" s="29" t="e">
        <f ca="1">Calcu!Y63</f>
        <v>#DIV/0!</v>
      </c>
    </row>
    <row r="71" spans="1:17" ht="15" customHeight="1">
      <c r="A71" s="34" t="str">
        <f>IF(Calcu!B64=TRUE,"","삭제")</f>
        <v>삭제</v>
      </c>
      <c r="C71" s="33"/>
      <c r="D71" s="33"/>
      <c r="E71" s="29" t="str">
        <f>Calcu!C64</f>
        <v/>
      </c>
      <c r="F71" s="41" t="str">
        <f>Calcu!T64</f>
        <v>-</v>
      </c>
      <c r="G71" s="41" t="s">
        <v>150</v>
      </c>
      <c r="H71" s="41" t="str">
        <f>Calcu!W64</f>
        <v>-</v>
      </c>
      <c r="J71" s="29" t="str">
        <f>Calcu!U64</f>
        <v>-</v>
      </c>
      <c r="K71" s="29" t="str">
        <f>Calcu!V64</f>
        <v>-</v>
      </c>
      <c r="L71" s="29" t="str">
        <f>LEFT(Calcu!X64)</f>
        <v/>
      </c>
      <c r="M71" s="29" t="s">
        <v>359</v>
      </c>
      <c r="N71" s="29" t="s">
        <v>359</v>
      </c>
      <c r="O71" s="29" t="s">
        <v>359</v>
      </c>
      <c r="Q71" s="29" t="e">
        <f ca="1">Calcu!Y64</f>
        <v>#DIV/0!</v>
      </c>
    </row>
    <row r="72" spans="1:17" ht="15" customHeight="1">
      <c r="A72" s="34" t="str">
        <f>IF(Calcu!B65=TRUE,"","삭제")</f>
        <v>삭제</v>
      </c>
      <c r="C72" s="33"/>
      <c r="D72" s="33"/>
      <c r="E72" s="29" t="str">
        <f>Calcu!C65</f>
        <v/>
      </c>
      <c r="F72" s="41" t="str">
        <f>Calcu!T65</f>
        <v>-</v>
      </c>
      <c r="G72" s="41" t="s">
        <v>150</v>
      </c>
      <c r="H72" s="41" t="str">
        <f>Calcu!W65</f>
        <v>-</v>
      </c>
      <c r="J72" s="29" t="str">
        <f>Calcu!U65</f>
        <v>-</v>
      </c>
      <c r="K72" s="29" t="str">
        <f>Calcu!V65</f>
        <v>-</v>
      </c>
      <c r="L72" s="29" t="str">
        <f>LEFT(Calcu!X65)</f>
        <v/>
      </c>
      <c r="M72" s="29" t="s">
        <v>359</v>
      </c>
      <c r="N72" s="29" t="s">
        <v>359</v>
      </c>
      <c r="O72" s="29" t="s">
        <v>359</v>
      </c>
      <c r="Q72" s="29" t="e">
        <f ca="1">Calcu!Y65</f>
        <v>#DIV/0!</v>
      </c>
    </row>
    <row r="73" spans="1:17" ht="15" customHeight="1">
      <c r="A73" s="34" t="str">
        <f>IF(Calcu!B66=TRUE,"","삭제")</f>
        <v>삭제</v>
      </c>
      <c r="C73" s="33"/>
      <c r="D73" s="33"/>
      <c r="E73" s="29" t="str">
        <f>Calcu!C66</f>
        <v/>
      </c>
      <c r="F73" s="41" t="str">
        <f>Calcu!T66</f>
        <v>-</v>
      </c>
      <c r="G73" s="41" t="s">
        <v>150</v>
      </c>
      <c r="H73" s="41" t="str">
        <f>Calcu!W66</f>
        <v>-</v>
      </c>
      <c r="J73" s="29" t="str">
        <f>Calcu!U66</f>
        <v>-</v>
      </c>
      <c r="K73" s="29" t="str">
        <f>Calcu!V66</f>
        <v>-</v>
      </c>
      <c r="L73" s="29" t="str">
        <f>LEFT(Calcu!X66)</f>
        <v/>
      </c>
      <c r="M73" s="29" t="s">
        <v>359</v>
      </c>
      <c r="N73" s="29" t="s">
        <v>359</v>
      </c>
      <c r="O73" s="29" t="s">
        <v>359</v>
      </c>
      <c r="Q73" s="29" t="e">
        <f ca="1">Calcu!Y66</f>
        <v>#DIV/0!</v>
      </c>
    </row>
    <row r="74" spans="1:17" ht="15" customHeight="1">
      <c r="A74" s="34" t="str">
        <f>IF(Calcu!B67=TRUE,"","삭제")</f>
        <v>삭제</v>
      </c>
      <c r="C74" s="33"/>
      <c r="D74" s="33"/>
      <c r="E74" s="29" t="str">
        <f>Calcu!C67</f>
        <v/>
      </c>
      <c r="F74" s="41" t="str">
        <f>Calcu!T67</f>
        <v>-</v>
      </c>
      <c r="G74" s="41" t="s">
        <v>150</v>
      </c>
      <c r="H74" s="41" t="str">
        <f>Calcu!W67</f>
        <v>-</v>
      </c>
      <c r="J74" s="29" t="str">
        <f>Calcu!U67</f>
        <v>-</v>
      </c>
      <c r="K74" s="29" t="str">
        <f>Calcu!V67</f>
        <v>-</v>
      </c>
      <c r="L74" s="29" t="str">
        <f>LEFT(Calcu!X67)</f>
        <v/>
      </c>
      <c r="M74" s="29" t="s">
        <v>359</v>
      </c>
      <c r="N74" s="29" t="s">
        <v>359</v>
      </c>
      <c r="O74" s="29" t="s">
        <v>359</v>
      </c>
      <c r="Q74" s="29" t="e">
        <f ca="1">Calcu!Y67</f>
        <v>#DIV/0!</v>
      </c>
    </row>
    <row r="75" spans="1:17" ht="15" customHeight="1">
      <c r="A75" s="34" t="str">
        <f>IF(Calcu!B68=TRUE,"","삭제")</f>
        <v>삭제</v>
      </c>
      <c r="C75" s="33"/>
      <c r="D75" s="33"/>
      <c r="E75" s="29" t="str">
        <f>Calcu!C68</f>
        <v/>
      </c>
      <c r="F75" s="41" t="str">
        <f>Calcu!T68</f>
        <v>-</v>
      </c>
      <c r="G75" s="41" t="s">
        <v>150</v>
      </c>
      <c r="H75" s="41" t="str">
        <f>Calcu!W68</f>
        <v>-</v>
      </c>
      <c r="J75" s="29" t="str">
        <f>Calcu!U68</f>
        <v>-</v>
      </c>
      <c r="K75" s="29" t="str">
        <f>Calcu!V68</f>
        <v>-</v>
      </c>
      <c r="L75" s="29" t="str">
        <f>LEFT(Calcu!X68)</f>
        <v/>
      </c>
      <c r="M75" s="29" t="s">
        <v>359</v>
      </c>
      <c r="N75" s="29" t="s">
        <v>359</v>
      </c>
      <c r="O75" s="29" t="s">
        <v>359</v>
      </c>
      <c r="Q75" s="29" t="e">
        <f ca="1">Calcu!Y68</f>
        <v>#DIV/0!</v>
      </c>
    </row>
    <row r="76" spans="1:17" ht="15" customHeight="1">
      <c r="A76" s="34"/>
      <c r="F76" s="41"/>
      <c r="G76" s="41"/>
      <c r="H76" s="41"/>
    </row>
    <row r="77" spans="1:17" ht="15" customHeight="1">
      <c r="A77" s="34"/>
      <c r="G77" s="43" t="s">
        <v>373</v>
      </c>
      <c r="H77" s="138">
        <f ca="1">Calcu!C82</f>
        <v>2</v>
      </c>
      <c r="K77" s="40"/>
      <c r="Q77" s="43"/>
    </row>
    <row r="78" spans="1:17" ht="15" customHeight="1"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3"/>
    </row>
  </sheetData>
  <mergeCells count="11">
    <mergeCell ref="M14:O14"/>
    <mergeCell ref="P14:P15"/>
    <mergeCell ref="Q14:Q15"/>
    <mergeCell ref="A1:Q2"/>
    <mergeCell ref="E14:E15"/>
    <mergeCell ref="D14:D15"/>
    <mergeCell ref="F14:F15"/>
    <mergeCell ref="G14:G15"/>
    <mergeCell ref="H14:H15"/>
    <mergeCell ref="I14:I15"/>
    <mergeCell ref="J14:L14"/>
  </mergeCells>
  <phoneticPr fontId="4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29" customWidth="1"/>
    <col min="2" max="5" width="8.77734375" style="29" customWidth="1"/>
    <col min="6" max="6" width="1.77734375" style="29" customWidth="1"/>
    <col min="7" max="10" width="8.77734375" style="29" customWidth="1"/>
    <col min="11" max="11" width="3.77734375" style="80" customWidth="1"/>
    <col min="12" max="12" width="6.77734375" style="89" customWidth="1"/>
    <col min="13" max="16384" width="10.77734375" style="80"/>
  </cols>
  <sheetData>
    <row r="1" spans="1:12" s="67" customFormat="1" ht="33" customHeight="1">
      <c r="A1" s="307" t="s">
        <v>71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69"/>
    </row>
    <row r="2" spans="1:12" s="67" customFormat="1" ht="33" customHeight="1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69"/>
    </row>
    <row r="3" spans="1:12" s="67" customFormat="1" ht="12.75" customHeight="1">
      <c r="A3" s="38"/>
      <c r="B3" s="16"/>
      <c r="C3" s="16"/>
      <c r="D3" s="16"/>
      <c r="E3" s="16"/>
      <c r="F3" s="16"/>
      <c r="G3" s="16"/>
      <c r="H3" s="16"/>
      <c r="I3" s="16"/>
      <c r="J3" s="16"/>
      <c r="K3" s="68"/>
      <c r="L3" s="88"/>
    </row>
    <row r="4" spans="1:12" s="69" customFormat="1" ht="13.5" customHeight="1">
      <c r="A4" s="77"/>
      <c r="B4" s="78"/>
      <c r="C4" s="84"/>
      <c r="D4" s="78"/>
      <c r="E4" s="78"/>
      <c r="F4" s="85"/>
      <c r="G4" s="180"/>
      <c r="H4" s="180"/>
      <c r="I4" s="79"/>
      <c r="J4" s="84"/>
      <c r="K4" s="77"/>
      <c r="L4" s="28"/>
    </row>
    <row r="5" spans="1:12" s="70" customFormat="1" ht="15" customHeight="1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2" s="72" customFormat="1" ht="15" customHeight="1">
      <c r="A6" s="33"/>
      <c r="B6" s="30" t="s">
        <v>98</v>
      </c>
      <c r="C6" s="29"/>
      <c r="D6" s="42"/>
      <c r="E6" s="42"/>
      <c r="F6" s="42"/>
      <c r="G6" s="42"/>
      <c r="H6" s="42"/>
      <c r="I6" s="41"/>
      <c r="J6" s="29"/>
      <c r="K6" s="81"/>
    </row>
    <row r="7" spans="1:12" s="72" customFormat="1" ht="15" customHeight="1">
      <c r="A7" s="33"/>
      <c r="B7" s="112" t="s">
        <v>116</v>
      </c>
      <c r="C7" s="112" t="s">
        <v>82</v>
      </c>
      <c r="D7" s="130" t="s">
        <v>81</v>
      </c>
      <c r="E7" s="283" t="s">
        <v>83</v>
      </c>
      <c r="F7" s="41"/>
      <c r="G7" s="112" t="s">
        <v>115</v>
      </c>
      <c r="H7" s="112" t="s">
        <v>82</v>
      </c>
      <c r="I7" s="178" t="s">
        <v>81</v>
      </c>
      <c r="J7" s="283" t="s">
        <v>83</v>
      </c>
    </row>
    <row r="8" spans="1:12" s="72" customFormat="1" ht="15" customHeight="1">
      <c r="A8" s="33"/>
      <c r="B8" s="111" t="s">
        <v>99</v>
      </c>
      <c r="C8" s="111" t="s">
        <v>99</v>
      </c>
      <c r="D8" s="111" t="s">
        <v>97</v>
      </c>
      <c r="E8" s="284"/>
      <c r="F8" s="41"/>
      <c r="G8" s="111" t="s">
        <v>97</v>
      </c>
      <c r="H8" s="111" t="s">
        <v>97</v>
      </c>
      <c r="I8" s="111" t="s">
        <v>97</v>
      </c>
      <c r="J8" s="284"/>
    </row>
    <row r="9" spans="1:12" s="72" customFormat="1" ht="15" customHeight="1">
      <c r="A9" s="33" t="str">
        <f>IF(Calcu!B9=TRUE,"","삭제")</f>
        <v>삭제</v>
      </c>
      <c r="B9" s="143" t="str">
        <f>Calcu!T9</f>
        <v>-</v>
      </c>
      <c r="C9" s="143" t="str">
        <f>Calcu!U9</f>
        <v>-</v>
      </c>
      <c r="D9" s="143" t="str">
        <f>Calcu!W9</f>
        <v>-</v>
      </c>
      <c r="E9" s="143" t="str">
        <f>Calcu!X9</f>
        <v/>
      </c>
      <c r="G9" s="143" t="str">
        <f>Calcu!T39</f>
        <v>-</v>
      </c>
      <c r="H9" s="143" t="str">
        <f>Calcu!U39</f>
        <v>-</v>
      </c>
      <c r="I9" s="143" t="str">
        <f>Calcu!W39</f>
        <v>-</v>
      </c>
      <c r="J9" s="143" t="str">
        <f>Calcu!X39</f>
        <v/>
      </c>
    </row>
    <row r="10" spans="1:12" s="72" customFormat="1" ht="15" customHeight="1">
      <c r="A10" s="33" t="str">
        <f>IF(Calcu!B10=TRUE,"","삭제")</f>
        <v>삭제</v>
      </c>
      <c r="B10" s="143" t="str">
        <f>Calcu!T10</f>
        <v>-</v>
      </c>
      <c r="C10" s="143" t="str">
        <f>Calcu!U10</f>
        <v>-</v>
      </c>
      <c r="D10" s="143" t="str">
        <f>Calcu!W10</f>
        <v>-</v>
      </c>
      <c r="E10" s="143" t="str">
        <f>Calcu!X10</f>
        <v/>
      </c>
      <c r="G10" s="143" t="str">
        <f>Calcu!T40</f>
        <v>-</v>
      </c>
      <c r="H10" s="143" t="str">
        <f>Calcu!U40</f>
        <v>-</v>
      </c>
      <c r="I10" s="143" t="str">
        <f>Calcu!W40</f>
        <v>-</v>
      </c>
      <c r="J10" s="143" t="str">
        <f>Calcu!X40</f>
        <v/>
      </c>
    </row>
    <row r="11" spans="1:12" s="72" customFormat="1" ht="15" customHeight="1">
      <c r="A11" s="33" t="str">
        <f>IF(Calcu!B11=TRUE,"","삭제")</f>
        <v>삭제</v>
      </c>
      <c r="B11" s="143" t="str">
        <f>Calcu!T11</f>
        <v>-</v>
      </c>
      <c r="C11" s="143" t="str">
        <f>Calcu!U11</f>
        <v>-</v>
      </c>
      <c r="D11" s="143" t="str">
        <f>Calcu!W11</f>
        <v>-</v>
      </c>
      <c r="E11" s="143" t="str">
        <f>Calcu!X11</f>
        <v/>
      </c>
      <c r="G11" s="143" t="str">
        <f>Calcu!T41</f>
        <v>-</v>
      </c>
      <c r="H11" s="143" t="str">
        <f>Calcu!U41</f>
        <v>-</v>
      </c>
      <c r="I11" s="143" t="str">
        <f>Calcu!W41</f>
        <v>-</v>
      </c>
      <c r="J11" s="143" t="str">
        <f>Calcu!X41</f>
        <v/>
      </c>
    </row>
    <row r="12" spans="1:12" s="72" customFormat="1" ht="15" customHeight="1">
      <c r="A12" s="33" t="str">
        <f>IF(Calcu!B12=TRUE,"","삭제")</f>
        <v>삭제</v>
      </c>
      <c r="B12" s="143" t="str">
        <f>Calcu!T12</f>
        <v>-</v>
      </c>
      <c r="C12" s="143" t="str">
        <f>Calcu!U12</f>
        <v>-</v>
      </c>
      <c r="D12" s="143" t="str">
        <f>Calcu!W12</f>
        <v>-</v>
      </c>
      <c r="E12" s="143" t="str">
        <f>Calcu!X12</f>
        <v/>
      </c>
      <c r="G12" s="143" t="str">
        <f>Calcu!T42</f>
        <v>-</v>
      </c>
      <c r="H12" s="143" t="str">
        <f>Calcu!U42</f>
        <v>-</v>
      </c>
      <c r="I12" s="143" t="str">
        <f>Calcu!W42</f>
        <v>-</v>
      </c>
      <c r="J12" s="143" t="str">
        <f>Calcu!X42</f>
        <v/>
      </c>
    </row>
    <row r="13" spans="1:12" s="72" customFormat="1" ht="15" customHeight="1">
      <c r="A13" s="33" t="str">
        <f>IF(Calcu!B13=TRUE,"","삭제")</f>
        <v>삭제</v>
      </c>
      <c r="B13" s="143" t="str">
        <f>Calcu!T13</f>
        <v>-</v>
      </c>
      <c r="C13" s="143" t="str">
        <f>Calcu!U13</f>
        <v>-</v>
      </c>
      <c r="D13" s="143" t="str">
        <f>Calcu!W13</f>
        <v>-</v>
      </c>
      <c r="E13" s="143" t="str">
        <f>Calcu!X13</f>
        <v/>
      </c>
      <c r="G13" s="143" t="str">
        <f>Calcu!T43</f>
        <v>-</v>
      </c>
      <c r="H13" s="143" t="str">
        <f>Calcu!U43</f>
        <v>-</v>
      </c>
      <c r="I13" s="143" t="str">
        <f>Calcu!W43</f>
        <v>-</v>
      </c>
      <c r="J13" s="143" t="str">
        <f>Calcu!X43</f>
        <v/>
      </c>
    </row>
    <row r="14" spans="1:12" s="72" customFormat="1" ht="15" customHeight="1">
      <c r="A14" s="33" t="str">
        <f>IF(Calcu!B14=TRUE,"","삭제")</f>
        <v>삭제</v>
      </c>
      <c r="B14" s="143" t="str">
        <f>Calcu!T14</f>
        <v>-</v>
      </c>
      <c r="C14" s="143" t="str">
        <f>Calcu!U14</f>
        <v>-</v>
      </c>
      <c r="D14" s="143" t="str">
        <f>Calcu!W14</f>
        <v>-</v>
      </c>
      <c r="E14" s="143" t="str">
        <f>Calcu!X14</f>
        <v/>
      </c>
      <c r="G14" s="143" t="str">
        <f>Calcu!T44</f>
        <v>-</v>
      </c>
      <c r="H14" s="143" t="str">
        <f>Calcu!U44</f>
        <v>-</v>
      </c>
      <c r="I14" s="143" t="str">
        <f>Calcu!W44</f>
        <v>-</v>
      </c>
      <c r="J14" s="143" t="str">
        <f>Calcu!X44</f>
        <v/>
      </c>
    </row>
    <row r="15" spans="1:12" s="72" customFormat="1" ht="15" customHeight="1">
      <c r="A15" s="33" t="str">
        <f>IF(Calcu!B15=TRUE,"","삭제")</f>
        <v>삭제</v>
      </c>
      <c r="B15" s="143" t="str">
        <f>Calcu!T15</f>
        <v>-</v>
      </c>
      <c r="C15" s="143" t="str">
        <f>Calcu!U15</f>
        <v>-</v>
      </c>
      <c r="D15" s="143" t="str">
        <f>Calcu!W15</f>
        <v>-</v>
      </c>
      <c r="E15" s="143" t="str">
        <f>Calcu!X15</f>
        <v/>
      </c>
      <c r="G15" s="143" t="str">
        <f>Calcu!T45</f>
        <v>-</v>
      </c>
      <c r="H15" s="143" t="str">
        <f>Calcu!U45</f>
        <v>-</v>
      </c>
      <c r="I15" s="143" t="str">
        <f>Calcu!W45</f>
        <v>-</v>
      </c>
      <c r="J15" s="143" t="str">
        <f>Calcu!X45</f>
        <v/>
      </c>
    </row>
    <row r="16" spans="1:12" s="72" customFormat="1" ht="15" customHeight="1">
      <c r="A16" s="33" t="str">
        <f>IF(Calcu!B16=TRUE,"","삭제")</f>
        <v>삭제</v>
      </c>
      <c r="B16" s="143" t="str">
        <f>Calcu!T16</f>
        <v>-</v>
      </c>
      <c r="C16" s="143" t="str">
        <f>Calcu!U16</f>
        <v>-</v>
      </c>
      <c r="D16" s="143" t="str">
        <f>Calcu!W16</f>
        <v>-</v>
      </c>
      <c r="E16" s="143" t="str">
        <f>Calcu!X16</f>
        <v/>
      </c>
      <c r="G16" s="143" t="str">
        <f>Calcu!T46</f>
        <v>-</v>
      </c>
      <c r="H16" s="143" t="str">
        <f>Calcu!U46</f>
        <v>-</v>
      </c>
      <c r="I16" s="143" t="str">
        <f>Calcu!W46</f>
        <v>-</v>
      </c>
      <c r="J16" s="143" t="str">
        <f>Calcu!X46</f>
        <v/>
      </c>
    </row>
    <row r="17" spans="1:10" s="72" customFormat="1" ht="15" customHeight="1">
      <c r="A17" s="33" t="str">
        <f>IF(Calcu!B17=TRUE,"","삭제")</f>
        <v>삭제</v>
      </c>
      <c r="B17" s="143" t="str">
        <f>Calcu!T17</f>
        <v>-</v>
      </c>
      <c r="C17" s="143" t="str">
        <f>Calcu!U17</f>
        <v>-</v>
      </c>
      <c r="D17" s="143" t="str">
        <f>Calcu!W17</f>
        <v>-</v>
      </c>
      <c r="E17" s="143" t="str">
        <f>Calcu!X17</f>
        <v/>
      </c>
      <c r="G17" s="143" t="str">
        <f>Calcu!T47</f>
        <v>-</v>
      </c>
      <c r="H17" s="143" t="str">
        <f>Calcu!U47</f>
        <v>-</v>
      </c>
      <c r="I17" s="143" t="str">
        <f>Calcu!W47</f>
        <v>-</v>
      </c>
      <c r="J17" s="143" t="str">
        <f>Calcu!X47</f>
        <v/>
      </c>
    </row>
    <row r="18" spans="1:10" s="72" customFormat="1" ht="15" customHeight="1">
      <c r="A18" s="33" t="str">
        <f>IF(Calcu!B18=TRUE,"","삭제")</f>
        <v>삭제</v>
      </c>
      <c r="B18" s="143" t="str">
        <f>Calcu!T18</f>
        <v>-</v>
      </c>
      <c r="C18" s="143" t="str">
        <f>Calcu!U18</f>
        <v>-</v>
      </c>
      <c r="D18" s="143" t="str">
        <f>Calcu!W18</f>
        <v>-</v>
      </c>
      <c r="E18" s="143" t="str">
        <f>Calcu!X18</f>
        <v/>
      </c>
      <c r="G18" s="143" t="str">
        <f>Calcu!T48</f>
        <v>-</v>
      </c>
      <c r="H18" s="143" t="str">
        <f>Calcu!U48</f>
        <v>-</v>
      </c>
      <c r="I18" s="143" t="str">
        <f>Calcu!W48</f>
        <v>-</v>
      </c>
      <c r="J18" s="143" t="str">
        <f>Calcu!X48</f>
        <v/>
      </c>
    </row>
    <row r="19" spans="1:10" s="72" customFormat="1" ht="15" customHeight="1">
      <c r="A19" s="33" t="str">
        <f>IF(Calcu!B19=TRUE,"","삭제")</f>
        <v>삭제</v>
      </c>
      <c r="B19" s="143" t="str">
        <f>Calcu!T19</f>
        <v>-</v>
      </c>
      <c r="C19" s="143" t="str">
        <f>Calcu!U19</f>
        <v>-</v>
      </c>
      <c r="D19" s="143" t="str">
        <f>Calcu!W19</f>
        <v>-</v>
      </c>
      <c r="E19" s="143" t="str">
        <f>Calcu!X19</f>
        <v/>
      </c>
      <c r="G19" s="143" t="str">
        <f>Calcu!T49</f>
        <v>-</v>
      </c>
      <c r="H19" s="143" t="str">
        <f>Calcu!U49</f>
        <v>-</v>
      </c>
      <c r="I19" s="143" t="str">
        <f>Calcu!W49</f>
        <v>-</v>
      </c>
      <c r="J19" s="143" t="str">
        <f>Calcu!X49</f>
        <v/>
      </c>
    </row>
    <row r="20" spans="1:10" s="72" customFormat="1" ht="15" customHeight="1">
      <c r="A20" s="33" t="str">
        <f>IF(Calcu!B20=TRUE,"","삭제")</f>
        <v>삭제</v>
      </c>
      <c r="B20" s="143" t="str">
        <f>Calcu!T20</f>
        <v>-</v>
      </c>
      <c r="C20" s="143" t="str">
        <f>Calcu!U20</f>
        <v>-</v>
      </c>
      <c r="D20" s="143" t="str">
        <f>Calcu!W20</f>
        <v>-</v>
      </c>
      <c r="E20" s="143" t="str">
        <f>Calcu!X20</f>
        <v/>
      </c>
      <c r="G20" s="143" t="str">
        <f>Calcu!T50</f>
        <v>-</v>
      </c>
      <c r="H20" s="143" t="str">
        <f>Calcu!U50</f>
        <v>-</v>
      </c>
      <c r="I20" s="143" t="str">
        <f>Calcu!W50</f>
        <v>-</v>
      </c>
      <c r="J20" s="143" t="str">
        <f>Calcu!X50</f>
        <v/>
      </c>
    </row>
    <row r="21" spans="1:10" s="72" customFormat="1" ht="15" customHeight="1">
      <c r="A21" s="33" t="str">
        <f>IF(Calcu!B21=TRUE,"","삭제")</f>
        <v>삭제</v>
      </c>
      <c r="B21" s="143" t="str">
        <f>Calcu!T21</f>
        <v>-</v>
      </c>
      <c r="C21" s="143" t="str">
        <f>Calcu!U21</f>
        <v>-</v>
      </c>
      <c r="D21" s="143" t="str">
        <f>Calcu!W21</f>
        <v>-</v>
      </c>
      <c r="E21" s="143" t="str">
        <f>Calcu!X21</f>
        <v/>
      </c>
      <c r="G21" s="143" t="str">
        <f>Calcu!T51</f>
        <v>-</v>
      </c>
      <c r="H21" s="143" t="str">
        <f>Calcu!U51</f>
        <v>-</v>
      </c>
      <c r="I21" s="143" t="str">
        <f>Calcu!W51</f>
        <v>-</v>
      </c>
      <c r="J21" s="143" t="str">
        <f>Calcu!X51</f>
        <v/>
      </c>
    </row>
    <row r="22" spans="1:10" s="72" customFormat="1" ht="15" customHeight="1">
      <c r="A22" s="33" t="str">
        <f>IF(Calcu!B22=TRUE,"","삭제")</f>
        <v>삭제</v>
      </c>
      <c r="B22" s="143" t="str">
        <f>Calcu!T22</f>
        <v>-</v>
      </c>
      <c r="C22" s="143" t="str">
        <f>Calcu!U22</f>
        <v>-</v>
      </c>
      <c r="D22" s="143" t="str">
        <f>Calcu!W22</f>
        <v>-</v>
      </c>
      <c r="E22" s="143" t="str">
        <f>Calcu!X22</f>
        <v/>
      </c>
      <c r="G22" s="143" t="str">
        <f>Calcu!T52</f>
        <v>-</v>
      </c>
      <c r="H22" s="143" t="str">
        <f>Calcu!U52</f>
        <v>-</v>
      </c>
      <c r="I22" s="143" t="str">
        <f>Calcu!W52</f>
        <v>-</v>
      </c>
      <c r="J22" s="143" t="str">
        <f>Calcu!X52</f>
        <v/>
      </c>
    </row>
    <row r="23" spans="1:10" s="72" customFormat="1" ht="15" customHeight="1">
      <c r="A23" s="33" t="str">
        <f>IF(Calcu!B23=TRUE,"","삭제")</f>
        <v>삭제</v>
      </c>
      <c r="B23" s="143" t="str">
        <f>Calcu!T23</f>
        <v>-</v>
      </c>
      <c r="C23" s="143" t="str">
        <f>Calcu!U23</f>
        <v>-</v>
      </c>
      <c r="D23" s="143" t="str">
        <f>Calcu!W23</f>
        <v>-</v>
      </c>
      <c r="E23" s="143" t="str">
        <f>Calcu!X23</f>
        <v/>
      </c>
      <c r="G23" s="143" t="str">
        <f>Calcu!T53</f>
        <v>-</v>
      </c>
      <c r="H23" s="143" t="str">
        <f>Calcu!U53</f>
        <v>-</v>
      </c>
      <c r="I23" s="143" t="str">
        <f>Calcu!W53</f>
        <v>-</v>
      </c>
      <c r="J23" s="143" t="str">
        <f>Calcu!X53</f>
        <v/>
      </c>
    </row>
    <row r="24" spans="1:10" s="72" customFormat="1" ht="15" customHeight="1">
      <c r="A24" s="33" t="str">
        <f>IF(Calcu!B24=TRUE,"","삭제")</f>
        <v>삭제</v>
      </c>
      <c r="B24" s="143" t="str">
        <f>Calcu!T24</f>
        <v>-</v>
      </c>
      <c r="C24" s="143" t="str">
        <f>Calcu!U24</f>
        <v>-</v>
      </c>
      <c r="D24" s="143" t="str">
        <f>Calcu!W24</f>
        <v>-</v>
      </c>
      <c r="E24" s="143" t="str">
        <f>Calcu!X24</f>
        <v/>
      </c>
      <c r="G24" s="143" t="str">
        <f>Calcu!T54</f>
        <v>-</v>
      </c>
      <c r="H24" s="143" t="str">
        <f>Calcu!U54</f>
        <v>-</v>
      </c>
      <c r="I24" s="143" t="str">
        <f>Calcu!W54</f>
        <v>-</v>
      </c>
      <c r="J24" s="143" t="str">
        <f>Calcu!X54</f>
        <v/>
      </c>
    </row>
    <row r="25" spans="1:10" s="72" customFormat="1" ht="15" customHeight="1">
      <c r="A25" s="33" t="str">
        <f>IF(Calcu!B25=TRUE,"","삭제")</f>
        <v>삭제</v>
      </c>
      <c r="B25" s="143" t="str">
        <f>Calcu!T25</f>
        <v>-</v>
      </c>
      <c r="C25" s="143" t="str">
        <f>Calcu!U25</f>
        <v>-</v>
      </c>
      <c r="D25" s="143" t="str">
        <f>Calcu!W25</f>
        <v>-</v>
      </c>
      <c r="E25" s="143" t="str">
        <f>Calcu!X25</f>
        <v/>
      </c>
      <c r="G25" s="143" t="str">
        <f>Calcu!T55</f>
        <v>-</v>
      </c>
      <c r="H25" s="143" t="str">
        <f>Calcu!U55</f>
        <v>-</v>
      </c>
      <c r="I25" s="143" t="str">
        <f>Calcu!W55</f>
        <v>-</v>
      </c>
      <c r="J25" s="143" t="str">
        <f>Calcu!X55</f>
        <v/>
      </c>
    </row>
    <row r="26" spans="1:10" s="72" customFormat="1" ht="15" customHeight="1">
      <c r="A26" s="33" t="str">
        <f>IF(Calcu!B26=TRUE,"","삭제")</f>
        <v>삭제</v>
      </c>
      <c r="B26" s="143" t="str">
        <f>Calcu!T26</f>
        <v>-</v>
      </c>
      <c r="C26" s="143" t="str">
        <f>Calcu!U26</f>
        <v>-</v>
      </c>
      <c r="D26" s="143" t="str">
        <f>Calcu!W26</f>
        <v>-</v>
      </c>
      <c r="E26" s="143" t="str">
        <f>Calcu!X26</f>
        <v/>
      </c>
      <c r="G26" s="143" t="str">
        <f>Calcu!T56</f>
        <v>-</v>
      </c>
      <c r="H26" s="143" t="str">
        <f>Calcu!U56</f>
        <v>-</v>
      </c>
      <c r="I26" s="143" t="str">
        <f>Calcu!W56</f>
        <v>-</v>
      </c>
      <c r="J26" s="143" t="str">
        <f>Calcu!X56</f>
        <v/>
      </c>
    </row>
    <row r="27" spans="1:10" s="72" customFormat="1" ht="15" customHeight="1">
      <c r="A27" s="33" t="str">
        <f>IF(Calcu!B27=TRUE,"","삭제")</f>
        <v>삭제</v>
      </c>
      <c r="B27" s="143" t="str">
        <f>Calcu!T27</f>
        <v>-</v>
      </c>
      <c r="C27" s="143" t="str">
        <f>Calcu!U27</f>
        <v>-</v>
      </c>
      <c r="D27" s="143" t="str">
        <f>Calcu!W27</f>
        <v>-</v>
      </c>
      <c r="E27" s="143" t="str">
        <f>Calcu!X27</f>
        <v/>
      </c>
      <c r="G27" s="143" t="str">
        <f>Calcu!T57</f>
        <v>-</v>
      </c>
      <c r="H27" s="143" t="str">
        <f>Calcu!U57</f>
        <v>-</v>
      </c>
      <c r="I27" s="143" t="str">
        <f>Calcu!W57</f>
        <v>-</v>
      </c>
      <c r="J27" s="143" t="str">
        <f>Calcu!X57</f>
        <v/>
      </c>
    </row>
    <row r="28" spans="1:10" s="72" customFormat="1" ht="15" customHeight="1">
      <c r="A28" s="33" t="str">
        <f>IF(Calcu!B28=TRUE,"","삭제")</f>
        <v>삭제</v>
      </c>
      <c r="B28" s="143" t="str">
        <f>Calcu!T28</f>
        <v>-</v>
      </c>
      <c r="C28" s="143" t="str">
        <f>Calcu!U28</f>
        <v>-</v>
      </c>
      <c r="D28" s="143" t="str">
        <f>Calcu!W28</f>
        <v>-</v>
      </c>
      <c r="E28" s="143" t="str">
        <f>Calcu!X28</f>
        <v/>
      </c>
      <c r="G28" s="143" t="str">
        <f>Calcu!T58</f>
        <v>-</v>
      </c>
      <c r="H28" s="143" t="str">
        <f>Calcu!U58</f>
        <v>-</v>
      </c>
      <c r="I28" s="143" t="str">
        <f>Calcu!W58</f>
        <v>-</v>
      </c>
      <c r="J28" s="143" t="str">
        <f>Calcu!X58</f>
        <v/>
      </c>
    </row>
    <row r="29" spans="1:10" s="72" customFormat="1" ht="15" customHeight="1">
      <c r="A29" s="33" t="str">
        <f>IF(Calcu!B29=TRUE,"","삭제")</f>
        <v>삭제</v>
      </c>
      <c r="B29" s="143" t="str">
        <f>Calcu!T29</f>
        <v>-</v>
      </c>
      <c r="C29" s="143" t="str">
        <f>Calcu!U29</f>
        <v>-</v>
      </c>
      <c r="D29" s="143" t="str">
        <f>Calcu!W29</f>
        <v>-</v>
      </c>
      <c r="E29" s="143" t="str">
        <f>Calcu!X29</f>
        <v/>
      </c>
      <c r="G29" s="143" t="str">
        <f>Calcu!T59</f>
        <v>-</v>
      </c>
      <c r="H29" s="143" t="str">
        <f>Calcu!U59</f>
        <v>-</v>
      </c>
      <c r="I29" s="143" t="str">
        <f>Calcu!W59</f>
        <v>-</v>
      </c>
      <c r="J29" s="143" t="str">
        <f>Calcu!X59</f>
        <v/>
      </c>
    </row>
    <row r="30" spans="1:10" s="72" customFormat="1" ht="15" customHeight="1">
      <c r="A30" s="33" t="str">
        <f>IF(Calcu!B30=TRUE,"","삭제")</f>
        <v>삭제</v>
      </c>
      <c r="B30" s="143" t="str">
        <f>Calcu!T30</f>
        <v>-</v>
      </c>
      <c r="C30" s="143" t="str">
        <f>Calcu!U30</f>
        <v>-</v>
      </c>
      <c r="D30" s="143" t="str">
        <f>Calcu!W30</f>
        <v>-</v>
      </c>
      <c r="E30" s="143" t="str">
        <f>Calcu!X30</f>
        <v/>
      </c>
      <c r="G30" s="143" t="str">
        <f>Calcu!T60</f>
        <v>-</v>
      </c>
      <c r="H30" s="143" t="str">
        <f>Calcu!U60</f>
        <v>-</v>
      </c>
      <c r="I30" s="143" t="str">
        <f>Calcu!W60</f>
        <v>-</v>
      </c>
      <c r="J30" s="143" t="str">
        <f>Calcu!X60</f>
        <v/>
      </c>
    </row>
    <row r="31" spans="1:10" s="72" customFormat="1" ht="15" customHeight="1">
      <c r="A31" s="33" t="str">
        <f>IF(Calcu!B31=TRUE,"","삭제")</f>
        <v>삭제</v>
      </c>
      <c r="B31" s="143" t="str">
        <f>Calcu!T31</f>
        <v>-</v>
      </c>
      <c r="C31" s="143" t="str">
        <f>Calcu!U31</f>
        <v>-</v>
      </c>
      <c r="D31" s="143" t="str">
        <f>Calcu!W31</f>
        <v>-</v>
      </c>
      <c r="E31" s="143" t="str">
        <f>Calcu!X31</f>
        <v/>
      </c>
      <c r="G31" s="143" t="str">
        <f>Calcu!T61</f>
        <v>-</v>
      </c>
      <c r="H31" s="143" t="str">
        <f>Calcu!U61</f>
        <v>-</v>
      </c>
      <c r="I31" s="143" t="str">
        <f>Calcu!W61</f>
        <v>-</v>
      </c>
      <c r="J31" s="143" t="str">
        <f>Calcu!X61</f>
        <v/>
      </c>
    </row>
    <row r="32" spans="1:10" s="72" customFormat="1" ht="15" customHeight="1">
      <c r="A32" s="33" t="str">
        <f>IF(Calcu!B32=TRUE,"","삭제")</f>
        <v>삭제</v>
      </c>
      <c r="B32" s="143" t="str">
        <f>Calcu!T32</f>
        <v>-</v>
      </c>
      <c r="C32" s="143" t="str">
        <f>Calcu!U32</f>
        <v>-</v>
      </c>
      <c r="D32" s="143" t="str">
        <f>Calcu!W32</f>
        <v>-</v>
      </c>
      <c r="E32" s="143" t="str">
        <f>Calcu!X32</f>
        <v/>
      </c>
      <c r="G32" s="143" t="str">
        <f>Calcu!T62</f>
        <v>-</v>
      </c>
      <c r="H32" s="143" t="str">
        <f>Calcu!U62</f>
        <v>-</v>
      </c>
      <c r="I32" s="143" t="str">
        <f>Calcu!W62</f>
        <v>-</v>
      </c>
      <c r="J32" s="143" t="str">
        <f>Calcu!X62</f>
        <v/>
      </c>
    </row>
    <row r="33" spans="1:12" s="72" customFormat="1" ht="15" customHeight="1">
      <c r="A33" s="33" t="str">
        <f>IF(Calcu!B33=TRUE,"","삭제")</f>
        <v>삭제</v>
      </c>
      <c r="B33" s="143" t="str">
        <f>Calcu!T33</f>
        <v>-</v>
      </c>
      <c r="C33" s="143" t="str">
        <f>Calcu!U33</f>
        <v>-</v>
      </c>
      <c r="D33" s="143" t="str">
        <f>Calcu!W33</f>
        <v>-</v>
      </c>
      <c r="E33" s="143" t="str">
        <f>Calcu!X33</f>
        <v/>
      </c>
      <c r="G33" s="143" t="str">
        <f>Calcu!T63</f>
        <v>-</v>
      </c>
      <c r="H33" s="143" t="str">
        <f>Calcu!U63</f>
        <v>-</v>
      </c>
      <c r="I33" s="143" t="str">
        <f>Calcu!W63</f>
        <v>-</v>
      </c>
      <c r="J33" s="143" t="str">
        <f>Calcu!X63</f>
        <v/>
      </c>
    </row>
    <row r="34" spans="1:12" s="72" customFormat="1" ht="15" customHeight="1">
      <c r="A34" s="33" t="str">
        <f>IF(Calcu!B34=TRUE,"","삭제")</f>
        <v>삭제</v>
      </c>
      <c r="B34" s="143" t="str">
        <f>Calcu!T34</f>
        <v>-</v>
      </c>
      <c r="C34" s="143" t="str">
        <f>Calcu!U34</f>
        <v>-</v>
      </c>
      <c r="D34" s="143" t="str">
        <f>Calcu!W34</f>
        <v>-</v>
      </c>
      <c r="E34" s="143" t="str">
        <f>Calcu!X34</f>
        <v/>
      </c>
      <c r="G34" s="143" t="str">
        <f>Calcu!T64</f>
        <v>-</v>
      </c>
      <c r="H34" s="143" t="str">
        <f>Calcu!U64</f>
        <v>-</v>
      </c>
      <c r="I34" s="143" t="str">
        <f>Calcu!W64</f>
        <v>-</v>
      </c>
      <c r="J34" s="143" t="str">
        <f>Calcu!X64</f>
        <v/>
      </c>
    </row>
    <row r="35" spans="1:12" s="72" customFormat="1" ht="15" customHeight="1">
      <c r="A35" s="33" t="str">
        <f>IF(Calcu!B35=TRUE,"","삭제")</f>
        <v>삭제</v>
      </c>
      <c r="B35" s="143" t="str">
        <f>Calcu!T35</f>
        <v>-</v>
      </c>
      <c r="C35" s="143" t="str">
        <f>Calcu!U35</f>
        <v>-</v>
      </c>
      <c r="D35" s="143" t="str">
        <f>Calcu!W35</f>
        <v>-</v>
      </c>
      <c r="E35" s="143" t="str">
        <f>Calcu!X35</f>
        <v/>
      </c>
      <c r="G35" s="143" t="str">
        <f>Calcu!T65</f>
        <v>-</v>
      </c>
      <c r="H35" s="143" t="str">
        <f>Calcu!U65</f>
        <v>-</v>
      </c>
      <c r="I35" s="143" t="str">
        <f>Calcu!W65</f>
        <v>-</v>
      </c>
      <c r="J35" s="143" t="str">
        <f>Calcu!X65</f>
        <v/>
      </c>
    </row>
    <row r="36" spans="1:12" s="72" customFormat="1" ht="15" customHeight="1">
      <c r="A36" s="33" t="str">
        <f>IF(Calcu!B36=TRUE,"","삭제")</f>
        <v>삭제</v>
      </c>
      <c r="B36" s="143" t="str">
        <f>Calcu!T36</f>
        <v>-</v>
      </c>
      <c r="C36" s="143" t="str">
        <f>Calcu!U36</f>
        <v>-</v>
      </c>
      <c r="D36" s="143" t="str">
        <f>Calcu!W36</f>
        <v>-</v>
      </c>
      <c r="E36" s="143" t="str">
        <f>Calcu!X36</f>
        <v/>
      </c>
      <c r="G36" s="143" t="str">
        <f>Calcu!T66</f>
        <v>-</v>
      </c>
      <c r="H36" s="143" t="str">
        <f>Calcu!U66</f>
        <v>-</v>
      </c>
      <c r="I36" s="143" t="str">
        <f>Calcu!W66</f>
        <v>-</v>
      </c>
      <c r="J36" s="143" t="str">
        <f>Calcu!X66</f>
        <v/>
      </c>
    </row>
    <row r="37" spans="1:12" s="72" customFormat="1" ht="15" customHeight="1">
      <c r="A37" s="33" t="str">
        <f>IF(Calcu!B37=TRUE,"","삭제")</f>
        <v>삭제</v>
      </c>
      <c r="B37" s="143" t="str">
        <f>Calcu!T37</f>
        <v>-</v>
      </c>
      <c r="C37" s="143" t="str">
        <f>Calcu!U37</f>
        <v>-</v>
      </c>
      <c r="D37" s="143" t="str">
        <f>Calcu!W37</f>
        <v>-</v>
      </c>
      <c r="E37" s="143" t="str">
        <f>Calcu!X37</f>
        <v/>
      </c>
      <c r="G37" s="143" t="str">
        <f>Calcu!T67</f>
        <v>-</v>
      </c>
      <c r="H37" s="143" t="str">
        <f>Calcu!U67</f>
        <v>-</v>
      </c>
      <c r="I37" s="143" t="str">
        <f>Calcu!W67</f>
        <v>-</v>
      </c>
      <c r="J37" s="143" t="str">
        <f>Calcu!X67</f>
        <v/>
      </c>
    </row>
    <row r="38" spans="1:12" s="72" customFormat="1" ht="15" customHeight="1">
      <c r="A38" s="33" t="str">
        <f>IF(Calcu!B38=TRUE,"","삭제")</f>
        <v>삭제</v>
      </c>
      <c r="B38" s="143" t="str">
        <f>Calcu!T38</f>
        <v>-</v>
      </c>
      <c r="C38" s="143" t="str">
        <f>Calcu!U38</f>
        <v>-</v>
      </c>
      <c r="D38" s="143" t="str">
        <f>Calcu!W38</f>
        <v>-</v>
      </c>
      <c r="E38" s="143" t="str">
        <f>Calcu!X38</f>
        <v/>
      </c>
      <c r="G38" s="143" t="str">
        <f>Calcu!T68</f>
        <v>-</v>
      </c>
      <c r="H38" s="143" t="str">
        <f>Calcu!U68</f>
        <v>-</v>
      </c>
      <c r="I38" s="143" t="str">
        <f>Calcu!W68</f>
        <v>-</v>
      </c>
      <c r="J38" s="143" t="str">
        <f>Calcu!X68</f>
        <v/>
      </c>
    </row>
    <row r="39" spans="1:12" ht="15" customHeight="1">
      <c r="B39" s="90"/>
      <c r="C39" s="90"/>
      <c r="D39" s="90"/>
      <c r="E39" s="90"/>
      <c r="F39" s="62"/>
      <c r="G39" s="62"/>
      <c r="H39" s="62"/>
      <c r="I39" s="62"/>
      <c r="J39" s="62"/>
      <c r="K39" s="62"/>
      <c r="L39" s="80"/>
    </row>
    <row r="40" spans="1:12" ht="15" customHeight="1">
      <c r="I40" s="80"/>
      <c r="J40" s="89"/>
      <c r="L40" s="80"/>
    </row>
    <row r="41" spans="1:12" ht="15" customHeight="1">
      <c r="I41" s="80"/>
      <c r="J41" s="89"/>
      <c r="L41" s="80"/>
    </row>
  </sheetData>
  <mergeCells count="3">
    <mergeCell ref="E7:E8"/>
    <mergeCell ref="A1:K2"/>
    <mergeCell ref="J7:J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29" customWidth="1"/>
    <col min="3" max="10" width="7.5546875" style="29" customWidth="1"/>
    <col min="11" max="11" width="5" style="29" customWidth="1"/>
    <col min="12" max="12" width="5" style="80" customWidth="1"/>
    <col min="13" max="16384" width="10.77734375" style="72"/>
  </cols>
  <sheetData>
    <row r="1" spans="1:12" s="67" customFormat="1" ht="33" customHeight="1">
      <c r="A1" s="307" t="s">
        <v>59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2" spans="1:12" s="67" customFormat="1" ht="33" customHeight="1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</row>
    <row r="3" spans="1:12" s="67" customFormat="1" ht="12.75" customHeight="1">
      <c r="A3" s="38"/>
      <c r="B3" s="38"/>
      <c r="C3" s="16"/>
      <c r="D3" s="16"/>
      <c r="E3" s="16"/>
      <c r="F3" s="16"/>
      <c r="G3" s="16"/>
      <c r="H3" s="16"/>
      <c r="I3" s="16"/>
      <c r="J3" s="16"/>
      <c r="K3" s="16"/>
      <c r="L3" s="68"/>
    </row>
    <row r="4" spans="1:12" s="69" customFormat="1" ht="13.5" customHeight="1">
      <c r="A4" s="77"/>
      <c r="B4" s="77"/>
      <c r="C4" s="78"/>
      <c r="D4" s="78"/>
      <c r="E4" s="84"/>
      <c r="F4" s="78"/>
      <c r="G4" s="78"/>
      <c r="H4" s="85"/>
      <c r="I4" s="79"/>
      <c r="J4" s="84"/>
      <c r="K4" s="84"/>
      <c r="L4" s="77"/>
    </row>
    <row r="5" spans="1:12" s="71" customFormat="1" ht="1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70"/>
    </row>
    <row r="6" spans="1:12" s="29" customFormat="1" ht="15" customHeight="1">
      <c r="C6" s="44" t="str">
        <f>"○ 품명 : "&amp;기본정보!C$5</f>
        <v xml:space="preserve">○ 품명 : </v>
      </c>
      <c r="L6" s="80"/>
    </row>
    <row r="7" spans="1:12" s="29" customFormat="1" ht="15" customHeight="1">
      <c r="C7" s="44" t="str">
        <f>"○ 제작회사 : "&amp;기본정보!C$6</f>
        <v xml:space="preserve">○ 제작회사 : </v>
      </c>
      <c r="L7" s="80"/>
    </row>
    <row r="8" spans="1:12" s="29" customFormat="1" ht="15" customHeight="1">
      <c r="C8" s="44" t="str">
        <f>"○ 형식 : "&amp;기본정보!C$7</f>
        <v xml:space="preserve">○ 형식 : </v>
      </c>
      <c r="L8" s="80"/>
    </row>
    <row r="9" spans="1:12" s="29" customFormat="1" ht="15" customHeight="1">
      <c r="C9" s="44" t="str">
        <f>"○ 기기번호 : "&amp;기본정보!C$8</f>
        <v xml:space="preserve">○ 기기번호 : </v>
      </c>
      <c r="L9" s="80"/>
    </row>
    <row r="10" spans="1:12" s="29" customFormat="1" ht="15" customHeight="1">
      <c r="L10" s="80"/>
    </row>
    <row r="11" spans="1:12" ht="15" customHeight="1">
      <c r="B11" s="62"/>
      <c r="C11" s="90"/>
      <c r="D11" s="90"/>
      <c r="E11" s="90"/>
      <c r="F11" s="90"/>
      <c r="G11" s="90"/>
      <c r="H11" s="91"/>
      <c r="I11" s="91"/>
      <c r="J11" s="90"/>
      <c r="K11" s="6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4"/>
  <sheetViews>
    <sheetView showGridLines="0" zoomScaleNormal="100" workbookViewId="0"/>
  </sheetViews>
  <sheetFormatPr defaultColWidth="8.88671875" defaultRowHeight="13.5" customHeight="1"/>
  <cols>
    <col min="1" max="1" width="3.77734375" style="22" customWidth="1"/>
    <col min="2" max="2" width="8.77734375" style="22" customWidth="1"/>
    <col min="3" max="4" width="8.77734375" style="23" customWidth="1"/>
    <col min="5" max="5" width="8.77734375" style="18" customWidth="1"/>
    <col min="6" max="8" width="8.77734375" style="19" customWidth="1"/>
    <col min="9" max="9" width="10.44140625" style="19" customWidth="1"/>
    <col min="10" max="10" width="3.77734375" style="35" customWidth="1"/>
    <col min="11" max="12" width="10.44140625" style="35" customWidth="1"/>
    <col min="13" max="16" width="8.88671875" style="35" customWidth="1"/>
    <col min="17" max="19" width="8.88671875" style="35"/>
    <col min="20" max="16384" width="8.88671875" style="21"/>
  </cols>
  <sheetData>
    <row r="1" spans="1:30" s="55" customFormat="1" ht="25.5">
      <c r="A1" s="51" t="s">
        <v>283</v>
      </c>
      <c r="B1" s="23"/>
      <c r="C1" s="23"/>
      <c r="D1" s="23"/>
      <c r="E1" s="52"/>
      <c r="F1" s="19"/>
      <c r="G1" s="19"/>
      <c r="H1" s="19"/>
      <c r="I1" s="19"/>
      <c r="J1" s="19"/>
      <c r="K1" s="5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" s="20" customFormat="1" ht="15" customHeight="1">
      <c r="A2" s="17"/>
      <c r="B2" s="17"/>
      <c r="C2" s="17"/>
      <c r="D2" s="17"/>
      <c r="E2" s="17"/>
      <c r="F2" s="17"/>
      <c r="G2" s="17"/>
      <c r="H2" s="17"/>
      <c r="I2" s="17"/>
    </row>
    <row r="3" spans="1:30" s="20" customFormat="1" ht="15" customHeight="1">
      <c r="A3" s="36"/>
      <c r="B3" s="161" t="s">
        <v>284</v>
      </c>
      <c r="C3" s="162">
        <f>기본정보!C3</f>
        <v>0</v>
      </c>
      <c r="D3" s="161" t="s">
        <v>285</v>
      </c>
      <c r="E3" s="312">
        <f>기본정보!H3</f>
        <v>0</v>
      </c>
      <c r="F3" s="313"/>
      <c r="G3" s="161" t="s">
        <v>286</v>
      </c>
      <c r="H3" s="174">
        <f>기본정보!H8</f>
        <v>0</v>
      </c>
      <c r="I3" s="17"/>
    </row>
    <row r="4" spans="1:30" s="20" customFormat="1" ht="15" customHeight="1">
      <c r="A4" s="36"/>
      <c r="B4" s="161" t="s">
        <v>287</v>
      </c>
      <c r="C4" s="175">
        <f>기본정보!C8</f>
        <v>0</v>
      </c>
      <c r="D4" s="161" t="s">
        <v>288</v>
      </c>
      <c r="E4" s="310">
        <f>기본정보!H4</f>
        <v>0</v>
      </c>
      <c r="F4" s="311"/>
      <c r="G4" s="161" t="s">
        <v>289</v>
      </c>
      <c r="H4" s="174">
        <f>기본정보!H9</f>
        <v>0</v>
      </c>
      <c r="I4" s="17"/>
    </row>
    <row r="5" spans="1:30" s="20" customFormat="1" ht="15" customHeight="1">
      <c r="A5" s="36"/>
      <c r="D5" s="17"/>
      <c r="E5" s="17"/>
      <c r="F5" s="17"/>
      <c r="G5" s="17"/>
      <c r="H5" s="17"/>
      <c r="I5" s="17"/>
    </row>
    <row r="6" spans="1:30" s="20" customFormat="1" ht="15" customHeight="1">
      <c r="A6" s="36"/>
      <c r="B6" s="36" t="s">
        <v>290</v>
      </c>
      <c r="D6" s="17"/>
      <c r="E6" s="17"/>
      <c r="F6" s="17"/>
      <c r="G6" s="17"/>
      <c r="H6" s="17"/>
      <c r="I6" s="17"/>
    </row>
    <row r="7" spans="1:30" s="20" customFormat="1" ht="15" customHeight="1">
      <c r="A7" s="36"/>
      <c r="B7" s="161" t="s">
        <v>291</v>
      </c>
      <c r="C7" s="161" t="s">
        <v>292</v>
      </c>
      <c r="D7" s="161" t="s">
        <v>225</v>
      </c>
      <c r="E7" s="17"/>
      <c r="F7" s="17"/>
      <c r="G7" s="17"/>
      <c r="H7" s="17"/>
      <c r="I7" s="17"/>
    </row>
    <row r="8" spans="1:30" s="20" customFormat="1" ht="15" customHeight="1">
      <c r="A8" s="36"/>
      <c r="B8" s="162">
        <f>Calcu!G3</f>
        <v>0</v>
      </c>
      <c r="C8" s="162">
        <f>Calcu!H3</f>
        <v>0</v>
      </c>
      <c r="D8" s="162">
        <f>Calcu!I3</f>
        <v>0</v>
      </c>
      <c r="E8" s="17"/>
      <c r="F8" s="17"/>
      <c r="G8" s="17"/>
      <c r="H8" s="17"/>
      <c r="I8" s="17"/>
    </row>
    <row r="9" spans="1:30" s="20" customFormat="1" ht="15" customHeight="1">
      <c r="A9" s="36"/>
      <c r="B9" s="17"/>
      <c r="C9" s="17"/>
      <c r="D9" s="17"/>
      <c r="E9" s="17"/>
      <c r="F9" s="17"/>
      <c r="G9" s="17"/>
      <c r="H9" s="17"/>
      <c r="I9" s="17"/>
    </row>
    <row r="10" spans="1:30" s="20" customFormat="1" ht="15" customHeight="1">
      <c r="A10" s="36"/>
      <c r="B10" s="86" t="s">
        <v>293</v>
      </c>
      <c r="C10" s="17"/>
      <c r="D10" s="17"/>
      <c r="E10" s="17"/>
      <c r="F10" s="17"/>
      <c r="G10" s="17"/>
      <c r="H10" s="17"/>
      <c r="I10" s="17"/>
    </row>
    <row r="11" spans="1:30" ht="13.5" customHeight="1">
      <c r="A11" s="21"/>
      <c r="B11" s="87" t="s">
        <v>294</v>
      </c>
      <c r="F11" s="17"/>
      <c r="G11" s="17"/>
      <c r="H11" s="17"/>
      <c r="I11" s="17"/>
      <c r="J11" s="20"/>
      <c r="K11" s="20"/>
      <c r="L11" s="20"/>
      <c r="M11" s="20"/>
    </row>
    <row r="12" spans="1:30" ht="13.5" customHeight="1">
      <c r="B12" s="308" t="s">
        <v>295</v>
      </c>
      <c r="C12" s="308" t="s">
        <v>302</v>
      </c>
      <c r="D12" s="314" t="str">
        <f>Calcu!F6</f>
        <v>측정 투영기를 이용한 곡률반경 측정값</v>
      </c>
      <c r="E12" s="315"/>
      <c r="F12" s="315"/>
      <c r="G12" s="315"/>
      <c r="H12" s="316"/>
      <c r="I12" s="17"/>
      <c r="J12" s="20"/>
      <c r="K12" s="20"/>
      <c r="L12" s="20"/>
      <c r="M12" s="20"/>
    </row>
    <row r="13" spans="1:30" ht="13.5" customHeight="1">
      <c r="B13" s="309"/>
      <c r="C13" s="309"/>
      <c r="D13" s="146" t="s">
        <v>296</v>
      </c>
      <c r="E13" s="165" t="s">
        <v>297</v>
      </c>
      <c r="F13" s="146" t="s">
        <v>164</v>
      </c>
      <c r="G13" s="165" t="s">
        <v>165</v>
      </c>
      <c r="H13" s="146" t="s">
        <v>166</v>
      </c>
      <c r="I13" s="17"/>
      <c r="J13" s="20"/>
      <c r="K13" s="20"/>
      <c r="L13" s="20"/>
      <c r="M13" s="20"/>
    </row>
    <row r="14" spans="1:30" ht="13.5" customHeight="1">
      <c r="B14" s="161"/>
      <c r="C14" s="161" t="str">
        <f>Calcu!E9</f>
        <v/>
      </c>
      <c r="D14" s="161" t="str">
        <f t="shared" ref="D14:H14" si="0">C14</f>
        <v/>
      </c>
      <c r="E14" s="161" t="str">
        <f t="shared" si="0"/>
        <v/>
      </c>
      <c r="F14" s="161" t="str">
        <f t="shared" si="0"/>
        <v/>
      </c>
      <c r="G14" s="161" t="str">
        <f t="shared" si="0"/>
        <v/>
      </c>
      <c r="H14" s="161" t="str">
        <f t="shared" si="0"/>
        <v/>
      </c>
      <c r="I14" s="17"/>
      <c r="J14" s="20"/>
      <c r="K14" s="20"/>
      <c r="L14" s="20"/>
      <c r="M14" s="20"/>
    </row>
    <row r="15" spans="1:30" ht="13.5" customHeight="1">
      <c r="B15" s="162" t="str">
        <f>Calcu!C9</f>
        <v/>
      </c>
      <c r="C15" s="162" t="str">
        <f>Calcu!D9</f>
        <v/>
      </c>
      <c r="D15" s="162" t="str">
        <f>IF(Calcu!$B9=FALSE,"",TEXT(Calcu!F9,Calcu!$Q$80))</f>
        <v/>
      </c>
      <c r="E15" s="162" t="str">
        <f>IF(Calcu!$B9=FALSE,"",TEXT(Calcu!G9,Calcu!$Q$80))</f>
        <v/>
      </c>
      <c r="F15" s="162" t="str">
        <f>IF(Calcu!$B9=FALSE,"",TEXT(Calcu!H9,Calcu!$Q$80))</f>
        <v/>
      </c>
      <c r="G15" s="162" t="str">
        <f>IF(Calcu!$B9=FALSE,"",TEXT(Calcu!I9,Calcu!$Q$80))</f>
        <v/>
      </c>
      <c r="H15" s="162" t="str">
        <f>IF(Calcu!$B9=FALSE,"",TEXT(Calcu!J9,Calcu!$Q$80))</f>
        <v/>
      </c>
      <c r="I15" s="17"/>
      <c r="J15" s="20"/>
      <c r="K15" s="20"/>
      <c r="L15" s="20"/>
      <c r="M15" s="20"/>
    </row>
    <row r="16" spans="1:30" ht="13.5" customHeight="1">
      <c r="B16" s="162" t="str">
        <f>Calcu!C10</f>
        <v/>
      </c>
      <c r="C16" s="162" t="str">
        <f>Calcu!D10</f>
        <v/>
      </c>
      <c r="D16" s="162" t="str">
        <f>IF(Calcu!$B10=FALSE,"",TEXT(Calcu!F10,Calcu!$Q$80))</f>
        <v/>
      </c>
      <c r="E16" s="162" t="str">
        <f>IF(Calcu!$B10=FALSE,"",TEXT(Calcu!G10,Calcu!$Q$80))</f>
        <v/>
      </c>
      <c r="F16" s="162" t="str">
        <f>IF(Calcu!$B10=FALSE,"",TEXT(Calcu!H10,Calcu!$Q$80))</f>
        <v/>
      </c>
      <c r="G16" s="162" t="str">
        <f>IF(Calcu!$B10=FALSE,"",TEXT(Calcu!I10,Calcu!$Q$80))</f>
        <v/>
      </c>
      <c r="H16" s="162" t="str">
        <f>IF(Calcu!$B10=FALSE,"",TEXT(Calcu!J10,Calcu!$Q$80))</f>
        <v/>
      </c>
      <c r="I16" s="17"/>
      <c r="J16" s="20"/>
      <c r="K16" s="20"/>
      <c r="L16" s="20"/>
      <c r="M16" s="20"/>
    </row>
    <row r="17" spans="2:13" ht="13.5" customHeight="1">
      <c r="B17" s="162" t="str">
        <f>Calcu!C11</f>
        <v/>
      </c>
      <c r="C17" s="162" t="str">
        <f>Calcu!D11</f>
        <v/>
      </c>
      <c r="D17" s="162" t="str">
        <f>IF(Calcu!$B11=FALSE,"",TEXT(Calcu!F11,Calcu!$Q$80))</f>
        <v/>
      </c>
      <c r="E17" s="162" t="str">
        <f>IF(Calcu!$B11=FALSE,"",TEXT(Calcu!G11,Calcu!$Q$80))</f>
        <v/>
      </c>
      <c r="F17" s="162" t="str">
        <f>IF(Calcu!$B11=FALSE,"",TEXT(Calcu!H11,Calcu!$Q$80))</f>
        <v/>
      </c>
      <c r="G17" s="162" t="str">
        <f>IF(Calcu!$B11=FALSE,"",TEXT(Calcu!I11,Calcu!$Q$80))</f>
        <v/>
      </c>
      <c r="H17" s="162" t="str">
        <f>IF(Calcu!$B11=FALSE,"",TEXT(Calcu!J11,Calcu!$Q$80))</f>
        <v/>
      </c>
      <c r="I17" s="17"/>
      <c r="J17" s="20"/>
      <c r="K17" s="20"/>
      <c r="L17" s="20"/>
      <c r="M17" s="20"/>
    </row>
    <row r="18" spans="2:13" ht="13.5" customHeight="1">
      <c r="B18" s="162" t="str">
        <f>Calcu!C12</f>
        <v/>
      </c>
      <c r="C18" s="162" t="str">
        <f>Calcu!D12</f>
        <v/>
      </c>
      <c r="D18" s="162" t="str">
        <f>IF(Calcu!$B12=FALSE,"",TEXT(Calcu!F12,Calcu!$Q$80))</f>
        <v/>
      </c>
      <c r="E18" s="162" t="str">
        <f>IF(Calcu!$B12=FALSE,"",TEXT(Calcu!G12,Calcu!$Q$80))</f>
        <v/>
      </c>
      <c r="F18" s="162" t="str">
        <f>IF(Calcu!$B12=FALSE,"",TEXT(Calcu!H12,Calcu!$Q$80))</f>
        <v/>
      </c>
      <c r="G18" s="162" t="str">
        <f>IF(Calcu!$B12=FALSE,"",TEXT(Calcu!I12,Calcu!$Q$80))</f>
        <v/>
      </c>
      <c r="H18" s="162" t="str">
        <f>IF(Calcu!$B12=FALSE,"",TEXT(Calcu!J12,Calcu!$Q$80))</f>
        <v/>
      </c>
      <c r="I18" s="17"/>
      <c r="J18" s="20"/>
      <c r="K18" s="20"/>
      <c r="L18" s="20"/>
      <c r="M18" s="20"/>
    </row>
    <row r="19" spans="2:13" ht="13.5" customHeight="1">
      <c r="B19" s="162" t="str">
        <f>Calcu!C13</f>
        <v/>
      </c>
      <c r="C19" s="162" t="str">
        <f>Calcu!D13</f>
        <v/>
      </c>
      <c r="D19" s="162" t="str">
        <f>IF(Calcu!$B13=FALSE,"",TEXT(Calcu!F13,Calcu!$Q$80))</f>
        <v/>
      </c>
      <c r="E19" s="162" t="str">
        <f>IF(Calcu!$B13=FALSE,"",TEXT(Calcu!G13,Calcu!$Q$80))</f>
        <v/>
      </c>
      <c r="F19" s="162" t="str">
        <f>IF(Calcu!$B13=FALSE,"",TEXT(Calcu!H13,Calcu!$Q$80))</f>
        <v/>
      </c>
      <c r="G19" s="162" t="str">
        <f>IF(Calcu!$B13=FALSE,"",TEXT(Calcu!I13,Calcu!$Q$80))</f>
        <v/>
      </c>
      <c r="H19" s="162" t="str">
        <f>IF(Calcu!$B13=FALSE,"",TEXT(Calcu!J13,Calcu!$Q$80))</f>
        <v/>
      </c>
      <c r="I19" s="17"/>
      <c r="J19" s="20"/>
      <c r="K19" s="20"/>
      <c r="L19" s="20"/>
      <c r="M19" s="20"/>
    </row>
    <row r="20" spans="2:13" ht="13.5" customHeight="1">
      <c r="B20" s="162" t="str">
        <f>Calcu!C14</f>
        <v/>
      </c>
      <c r="C20" s="162" t="str">
        <f>Calcu!D14</f>
        <v/>
      </c>
      <c r="D20" s="162" t="str">
        <f>IF(Calcu!$B14=FALSE,"",TEXT(Calcu!F14,Calcu!$Q$80))</f>
        <v/>
      </c>
      <c r="E20" s="162" t="str">
        <f>IF(Calcu!$B14=FALSE,"",TEXT(Calcu!G14,Calcu!$Q$80))</f>
        <v/>
      </c>
      <c r="F20" s="162" t="str">
        <f>IF(Calcu!$B14=FALSE,"",TEXT(Calcu!H14,Calcu!$Q$80))</f>
        <v/>
      </c>
      <c r="G20" s="162" t="str">
        <f>IF(Calcu!$B14=FALSE,"",TEXT(Calcu!I14,Calcu!$Q$80))</f>
        <v/>
      </c>
      <c r="H20" s="162" t="str">
        <f>IF(Calcu!$B14=FALSE,"",TEXT(Calcu!J14,Calcu!$Q$80))</f>
        <v/>
      </c>
      <c r="I20" s="17"/>
      <c r="J20" s="20"/>
      <c r="K20" s="20"/>
      <c r="L20" s="20"/>
      <c r="M20" s="20"/>
    </row>
    <row r="21" spans="2:13" ht="13.5" customHeight="1">
      <c r="B21" s="162" t="str">
        <f>Calcu!C15</f>
        <v/>
      </c>
      <c r="C21" s="162" t="str">
        <f>Calcu!D15</f>
        <v/>
      </c>
      <c r="D21" s="162" t="str">
        <f>IF(Calcu!$B15=FALSE,"",TEXT(Calcu!F15,Calcu!$Q$80))</f>
        <v/>
      </c>
      <c r="E21" s="162" t="str">
        <f>IF(Calcu!$B15=FALSE,"",TEXT(Calcu!G15,Calcu!$Q$80))</f>
        <v/>
      </c>
      <c r="F21" s="162" t="str">
        <f>IF(Calcu!$B15=FALSE,"",TEXT(Calcu!H15,Calcu!$Q$80))</f>
        <v/>
      </c>
      <c r="G21" s="162" t="str">
        <f>IF(Calcu!$B15=FALSE,"",TEXT(Calcu!I15,Calcu!$Q$80))</f>
        <v/>
      </c>
      <c r="H21" s="162" t="str">
        <f>IF(Calcu!$B15=FALSE,"",TEXT(Calcu!J15,Calcu!$Q$80))</f>
        <v/>
      </c>
      <c r="I21" s="17"/>
      <c r="J21" s="20"/>
      <c r="K21" s="20"/>
      <c r="L21" s="20"/>
      <c r="M21" s="20"/>
    </row>
    <row r="22" spans="2:13" ht="13.5" customHeight="1">
      <c r="B22" s="162" t="str">
        <f>Calcu!C16</f>
        <v/>
      </c>
      <c r="C22" s="162" t="str">
        <f>Calcu!D16</f>
        <v/>
      </c>
      <c r="D22" s="162" t="str">
        <f>IF(Calcu!$B16=FALSE,"",TEXT(Calcu!F16,Calcu!$Q$80))</f>
        <v/>
      </c>
      <c r="E22" s="162" t="str">
        <f>IF(Calcu!$B16=FALSE,"",TEXT(Calcu!G16,Calcu!$Q$80))</f>
        <v/>
      </c>
      <c r="F22" s="162" t="str">
        <f>IF(Calcu!$B16=FALSE,"",TEXT(Calcu!H16,Calcu!$Q$80))</f>
        <v/>
      </c>
      <c r="G22" s="162" t="str">
        <f>IF(Calcu!$B16=FALSE,"",TEXT(Calcu!I16,Calcu!$Q$80))</f>
        <v/>
      </c>
      <c r="H22" s="162" t="str">
        <f>IF(Calcu!$B16=FALSE,"",TEXT(Calcu!J16,Calcu!$Q$80))</f>
        <v/>
      </c>
      <c r="I22" s="17"/>
      <c r="J22" s="20"/>
      <c r="K22" s="20"/>
      <c r="L22" s="20"/>
      <c r="M22" s="20"/>
    </row>
    <row r="23" spans="2:13" ht="13.5" customHeight="1">
      <c r="B23" s="162" t="str">
        <f>Calcu!C17</f>
        <v/>
      </c>
      <c r="C23" s="162" t="str">
        <f>Calcu!D17</f>
        <v/>
      </c>
      <c r="D23" s="162" t="str">
        <f>IF(Calcu!$B17=FALSE,"",TEXT(Calcu!F17,Calcu!$Q$80))</f>
        <v/>
      </c>
      <c r="E23" s="162" t="str">
        <f>IF(Calcu!$B17=FALSE,"",TEXT(Calcu!G17,Calcu!$Q$80))</f>
        <v/>
      </c>
      <c r="F23" s="162" t="str">
        <f>IF(Calcu!$B17=FALSE,"",TEXT(Calcu!H17,Calcu!$Q$80))</f>
        <v/>
      </c>
      <c r="G23" s="162" t="str">
        <f>IF(Calcu!$B17=FALSE,"",TEXT(Calcu!I17,Calcu!$Q$80))</f>
        <v/>
      </c>
      <c r="H23" s="162" t="str">
        <f>IF(Calcu!$B17=FALSE,"",TEXT(Calcu!J17,Calcu!$Q$80))</f>
        <v/>
      </c>
      <c r="I23" s="17"/>
      <c r="J23" s="20"/>
      <c r="K23" s="20"/>
      <c r="L23" s="20"/>
      <c r="M23" s="20"/>
    </row>
    <row r="24" spans="2:13" ht="13.5" customHeight="1">
      <c r="B24" s="162" t="str">
        <f>Calcu!C18</f>
        <v/>
      </c>
      <c r="C24" s="162" t="str">
        <f>Calcu!D18</f>
        <v/>
      </c>
      <c r="D24" s="162" t="str">
        <f>IF(Calcu!$B18=FALSE,"",TEXT(Calcu!F18,Calcu!$Q$80))</f>
        <v/>
      </c>
      <c r="E24" s="162" t="str">
        <f>IF(Calcu!$B18=FALSE,"",TEXT(Calcu!G18,Calcu!$Q$80))</f>
        <v/>
      </c>
      <c r="F24" s="162" t="str">
        <f>IF(Calcu!$B18=FALSE,"",TEXT(Calcu!H18,Calcu!$Q$80))</f>
        <v/>
      </c>
      <c r="G24" s="162" t="str">
        <f>IF(Calcu!$B18=FALSE,"",TEXT(Calcu!I18,Calcu!$Q$80))</f>
        <v/>
      </c>
      <c r="H24" s="162" t="str">
        <f>IF(Calcu!$B18=FALSE,"",TEXT(Calcu!J18,Calcu!$Q$80))</f>
        <v/>
      </c>
      <c r="I24" s="17"/>
      <c r="J24" s="20"/>
      <c r="K24" s="20"/>
      <c r="L24" s="20"/>
      <c r="M24" s="20"/>
    </row>
    <row r="25" spans="2:13" ht="13.5" customHeight="1">
      <c r="B25" s="162" t="str">
        <f>Calcu!C19</f>
        <v/>
      </c>
      <c r="C25" s="162" t="str">
        <f>Calcu!D19</f>
        <v/>
      </c>
      <c r="D25" s="162" t="str">
        <f>IF(Calcu!$B19=FALSE,"",TEXT(Calcu!F19,Calcu!$Q$80))</f>
        <v/>
      </c>
      <c r="E25" s="162" t="str">
        <f>IF(Calcu!$B19=FALSE,"",TEXT(Calcu!G19,Calcu!$Q$80))</f>
        <v/>
      </c>
      <c r="F25" s="162" t="str">
        <f>IF(Calcu!$B19=FALSE,"",TEXT(Calcu!H19,Calcu!$Q$80))</f>
        <v/>
      </c>
      <c r="G25" s="162" t="str">
        <f>IF(Calcu!$B19=FALSE,"",TEXT(Calcu!I19,Calcu!$Q$80))</f>
        <v/>
      </c>
      <c r="H25" s="162" t="str">
        <f>IF(Calcu!$B19=FALSE,"",TEXT(Calcu!J19,Calcu!$Q$80))</f>
        <v/>
      </c>
      <c r="I25" s="17"/>
      <c r="J25" s="20"/>
      <c r="K25" s="20"/>
      <c r="L25" s="20"/>
      <c r="M25" s="20"/>
    </row>
    <row r="26" spans="2:13" ht="13.5" customHeight="1">
      <c r="B26" s="162" t="str">
        <f>Calcu!C20</f>
        <v/>
      </c>
      <c r="C26" s="162" t="str">
        <f>Calcu!D20</f>
        <v/>
      </c>
      <c r="D26" s="162" t="str">
        <f>IF(Calcu!$B20=FALSE,"",TEXT(Calcu!F20,Calcu!$Q$80))</f>
        <v/>
      </c>
      <c r="E26" s="162" t="str">
        <f>IF(Calcu!$B20=FALSE,"",TEXT(Calcu!G20,Calcu!$Q$80))</f>
        <v/>
      </c>
      <c r="F26" s="162" t="str">
        <f>IF(Calcu!$B20=FALSE,"",TEXT(Calcu!H20,Calcu!$Q$80))</f>
        <v/>
      </c>
      <c r="G26" s="162" t="str">
        <f>IF(Calcu!$B20=FALSE,"",TEXT(Calcu!I20,Calcu!$Q$80))</f>
        <v/>
      </c>
      <c r="H26" s="162" t="str">
        <f>IF(Calcu!$B20=FALSE,"",TEXT(Calcu!J20,Calcu!$Q$80))</f>
        <v/>
      </c>
      <c r="I26" s="17"/>
      <c r="J26" s="20"/>
      <c r="K26" s="20"/>
      <c r="L26" s="20"/>
      <c r="M26" s="20"/>
    </row>
    <row r="27" spans="2:13" ht="13.5" customHeight="1">
      <c r="B27" s="162" t="str">
        <f>Calcu!C21</f>
        <v/>
      </c>
      <c r="C27" s="162" t="str">
        <f>Calcu!D21</f>
        <v/>
      </c>
      <c r="D27" s="162" t="str">
        <f>IF(Calcu!$B21=FALSE,"",TEXT(Calcu!F21,Calcu!$Q$80))</f>
        <v/>
      </c>
      <c r="E27" s="162" t="str">
        <f>IF(Calcu!$B21=FALSE,"",TEXT(Calcu!G21,Calcu!$Q$80))</f>
        <v/>
      </c>
      <c r="F27" s="162" t="str">
        <f>IF(Calcu!$B21=FALSE,"",TEXT(Calcu!H21,Calcu!$Q$80))</f>
        <v/>
      </c>
      <c r="G27" s="162" t="str">
        <f>IF(Calcu!$B21=FALSE,"",TEXT(Calcu!I21,Calcu!$Q$80))</f>
        <v/>
      </c>
      <c r="H27" s="162" t="str">
        <f>IF(Calcu!$B21=FALSE,"",TEXT(Calcu!J21,Calcu!$Q$80))</f>
        <v/>
      </c>
      <c r="I27" s="17"/>
      <c r="J27" s="20"/>
      <c r="K27" s="20"/>
      <c r="L27" s="20"/>
      <c r="M27" s="20"/>
    </row>
    <row r="28" spans="2:13" ht="13.5" customHeight="1">
      <c r="B28" s="162" t="str">
        <f>Calcu!C22</f>
        <v/>
      </c>
      <c r="C28" s="162" t="str">
        <f>Calcu!D22</f>
        <v/>
      </c>
      <c r="D28" s="162" t="str">
        <f>IF(Calcu!$B22=FALSE,"",TEXT(Calcu!F22,Calcu!$Q$80))</f>
        <v/>
      </c>
      <c r="E28" s="162" t="str">
        <f>IF(Calcu!$B22=FALSE,"",TEXT(Calcu!G22,Calcu!$Q$80))</f>
        <v/>
      </c>
      <c r="F28" s="162" t="str">
        <f>IF(Calcu!$B22=FALSE,"",TEXT(Calcu!H22,Calcu!$Q$80))</f>
        <v/>
      </c>
      <c r="G28" s="162" t="str">
        <f>IF(Calcu!$B22=FALSE,"",TEXT(Calcu!I22,Calcu!$Q$80))</f>
        <v/>
      </c>
      <c r="H28" s="162" t="str">
        <f>IF(Calcu!$B22=FALSE,"",TEXT(Calcu!J22,Calcu!$Q$80))</f>
        <v/>
      </c>
      <c r="I28" s="17"/>
      <c r="J28" s="20"/>
      <c r="K28" s="20"/>
      <c r="L28" s="20"/>
      <c r="M28" s="20"/>
    </row>
    <row r="29" spans="2:13" ht="13.5" customHeight="1">
      <c r="B29" s="162" t="str">
        <f>Calcu!C23</f>
        <v/>
      </c>
      <c r="C29" s="162" t="str">
        <f>Calcu!D23</f>
        <v/>
      </c>
      <c r="D29" s="162" t="str">
        <f>IF(Calcu!$B23=FALSE,"",TEXT(Calcu!F23,Calcu!$Q$80))</f>
        <v/>
      </c>
      <c r="E29" s="162" t="str">
        <f>IF(Calcu!$B23=FALSE,"",TEXT(Calcu!G23,Calcu!$Q$80))</f>
        <v/>
      </c>
      <c r="F29" s="162" t="str">
        <f>IF(Calcu!$B23=FALSE,"",TEXT(Calcu!H23,Calcu!$Q$80))</f>
        <v/>
      </c>
      <c r="G29" s="162" t="str">
        <f>IF(Calcu!$B23=FALSE,"",TEXT(Calcu!I23,Calcu!$Q$80))</f>
        <v/>
      </c>
      <c r="H29" s="162" t="str">
        <f>IF(Calcu!$B23=FALSE,"",TEXT(Calcu!J23,Calcu!$Q$80))</f>
        <v/>
      </c>
      <c r="I29" s="17"/>
      <c r="J29" s="20"/>
      <c r="K29" s="20"/>
      <c r="L29" s="20"/>
      <c r="M29" s="20"/>
    </row>
    <row r="30" spans="2:13" ht="13.5" customHeight="1">
      <c r="B30" s="162" t="str">
        <f>Calcu!C24</f>
        <v/>
      </c>
      <c r="C30" s="162" t="str">
        <f>Calcu!D24</f>
        <v/>
      </c>
      <c r="D30" s="162" t="str">
        <f>IF(Calcu!$B24=FALSE,"",TEXT(Calcu!F24,Calcu!$Q$80))</f>
        <v/>
      </c>
      <c r="E30" s="162" t="str">
        <f>IF(Calcu!$B24=FALSE,"",TEXT(Calcu!G24,Calcu!$Q$80))</f>
        <v/>
      </c>
      <c r="F30" s="162" t="str">
        <f>IF(Calcu!$B24=FALSE,"",TEXT(Calcu!H24,Calcu!$Q$80))</f>
        <v/>
      </c>
      <c r="G30" s="162" t="str">
        <f>IF(Calcu!$B24=FALSE,"",TEXT(Calcu!I24,Calcu!$Q$80))</f>
        <v/>
      </c>
      <c r="H30" s="162" t="str">
        <f>IF(Calcu!$B24=FALSE,"",TEXT(Calcu!J24,Calcu!$Q$80))</f>
        <v/>
      </c>
      <c r="I30" s="17"/>
      <c r="J30" s="20"/>
      <c r="K30" s="20"/>
      <c r="L30" s="20"/>
      <c r="M30" s="20"/>
    </row>
    <row r="31" spans="2:13" ht="13.5" customHeight="1">
      <c r="B31" s="162" t="str">
        <f>Calcu!C25</f>
        <v/>
      </c>
      <c r="C31" s="162" t="str">
        <f>Calcu!D25</f>
        <v/>
      </c>
      <c r="D31" s="162" t="str">
        <f>IF(Calcu!$B25=FALSE,"",TEXT(Calcu!F25,Calcu!$Q$80))</f>
        <v/>
      </c>
      <c r="E31" s="162" t="str">
        <f>IF(Calcu!$B25=FALSE,"",TEXT(Calcu!G25,Calcu!$Q$80))</f>
        <v/>
      </c>
      <c r="F31" s="162" t="str">
        <f>IF(Calcu!$B25=FALSE,"",TEXT(Calcu!H25,Calcu!$Q$80))</f>
        <v/>
      </c>
      <c r="G31" s="162" t="str">
        <f>IF(Calcu!$B25=FALSE,"",TEXT(Calcu!I25,Calcu!$Q$80))</f>
        <v/>
      </c>
      <c r="H31" s="162" t="str">
        <f>IF(Calcu!$B25=FALSE,"",TEXT(Calcu!J25,Calcu!$Q$80))</f>
        <v/>
      </c>
      <c r="I31" s="17"/>
      <c r="J31" s="20"/>
      <c r="K31" s="20"/>
      <c r="L31" s="20"/>
      <c r="M31" s="20"/>
    </row>
    <row r="32" spans="2:13" ht="13.5" customHeight="1">
      <c r="B32" s="162" t="str">
        <f>Calcu!C26</f>
        <v/>
      </c>
      <c r="C32" s="162" t="str">
        <f>Calcu!D26</f>
        <v/>
      </c>
      <c r="D32" s="162" t="str">
        <f>IF(Calcu!$B26=FALSE,"",TEXT(Calcu!F26,Calcu!$Q$80))</f>
        <v/>
      </c>
      <c r="E32" s="162" t="str">
        <f>IF(Calcu!$B26=FALSE,"",TEXT(Calcu!G26,Calcu!$Q$80))</f>
        <v/>
      </c>
      <c r="F32" s="162" t="str">
        <f>IF(Calcu!$B26=FALSE,"",TEXT(Calcu!H26,Calcu!$Q$80))</f>
        <v/>
      </c>
      <c r="G32" s="162" t="str">
        <f>IF(Calcu!$B26=FALSE,"",TEXT(Calcu!I26,Calcu!$Q$80))</f>
        <v/>
      </c>
      <c r="H32" s="162" t="str">
        <f>IF(Calcu!$B26=FALSE,"",TEXT(Calcu!J26,Calcu!$Q$80))</f>
        <v/>
      </c>
      <c r="I32" s="17"/>
      <c r="J32" s="20"/>
      <c r="K32" s="20"/>
      <c r="L32" s="20"/>
      <c r="M32" s="20"/>
    </row>
    <row r="33" spans="2:13" ht="13.5" customHeight="1">
      <c r="B33" s="162" t="str">
        <f>Calcu!C27</f>
        <v/>
      </c>
      <c r="C33" s="162" t="str">
        <f>Calcu!D27</f>
        <v/>
      </c>
      <c r="D33" s="162" t="str">
        <f>IF(Calcu!$B27=FALSE,"",TEXT(Calcu!F27,Calcu!$Q$80))</f>
        <v/>
      </c>
      <c r="E33" s="162" t="str">
        <f>IF(Calcu!$B27=FALSE,"",TEXT(Calcu!G27,Calcu!$Q$80))</f>
        <v/>
      </c>
      <c r="F33" s="162" t="str">
        <f>IF(Calcu!$B27=FALSE,"",TEXT(Calcu!H27,Calcu!$Q$80))</f>
        <v/>
      </c>
      <c r="G33" s="162" t="str">
        <f>IF(Calcu!$B27=FALSE,"",TEXT(Calcu!I27,Calcu!$Q$80))</f>
        <v/>
      </c>
      <c r="H33" s="162" t="str">
        <f>IF(Calcu!$B27=FALSE,"",TEXT(Calcu!J27,Calcu!$Q$80))</f>
        <v/>
      </c>
      <c r="I33" s="17"/>
      <c r="J33" s="20"/>
      <c r="K33" s="20"/>
      <c r="L33" s="20"/>
      <c r="M33" s="20"/>
    </row>
    <row r="34" spans="2:13" ht="13.5" customHeight="1">
      <c r="B34" s="162" t="str">
        <f>Calcu!C28</f>
        <v/>
      </c>
      <c r="C34" s="162" t="str">
        <f>Calcu!D28</f>
        <v/>
      </c>
      <c r="D34" s="162" t="str">
        <f>IF(Calcu!$B28=FALSE,"",TEXT(Calcu!F28,Calcu!$Q$80))</f>
        <v/>
      </c>
      <c r="E34" s="162" t="str">
        <f>IF(Calcu!$B28=FALSE,"",TEXT(Calcu!G28,Calcu!$Q$80))</f>
        <v/>
      </c>
      <c r="F34" s="162" t="str">
        <f>IF(Calcu!$B28=FALSE,"",TEXT(Calcu!H28,Calcu!$Q$80))</f>
        <v/>
      </c>
      <c r="G34" s="162" t="str">
        <f>IF(Calcu!$B28=FALSE,"",TEXT(Calcu!I28,Calcu!$Q$80))</f>
        <v/>
      </c>
      <c r="H34" s="162" t="str">
        <f>IF(Calcu!$B28=FALSE,"",TEXT(Calcu!J28,Calcu!$Q$80))</f>
        <v/>
      </c>
      <c r="I34" s="17"/>
      <c r="J34" s="20"/>
      <c r="K34" s="20"/>
      <c r="L34" s="20"/>
      <c r="M34" s="20"/>
    </row>
    <row r="35" spans="2:13" ht="13.5" customHeight="1">
      <c r="B35" s="162" t="str">
        <f>Calcu!C29</f>
        <v/>
      </c>
      <c r="C35" s="162" t="str">
        <f>Calcu!D29</f>
        <v/>
      </c>
      <c r="D35" s="162" t="str">
        <f>IF(Calcu!$B29=FALSE,"",TEXT(Calcu!F29,Calcu!$Q$80))</f>
        <v/>
      </c>
      <c r="E35" s="162" t="str">
        <f>IF(Calcu!$B29=FALSE,"",TEXT(Calcu!G29,Calcu!$Q$80))</f>
        <v/>
      </c>
      <c r="F35" s="162" t="str">
        <f>IF(Calcu!$B29=FALSE,"",TEXT(Calcu!H29,Calcu!$Q$80))</f>
        <v/>
      </c>
      <c r="G35" s="162" t="str">
        <f>IF(Calcu!$B29=FALSE,"",TEXT(Calcu!I29,Calcu!$Q$80))</f>
        <v/>
      </c>
      <c r="H35" s="162" t="str">
        <f>IF(Calcu!$B29=FALSE,"",TEXT(Calcu!J29,Calcu!$Q$80))</f>
        <v/>
      </c>
      <c r="I35" s="17"/>
      <c r="J35" s="20"/>
      <c r="K35" s="20"/>
      <c r="L35" s="20"/>
      <c r="M35" s="20"/>
    </row>
    <row r="36" spans="2:13" ht="13.5" customHeight="1">
      <c r="B36" s="162" t="str">
        <f>Calcu!C30</f>
        <v/>
      </c>
      <c r="C36" s="162" t="str">
        <f>Calcu!D30</f>
        <v/>
      </c>
      <c r="D36" s="162" t="str">
        <f>IF(Calcu!$B30=FALSE,"",TEXT(Calcu!F30,Calcu!$Q$80))</f>
        <v/>
      </c>
      <c r="E36" s="162" t="str">
        <f>IF(Calcu!$B30=FALSE,"",TEXT(Calcu!G30,Calcu!$Q$80))</f>
        <v/>
      </c>
      <c r="F36" s="162" t="str">
        <f>IF(Calcu!$B30=FALSE,"",TEXT(Calcu!H30,Calcu!$Q$80))</f>
        <v/>
      </c>
      <c r="G36" s="162" t="str">
        <f>IF(Calcu!$B30=FALSE,"",TEXT(Calcu!I30,Calcu!$Q$80))</f>
        <v/>
      </c>
      <c r="H36" s="162" t="str">
        <f>IF(Calcu!$B30=FALSE,"",TEXT(Calcu!J30,Calcu!$Q$80))</f>
        <v/>
      </c>
      <c r="I36" s="17"/>
      <c r="J36" s="20"/>
      <c r="K36" s="20"/>
      <c r="L36" s="20"/>
      <c r="M36" s="20"/>
    </row>
    <row r="37" spans="2:13" ht="13.5" customHeight="1">
      <c r="B37" s="162" t="str">
        <f>Calcu!C31</f>
        <v/>
      </c>
      <c r="C37" s="162" t="str">
        <f>Calcu!D31</f>
        <v/>
      </c>
      <c r="D37" s="162" t="str">
        <f>IF(Calcu!$B31=FALSE,"",TEXT(Calcu!F31,Calcu!$Q$80))</f>
        <v/>
      </c>
      <c r="E37" s="162" t="str">
        <f>IF(Calcu!$B31=FALSE,"",TEXT(Calcu!G31,Calcu!$Q$80))</f>
        <v/>
      </c>
      <c r="F37" s="162" t="str">
        <f>IF(Calcu!$B31=FALSE,"",TEXT(Calcu!H31,Calcu!$Q$80))</f>
        <v/>
      </c>
      <c r="G37" s="162" t="str">
        <f>IF(Calcu!$B31=FALSE,"",TEXT(Calcu!I31,Calcu!$Q$80))</f>
        <v/>
      </c>
      <c r="H37" s="162" t="str">
        <f>IF(Calcu!$B31=FALSE,"",TEXT(Calcu!J31,Calcu!$Q$80))</f>
        <v/>
      </c>
      <c r="I37" s="17"/>
      <c r="J37" s="20"/>
      <c r="K37" s="20"/>
      <c r="L37" s="20"/>
      <c r="M37" s="20"/>
    </row>
    <row r="38" spans="2:13" ht="13.5" customHeight="1">
      <c r="B38" s="162" t="str">
        <f>Calcu!C32</f>
        <v/>
      </c>
      <c r="C38" s="162" t="str">
        <f>Calcu!D32</f>
        <v/>
      </c>
      <c r="D38" s="162" t="str">
        <f>IF(Calcu!$B32=FALSE,"",TEXT(Calcu!F32,Calcu!$Q$80))</f>
        <v/>
      </c>
      <c r="E38" s="162" t="str">
        <f>IF(Calcu!$B32=FALSE,"",TEXT(Calcu!G32,Calcu!$Q$80))</f>
        <v/>
      </c>
      <c r="F38" s="162" t="str">
        <f>IF(Calcu!$B32=FALSE,"",TEXT(Calcu!H32,Calcu!$Q$80))</f>
        <v/>
      </c>
      <c r="G38" s="162" t="str">
        <f>IF(Calcu!$B32=FALSE,"",TEXT(Calcu!I32,Calcu!$Q$80))</f>
        <v/>
      </c>
      <c r="H38" s="162" t="str">
        <f>IF(Calcu!$B32=FALSE,"",TEXT(Calcu!J32,Calcu!$Q$80))</f>
        <v/>
      </c>
      <c r="I38" s="17"/>
      <c r="J38" s="20"/>
      <c r="K38" s="20"/>
      <c r="L38" s="20"/>
      <c r="M38" s="20"/>
    </row>
    <row r="39" spans="2:13" ht="13.5" customHeight="1">
      <c r="B39" s="162" t="str">
        <f>Calcu!C33</f>
        <v/>
      </c>
      <c r="C39" s="162" t="str">
        <f>Calcu!D33</f>
        <v/>
      </c>
      <c r="D39" s="162" t="str">
        <f>IF(Calcu!$B33=FALSE,"",TEXT(Calcu!F33,Calcu!$Q$80))</f>
        <v/>
      </c>
      <c r="E39" s="162" t="str">
        <f>IF(Calcu!$B33=FALSE,"",TEXT(Calcu!G33,Calcu!$Q$80))</f>
        <v/>
      </c>
      <c r="F39" s="162" t="str">
        <f>IF(Calcu!$B33=FALSE,"",TEXT(Calcu!H33,Calcu!$Q$80))</f>
        <v/>
      </c>
      <c r="G39" s="162" t="str">
        <f>IF(Calcu!$B33=FALSE,"",TEXT(Calcu!I33,Calcu!$Q$80))</f>
        <v/>
      </c>
      <c r="H39" s="162" t="str">
        <f>IF(Calcu!$B33=FALSE,"",TEXT(Calcu!J33,Calcu!$Q$80))</f>
        <v/>
      </c>
      <c r="I39" s="17"/>
      <c r="J39" s="20"/>
      <c r="K39" s="20"/>
      <c r="L39" s="20"/>
      <c r="M39" s="20"/>
    </row>
    <row r="40" spans="2:13" ht="13.5" customHeight="1">
      <c r="B40" s="162" t="str">
        <f>Calcu!C34</f>
        <v/>
      </c>
      <c r="C40" s="162" t="str">
        <f>Calcu!D34</f>
        <v/>
      </c>
      <c r="D40" s="162" t="str">
        <f>IF(Calcu!$B34=FALSE,"",TEXT(Calcu!F34,Calcu!$Q$80))</f>
        <v/>
      </c>
      <c r="E40" s="162" t="str">
        <f>IF(Calcu!$B34=FALSE,"",TEXT(Calcu!G34,Calcu!$Q$80))</f>
        <v/>
      </c>
      <c r="F40" s="162" t="str">
        <f>IF(Calcu!$B34=FALSE,"",TEXT(Calcu!H34,Calcu!$Q$80))</f>
        <v/>
      </c>
      <c r="G40" s="162" t="str">
        <f>IF(Calcu!$B34=FALSE,"",TEXT(Calcu!I34,Calcu!$Q$80))</f>
        <v/>
      </c>
      <c r="H40" s="162" t="str">
        <f>IF(Calcu!$B34=FALSE,"",TEXT(Calcu!J34,Calcu!$Q$80))</f>
        <v/>
      </c>
      <c r="I40" s="17"/>
      <c r="J40" s="20"/>
      <c r="K40" s="20"/>
      <c r="L40" s="20"/>
      <c r="M40" s="20"/>
    </row>
    <row r="41" spans="2:13" ht="13.5" customHeight="1">
      <c r="B41" s="162" t="str">
        <f>Calcu!C35</f>
        <v/>
      </c>
      <c r="C41" s="162" t="str">
        <f>Calcu!D35</f>
        <v/>
      </c>
      <c r="D41" s="162" t="str">
        <f>IF(Calcu!$B35=FALSE,"",TEXT(Calcu!F35,Calcu!$Q$80))</f>
        <v/>
      </c>
      <c r="E41" s="162" t="str">
        <f>IF(Calcu!$B35=FALSE,"",TEXT(Calcu!G35,Calcu!$Q$80))</f>
        <v/>
      </c>
      <c r="F41" s="162" t="str">
        <f>IF(Calcu!$B35=FALSE,"",TEXT(Calcu!H35,Calcu!$Q$80))</f>
        <v/>
      </c>
      <c r="G41" s="162" t="str">
        <f>IF(Calcu!$B35=FALSE,"",TEXT(Calcu!I35,Calcu!$Q$80))</f>
        <v/>
      </c>
      <c r="H41" s="162" t="str">
        <f>IF(Calcu!$B35=FALSE,"",TEXT(Calcu!J35,Calcu!$Q$80))</f>
        <v/>
      </c>
      <c r="I41" s="17"/>
      <c r="J41" s="20"/>
      <c r="K41" s="20"/>
      <c r="L41" s="20"/>
      <c r="M41" s="20"/>
    </row>
    <row r="42" spans="2:13" ht="13.5" customHeight="1">
      <c r="B42" s="162" t="str">
        <f>Calcu!C36</f>
        <v/>
      </c>
      <c r="C42" s="162" t="str">
        <f>Calcu!D36</f>
        <v/>
      </c>
      <c r="D42" s="162" t="str">
        <f>IF(Calcu!$B36=FALSE,"",TEXT(Calcu!F36,Calcu!$Q$80))</f>
        <v/>
      </c>
      <c r="E42" s="162" t="str">
        <f>IF(Calcu!$B36=FALSE,"",TEXT(Calcu!G36,Calcu!$Q$80))</f>
        <v/>
      </c>
      <c r="F42" s="162" t="str">
        <f>IF(Calcu!$B36=FALSE,"",TEXT(Calcu!H36,Calcu!$Q$80))</f>
        <v/>
      </c>
      <c r="G42" s="162" t="str">
        <f>IF(Calcu!$B36=FALSE,"",TEXT(Calcu!I36,Calcu!$Q$80))</f>
        <v/>
      </c>
      <c r="H42" s="162" t="str">
        <f>IF(Calcu!$B36=FALSE,"",TEXT(Calcu!J36,Calcu!$Q$80))</f>
        <v/>
      </c>
      <c r="I42" s="17"/>
      <c r="J42" s="20"/>
      <c r="K42" s="20"/>
      <c r="L42" s="20"/>
      <c r="M42" s="20"/>
    </row>
    <row r="43" spans="2:13" ht="13.5" customHeight="1">
      <c r="B43" s="162" t="str">
        <f>Calcu!C37</f>
        <v/>
      </c>
      <c r="C43" s="162" t="str">
        <f>Calcu!D37</f>
        <v/>
      </c>
      <c r="D43" s="162" t="str">
        <f>IF(Calcu!$B37=FALSE,"",TEXT(Calcu!F37,Calcu!$Q$80))</f>
        <v/>
      </c>
      <c r="E43" s="162" t="str">
        <f>IF(Calcu!$B37=FALSE,"",TEXT(Calcu!G37,Calcu!$Q$80))</f>
        <v/>
      </c>
      <c r="F43" s="162" t="str">
        <f>IF(Calcu!$B37=FALSE,"",TEXT(Calcu!H37,Calcu!$Q$80))</f>
        <v/>
      </c>
      <c r="G43" s="162" t="str">
        <f>IF(Calcu!$B37=FALSE,"",TEXT(Calcu!I37,Calcu!$Q$80))</f>
        <v/>
      </c>
      <c r="H43" s="162" t="str">
        <f>IF(Calcu!$B37=FALSE,"",TEXT(Calcu!J37,Calcu!$Q$80))</f>
        <v/>
      </c>
      <c r="I43" s="17"/>
      <c r="J43" s="20"/>
      <c r="K43" s="20"/>
      <c r="L43" s="20"/>
      <c r="M43" s="20"/>
    </row>
    <row r="44" spans="2:13" ht="13.5" customHeight="1">
      <c r="B44" s="162" t="str">
        <f>Calcu!C38</f>
        <v/>
      </c>
      <c r="C44" s="162" t="str">
        <f>Calcu!D38</f>
        <v/>
      </c>
      <c r="D44" s="162" t="str">
        <f>IF(Calcu!$B38=FALSE,"",TEXT(Calcu!F38,Calcu!$Q$80))</f>
        <v/>
      </c>
      <c r="E44" s="162" t="str">
        <f>IF(Calcu!$B38=FALSE,"",TEXT(Calcu!G38,Calcu!$Q$80))</f>
        <v/>
      </c>
      <c r="F44" s="162" t="str">
        <f>IF(Calcu!$B38=FALSE,"",TEXT(Calcu!H38,Calcu!$Q$80))</f>
        <v/>
      </c>
      <c r="G44" s="162" t="str">
        <f>IF(Calcu!$B38=FALSE,"",TEXT(Calcu!I38,Calcu!$Q$80))</f>
        <v/>
      </c>
      <c r="H44" s="162" t="str">
        <f>IF(Calcu!$B38=FALSE,"",TEXT(Calcu!J38,Calcu!$Q$80))</f>
        <v/>
      </c>
      <c r="I44" s="17"/>
      <c r="J44" s="20"/>
      <c r="K44" s="20"/>
      <c r="L44" s="20"/>
      <c r="M44" s="20"/>
    </row>
    <row r="45" spans="2:13" ht="13.5" customHeight="1">
      <c r="B45" s="162" t="str">
        <f>Calcu!C39</f>
        <v/>
      </c>
      <c r="C45" s="162" t="str">
        <f>Calcu!D39</f>
        <v/>
      </c>
      <c r="D45" s="162" t="str">
        <f>IF(Calcu!$B39=FALSE,"",TEXT(Calcu!F39,Calcu!$Q$80))</f>
        <v/>
      </c>
      <c r="E45" s="162" t="str">
        <f>IF(Calcu!$B39=FALSE,"",TEXT(Calcu!G39,Calcu!$Q$80))</f>
        <v/>
      </c>
      <c r="F45" s="162" t="str">
        <f>IF(Calcu!$B39=FALSE,"",TEXT(Calcu!H39,Calcu!$Q$80))</f>
        <v/>
      </c>
      <c r="G45" s="162" t="str">
        <f>IF(Calcu!$B39=FALSE,"",TEXT(Calcu!I39,Calcu!$Q$80))</f>
        <v/>
      </c>
      <c r="H45" s="162" t="str">
        <f>IF(Calcu!$B39=FALSE,"",TEXT(Calcu!J39,Calcu!$Q$80))</f>
        <v/>
      </c>
      <c r="I45" s="17"/>
      <c r="J45" s="20"/>
      <c r="K45" s="20"/>
      <c r="L45" s="20"/>
      <c r="M45" s="20"/>
    </row>
    <row r="46" spans="2:13" ht="13.5" customHeight="1">
      <c r="B46" s="162" t="str">
        <f>Calcu!C40</f>
        <v/>
      </c>
      <c r="C46" s="162" t="str">
        <f>Calcu!D40</f>
        <v/>
      </c>
      <c r="D46" s="162" t="str">
        <f>IF(Calcu!$B40=FALSE,"",TEXT(Calcu!F40,Calcu!$Q$80))</f>
        <v/>
      </c>
      <c r="E46" s="162" t="str">
        <f>IF(Calcu!$B40=FALSE,"",TEXT(Calcu!G40,Calcu!$Q$80))</f>
        <v/>
      </c>
      <c r="F46" s="162" t="str">
        <f>IF(Calcu!$B40=FALSE,"",TEXT(Calcu!H40,Calcu!$Q$80))</f>
        <v/>
      </c>
      <c r="G46" s="162" t="str">
        <f>IF(Calcu!$B40=FALSE,"",TEXT(Calcu!I40,Calcu!$Q$80))</f>
        <v/>
      </c>
      <c r="H46" s="162" t="str">
        <f>IF(Calcu!$B40=FALSE,"",TEXT(Calcu!J40,Calcu!$Q$80))</f>
        <v/>
      </c>
      <c r="I46" s="17"/>
      <c r="J46" s="20"/>
      <c r="K46" s="20"/>
      <c r="L46" s="20"/>
      <c r="M46" s="20"/>
    </row>
    <row r="47" spans="2:13" ht="13.5" customHeight="1">
      <c r="B47" s="162" t="str">
        <f>Calcu!C41</f>
        <v/>
      </c>
      <c r="C47" s="162" t="str">
        <f>Calcu!D41</f>
        <v/>
      </c>
      <c r="D47" s="162" t="str">
        <f>IF(Calcu!$B41=FALSE,"",TEXT(Calcu!F41,Calcu!$Q$80))</f>
        <v/>
      </c>
      <c r="E47" s="162" t="str">
        <f>IF(Calcu!$B41=FALSE,"",TEXT(Calcu!G41,Calcu!$Q$80))</f>
        <v/>
      </c>
      <c r="F47" s="162" t="str">
        <f>IF(Calcu!$B41=FALSE,"",TEXT(Calcu!H41,Calcu!$Q$80))</f>
        <v/>
      </c>
      <c r="G47" s="162" t="str">
        <f>IF(Calcu!$B41=FALSE,"",TEXT(Calcu!I41,Calcu!$Q$80))</f>
        <v/>
      </c>
      <c r="H47" s="162" t="str">
        <f>IF(Calcu!$B41=FALSE,"",TEXT(Calcu!J41,Calcu!$Q$80))</f>
        <v/>
      </c>
      <c r="I47" s="17"/>
      <c r="J47" s="20"/>
      <c r="K47" s="20"/>
      <c r="L47" s="20"/>
      <c r="M47" s="20"/>
    </row>
    <row r="48" spans="2:13" ht="13.5" customHeight="1">
      <c r="B48" s="162" t="str">
        <f>Calcu!C42</f>
        <v/>
      </c>
      <c r="C48" s="162" t="str">
        <f>Calcu!D42</f>
        <v/>
      </c>
      <c r="D48" s="162" t="str">
        <f>IF(Calcu!$B42=FALSE,"",TEXT(Calcu!F42,Calcu!$Q$80))</f>
        <v/>
      </c>
      <c r="E48" s="162" t="str">
        <f>IF(Calcu!$B42=FALSE,"",TEXT(Calcu!G42,Calcu!$Q$80))</f>
        <v/>
      </c>
      <c r="F48" s="162" t="str">
        <f>IF(Calcu!$B42=FALSE,"",TEXT(Calcu!H42,Calcu!$Q$80))</f>
        <v/>
      </c>
      <c r="G48" s="162" t="str">
        <f>IF(Calcu!$B42=FALSE,"",TEXT(Calcu!I42,Calcu!$Q$80))</f>
        <v/>
      </c>
      <c r="H48" s="162" t="str">
        <f>IF(Calcu!$B42=FALSE,"",TEXT(Calcu!J42,Calcu!$Q$80))</f>
        <v/>
      </c>
      <c r="I48" s="17"/>
      <c r="J48" s="20"/>
      <c r="K48" s="20"/>
      <c r="L48" s="20"/>
      <c r="M48" s="20"/>
    </row>
    <row r="49" spans="2:13" ht="13.5" customHeight="1">
      <c r="B49" s="162" t="str">
        <f>Calcu!C43</f>
        <v/>
      </c>
      <c r="C49" s="162" t="str">
        <f>Calcu!D43</f>
        <v/>
      </c>
      <c r="D49" s="162" t="str">
        <f>IF(Calcu!$B43=FALSE,"",TEXT(Calcu!F43,Calcu!$Q$80))</f>
        <v/>
      </c>
      <c r="E49" s="162" t="str">
        <f>IF(Calcu!$B43=FALSE,"",TEXT(Calcu!G43,Calcu!$Q$80))</f>
        <v/>
      </c>
      <c r="F49" s="162" t="str">
        <f>IF(Calcu!$B43=FALSE,"",TEXT(Calcu!H43,Calcu!$Q$80))</f>
        <v/>
      </c>
      <c r="G49" s="162" t="str">
        <f>IF(Calcu!$B43=FALSE,"",TEXT(Calcu!I43,Calcu!$Q$80))</f>
        <v/>
      </c>
      <c r="H49" s="162" t="str">
        <f>IF(Calcu!$B43=FALSE,"",TEXT(Calcu!J43,Calcu!$Q$80))</f>
        <v/>
      </c>
      <c r="I49" s="17"/>
      <c r="J49" s="20"/>
      <c r="K49" s="20"/>
      <c r="L49" s="20"/>
      <c r="M49" s="20"/>
    </row>
    <row r="50" spans="2:13" ht="13.5" customHeight="1">
      <c r="B50" s="162" t="str">
        <f>Calcu!C44</f>
        <v/>
      </c>
      <c r="C50" s="162" t="str">
        <f>Calcu!D44</f>
        <v/>
      </c>
      <c r="D50" s="162" t="str">
        <f>IF(Calcu!$B44=FALSE,"",TEXT(Calcu!F44,Calcu!$Q$80))</f>
        <v/>
      </c>
      <c r="E50" s="162" t="str">
        <f>IF(Calcu!$B44=FALSE,"",TEXT(Calcu!G44,Calcu!$Q$80))</f>
        <v/>
      </c>
      <c r="F50" s="162" t="str">
        <f>IF(Calcu!$B44=FALSE,"",TEXT(Calcu!H44,Calcu!$Q$80))</f>
        <v/>
      </c>
      <c r="G50" s="162" t="str">
        <f>IF(Calcu!$B44=FALSE,"",TEXT(Calcu!I44,Calcu!$Q$80))</f>
        <v/>
      </c>
      <c r="H50" s="162" t="str">
        <f>IF(Calcu!$B44=FALSE,"",TEXT(Calcu!J44,Calcu!$Q$80))</f>
        <v/>
      </c>
      <c r="I50" s="17"/>
      <c r="J50" s="20"/>
      <c r="K50" s="20"/>
      <c r="L50" s="20"/>
      <c r="M50" s="20"/>
    </row>
    <row r="51" spans="2:13" ht="13.5" customHeight="1">
      <c r="B51" s="162" t="str">
        <f>Calcu!C45</f>
        <v/>
      </c>
      <c r="C51" s="162" t="str">
        <f>Calcu!D45</f>
        <v/>
      </c>
      <c r="D51" s="162" t="str">
        <f>IF(Calcu!$B45=FALSE,"",TEXT(Calcu!F45,Calcu!$Q$80))</f>
        <v/>
      </c>
      <c r="E51" s="162" t="str">
        <f>IF(Calcu!$B45=FALSE,"",TEXT(Calcu!G45,Calcu!$Q$80))</f>
        <v/>
      </c>
      <c r="F51" s="162" t="str">
        <f>IF(Calcu!$B45=FALSE,"",TEXT(Calcu!H45,Calcu!$Q$80))</f>
        <v/>
      </c>
      <c r="G51" s="162" t="str">
        <f>IF(Calcu!$B45=FALSE,"",TEXT(Calcu!I45,Calcu!$Q$80))</f>
        <v/>
      </c>
      <c r="H51" s="162" t="str">
        <f>IF(Calcu!$B45=FALSE,"",TEXT(Calcu!J45,Calcu!$Q$80))</f>
        <v/>
      </c>
      <c r="I51" s="17"/>
      <c r="J51" s="20"/>
      <c r="K51" s="20"/>
      <c r="L51" s="20"/>
      <c r="M51" s="20"/>
    </row>
    <row r="52" spans="2:13" ht="13.5" customHeight="1">
      <c r="B52" s="162" t="str">
        <f>Calcu!C46</f>
        <v/>
      </c>
      <c r="C52" s="162" t="str">
        <f>Calcu!D46</f>
        <v/>
      </c>
      <c r="D52" s="162" t="str">
        <f>IF(Calcu!$B46=FALSE,"",TEXT(Calcu!F46,Calcu!$Q$80))</f>
        <v/>
      </c>
      <c r="E52" s="162" t="str">
        <f>IF(Calcu!$B46=FALSE,"",TEXT(Calcu!G46,Calcu!$Q$80))</f>
        <v/>
      </c>
      <c r="F52" s="162" t="str">
        <f>IF(Calcu!$B46=FALSE,"",TEXT(Calcu!H46,Calcu!$Q$80))</f>
        <v/>
      </c>
      <c r="G52" s="162" t="str">
        <f>IF(Calcu!$B46=FALSE,"",TEXT(Calcu!I46,Calcu!$Q$80))</f>
        <v/>
      </c>
      <c r="H52" s="162" t="str">
        <f>IF(Calcu!$B46=FALSE,"",TEXT(Calcu!J46,Calcu!$Q$80))</f>
        <v/>
      </c>
      <c r="I52" s="17"/>
      <c r="J52" s="20"/>
      <c r="K52" s="20"/>
      <c r="L52" s="20"/>
      <c r="M52" s="20"/>
    </row>
    <row r="53" spans="2:13" ht="13.5" customHeight="1">
      <c r="B53" s="162" t="str">
        <f>Calcu!C47</f>
        <v/>
      </c>
      <c r="C53" s="162" t="str">
        <f>Calcu!D47</f>
        <v/>
      </c>
      <c r="D53" s="162" t="str">
        <f>IF(Calcu!$B47=FALSE,"",TEXT(Calcu!F47,Calcu!$Q$80))</f>
        <v/>
      </c>
      <c r="E53" s="162" t="str">
        <f>IF(Calcu!$B47=FALSE,"",TEXT(Calcu!G47,Calcu!$Q$80))</f>
        <v/>
      </c>
      <c r="F53" s="162" t="str">
        <f>IF(Calcu!$B47=FALSE,"",TEXT(Calcu!H47,Calcu!$Q$80))</f>
        <v/>
      </c>
      <c r="G53" s="162" t="str">
        <f>IF(Calcu!$B47=FALSE,"",TEXT(Calcu!I47,Calcu!$Q$80))</f>
        <v/>
      </c>
      <c r="H53" s="162" t="str">
        <f>IF(Calcu!$B47=FALSE,"",TEXT(Calcu!J47,Calcu!$Q$80))</f>
        <v/>
      </c>
      <c r="I53" s="17"/>
      <c r="J53" s="20"/>
      <c r="K53" s="20"/>
      <c r="L53" s="20"/>
      <c r="M53" s="20"/>
    </row>
    <row r="54" spans="2:13" ht="13.5" customHeight="1">
      <c r="B54" s="162" t="str">
        <f>Calcu!C48</f>
        <v/>
      </c>
      <c r="C54" s="162" t="str">
        <f>Calcu!D48</f>
        <v/>
      </c>
      <c r="D54" s="162" t="str">
        <f>IF(Calcu!$B48=FALSE,"",TEXT(Calcu!F48,Calcu!$Q$80))</f>
        <v/>
      </c>
      <c r="E54" s="162" t="str">
        <f>IF(Calcu!$B48=FALSE,"",TEXT(Calcu!G48,Calcu!$Q$80))</f>
        <v/>
      </c>
      <c r="F54" s="162" t="str">
        <f>IF(Calcu!$B48=FALSE,"",TEXT(Calcu!H48,Calcu!$Q$80))</f>
        <v/>
      </c>
      <c r="G54" s="162" t="str">
        <f>IF(Calcu!$B48=FALSE,"",TEXT(Calcu!I48,Calcu!$Q$80))</f>
        <v/>
      </c>
      <c r="H54" s="162" t="str">
        <f>IF(Calcu!$B48=FALSE,"",TEXT(Calcu!J48,Calcu!$Q$80))</f>
        <v/>
      </c>
      <c r="I54" s="17"/>
      <c r="J54" s="20"/>
      <c r="K54" s="20"/>
      <c r="L54" s="20"/>
      <c r="M54" s="20"/>
    </row>
    <row r="55" spans="2:13" ht="13.5" customHeight="1">
      <c r="B55" s="162" t="str">
        <f>Calcu!C49</f>
        <v/>
      </c>
      <c r="C55" s="162" t="str">
        <f>Calcu!D49</f>
        <v/>
      </c>
      <c r="D55" s="162" t="str">
        <f>IF(Calcu!$B49=FALSE,"",TEXT(Calcu!F49,Calcu!$Q$80))</f>
        <v/>
      </c>
      <c r="E55" s="162" t="str">
        <f>IF(Calcu!$B49=FALSE,"",TEXT(Calcu!G49,Calcu!$Q$80))</f>
        <v/>
      </c>
      <c r="F55" s="162" t="str">
        <f>IF(Calcu!$B49=FALSE,"",TEXT(Calcu!H49,Calcu!$Q$80))</f>
        <v/>
      </c>
      <c r="G55" s="162" t="str">
        <f>IF(Calcu!$B49=FALSE,"",TEXT(Calcu!I49,Calcu!$Q$80))</f>
        <v/>
      </c>
      <c r="H55" s="162" t="str">
        <f>IF(Calcu!$B49=FALSE,"",TEXT(Calcu!J49,Calcu!$Q$80))</f>
        <v/>
      </c>
      <c r="I55" s="17"/>
      <c r="J55" s="20"/>
      <c r="K55" s="20"/>
      <c r="L55" s="20"/>
      <c r="M55" s="20"/>
    </row>
    <row r="56" spans="2:13" ht="13.5" customHeight="1">
      <c r="B56" s="162" t="str">
        <f>Calcu!C50</f>
        <v/>
      </c>
      <c r="C56" s="162" t="str">
        <f>Calcu!D50</f>
        <v/>
      </c>
      <c r="D56" s="162" t="str">
        <f>IF(Calcu!$B50=FALSE,"",TEXT(Calcu!F50,Calcu!$Q$80))</f>
        <v/>
      </c>
      <c r="E56" s="162" t="str">
        <f>IF(Calcu!$B50=FALSE,"",TEXT(Calcu!G50,Calcu!$Q$80))</f>
        <v/>
      </c>
      <c r="F56" s="162" t="str">
        <f>IF(Calcu!$B50=FALSE,"",TEXT(Calcu!H50,Calcu!$Q$80))</f>
        <v/>
      </c>
      <c r="G56" s="162" t="str">
        <f>IF(Calcu!$B50=FALSE,"",TEXT(Calcu!I50,Calcu!$Q$80))</f>
        <v/>
      </c>
      <c r="H56" s="162" t="str">
        <f>IF(Calcu!$B50=FALSE,"",TEXT(Calcu!J50,Calcu!$Q$80))</f>
        <v/>
      </c>
      <c r="I56" s="17"/>
      <c r="J56" s="20"/>
      <c r="K56" s="20"/>
      <c r="L56" s="20"/>
      <c r="M56" s="20"/>
    </row>
    <row r="57" spans="2:13" ht="13.5" customHeight="1">
      <c r="B57" s="162" t="str">
        <f>Calcu!C51</f>
        <v/>
      </c>
      <c r="C57" s="162" t="str">
        <f>Calcu!D51</f>
        <v/>
      </c>
      <c r="D57" s="162" t="str">
        <f>IF(Calcu!$B51=FALSE,"",TEXT(Calcu!F51,Calcu!$Q$80))</f>
        <v/>
      </c>
      <c r="E57" s="162" t="str">
        <f>IF(Calcu!$B51=FALSE,"",TEXT(Calcu!G51,Calcu!$Q$80))</f>
        <v/>
      </c>
      <c r="F57" s="162" t="str">
        <f>IF(Calcu!$B51=FALSE,"",TEXT(Calcu!H51,Calcu!$Q$80))</f>
        <v/>
      </c>
      <c r="G57" s="162" t="str">
        <f>IF(Calcu!$B51=FALSE,"",TEXT(Calcu!I51,Calcu!$Q$80))</f>
        <v/>
      </c>
      <c r="H57" s="162" t="str">
        <f>IF(Calcu!$B51=FALSE,"",TEXT(Calcu!J51,Calcu!$Q$80))</f>
        <v/>
      </c>
      <c r="I57" s="17"/>
      <c r="J57" s="20"/>
      <c r="K57" s="20"/>
      <c r="L57" s="20"/>
      <c r="M57" s="20"/>
    </row>
    <row r="58" spans="2:13" ht="13.5" customHeight="1">
      <c r="B58" s="162" t="str">
        <f>Calcu!C52</f>
        <v/>
      </c>
      <c r="C58" s="162" t="str">
        <f>Calcu!D52</f>
        <v/>
      </c>
      <c r="D58" s="162" t="str">
        <f>IF(Calcu!$B52=FALSE,"",TEXT(Calcu!F52,Calcu!$Q$80))</f>
        <v/>
      </c>
      <c r="E58" s="162" t="str">
        <f>IF(Calcu!$B52=FALSE,"",TEXT(Calcu!G52,Calcu!$Q$80))</f>
        <v/>
      </c>
      <c r="F58" s="162" t="str">
        <f>IF(Calcu!$B52=FALSE,"",TEXT(Calcu!H52,Calcu!$Q$80))</f>
        <v/>
      </c>
      <c r="G58" s="162" t="str">
        <f>IF(Calcu!$B52=FALSE,"",TEXT(Calcu!I52,Calcu!$Q$80))</f>
        <v/>
      </c>
      <c r="H58" s="162" t="str">
        <f>IF(Calcu!$B52=FALSE,"",TEXT(Calcu!J52,Calcu!$Q$80))</f>
        <v/>
      </c>
      <c r="I58" s="17"/>
      <c r="J58" s="20"/>
      <c r="K58" s="20"/>
      <c r="L58" s="20"/>
      <c r="M58" s="20"/>
    </row>
    <row r="59" spans="2:13" ht="13.5" customHeight="1">
      <c r="B59" s="162" t="str">
        <f>Calcu!C53</f>
        <v/>
      </c>
      <c r="C59" s="162" t="str">
        <f>Calcu!D53</f>
        <v/>
      </c>
      <c r="D59" s="162" t="str">
        <f>IF(Calcu!$B53=FALSE,"",TEXT(Calcu!F53,Calcu!$Q$80))</f>
        <v/>
      </c>
      <c r="E59" s="162" t="str">
        <f>IF(Calcu!$B53=FALSE,"",TEXT(Calcu!G53,Calcu!$Q$80))</f>
        <v/>
      </c>
      <c r="F59" s="162" t="str">
        <f>IF(Calcu!$B53=FALSE,"",TEXT(Calcu!H53,Calcu!$Q$80))</f>
        <v/>
      </c>
      <c r="G59" s="162" t="str">
        <f>IF(Calcu!$B53=FALSE,"",TEXT(Calcu!I53,Calcu!$Q$80))</f>
        <v/>
      </c>
      <c r="H59" s="162" t="str">
        <f>IF(Calcu!$B53=FALSE,"",TEXT(Calcu!J53,Calcu!$Q$80))</f>
        <v/>
      </c>
      <c r="I59" s="17"/>
      <c r="J59" s="20"/>
      <c r="K59" s="20"/>
      <c r="L59" s="20"/>
      <c r="M59" s="20"/>
    </row>
    <row r="60" spans="2:13" ht="13.5" customHeight="1">
      <c r="B60" s="162" t="str">
        <f>Calcu!C54</f>
        <v/>
      </c>
      <c r="C60" s="162" t="str">
        <f>Calcu!D54</f>
        <v/>
      </c>
      <c r="D60" s="162" t="str">
        <f>IF(Calcu!$B54=FALSE,"",TEXT(Calcu!F54,Calcu!$Q$80))</f>
        <v/>
      </c>
      <c r="E60" s="162" t="str">
        <f>IF(Calcu!$B54=FALSE,"",TEXT(Calcu!G54,Calcu!$Q$80))</f>
        <v/>
      </c>
      <c r="F60" s="162" t="str">
        <f>IF(Calcu!$B54=FALSE,"",TEXT(Calcu!H54,Calcu!$Q$80))</f>
        <v/>
      </c>
      <c r="G60" s="162" t="str">
        <f>IF(Calcu!$B54=FALSE,"",TEXT(Calcu!I54,Calcu!$Q$80))</f>
        <v/>
      </c>
      <c r="H60" s="162" t="str">
        <f>IF(Calcu!$B54=FALSE,"",TEXT(Calcu!J54,Calcu!$Q$80))</f>
        <v/>
      </c>
      <c r="I60" s="17"/>
      <c r="J60" s="20"/>
      <c r="K60" s="20"/>
      <c r="L60" s="20"/>
      <c r="M60" s="20"/>
    </row>
    <row r="61" spans="2:13" ht="13.5" customHeight="1">
      <c r="B61" s="162" t="str">
        <f>Calcu!C55</f>
        <v/>
      </c>
      <c r="C61" s="162" t="str">
        <f>Calcu!D55</f>
        <v/>
      </c>
      <c r="D61" s="162" t="str">
        <f>IF(Calcu!$B55=FALSE,"",TEXT(Calcu!F55,Calcu!$Q$80))</f>
        <v/>
      </c>
      <c r="E61" s="162" t="str">
        <f>IF(Calcu!$B55=FALSE,"",TEXT(Calcu!G55,Calcu!$Q$80))</f>
        <v/>
      </c>
      <c r="F61" s="162" t="str">
        <f>IF(Calcu!$B55=FALSE,"",TEXT(Calcu!H55,Calcu!$Q$80))</f>
        <v/>
      </c>
      <c r="G61" s="162" t="str">
        <f>IF(Calcu!$B55=FALSE,"",TEXT(Calcu!I55,Calcu!$Q$80))</f>
        <v/>
      </c>
      <c r="H61" s="162" t="str">
        <f>IF(Calcu!$B55=FALSE,"",TEXT(Calcu!J55,Calcu!$Q$80))</f>
        <v/>
      </c>
      <c r="I61" s="17"/>
      <c r="J61" s="20"/>
      <c r="K61" s="20"/>
      <c r="L61" s="20"/>
      <c r="M61" s="20"/>
    </row>
    <row r="62" spans="2:13" ht="13.5" customHeight="1">
      <c r="B62" s="162" t="str">
        <f>Calcu!C56</f>
        <v/>
      </c>
      <c r="C62" s="162" t="str">
        <f>Calcu!D56</f>
        <v/>
      </c>
      <c r="D62" s="162" t="str">
        <f>IF(Calcu!$B56=FALSE,"",TEXT(Calcu!F56,Calcu!$Q$80))</f>
        <v/>
      </c>
      <c r="E62" s="162" t="str">
        <f>IF(Calcu!$B56=FALSE,"",TEXT(Calcu!G56,Calcu!$Q$80))</f>
        <v/>
      </c>
      <c r="F62" s="162" t="str">
        <f>IF(Calcu!$B56=FALSE,"",TEXT(Calcu!H56,Calcu!$Q$80))</f>
        <v/>
      </c>
      <c r="G62" s="162" t="str">
        <f>IF(Calcu!$B56=FALSE,"",TEXT(Calcu!I56,Calcu!$Q$80))</f>
        <v/>
      </c>
      <c r="H62" s="162" t="str">
        <f>IF(Calcu!$B56=FALSE,"",TEXT(Calcu!J56,Calcu!$Q$80))</f>
        <v/>
      </c>
      <c r="I62" s="17"/>
      <c r="J62" s="20"/>
      <c r="K62" s="20"/>
      <c r="L62" s="20"/>
      <c r="M62" s="20"/>
    </row>
    <row r="63" spans="2:13" ht="13.5" customHeight="1">
      <c r="B63" s="162" t="str">
        <f>Calcu!C57</f>
        <v/>
      </c>
      <c r="C63" s="162" t="str">
        <f>Calcu!D57</f>
        <v/>
      </c>
      <c r="D63" s="162" t="str">
        <f>IF(Calcu!$B57=FALSE,"",TEXT(Calcu!F57,Calcu!$Q$80))</f>
        <v/>
      </c>
      <c r="E63" s="162" t="str">
        <f>IF(Calcu!$B57=FALSE,"",TEXT(Calcu!G57,Calcu!$Q$80))</f>
        <v/>
      </c>
      <c r="F63" s="162" t="str">
        <f>IF(Calcu!$B57=FALSE,"",TEXT(Calcu!H57,Calcu!$Q$80))</f>
        <v/>
      </c>
      <c r="G63" s="162" t="str">
        <f>IF(Calcu!$B57=FALSE,"",TEXT(Calcu!I57,Calcu!$Q$80))</f>
        <v/>
      </c>
      <c r="H63" s="162" t="str">
        <f>IF(Calcu!$B57=FALSE,"",TEXT(Calcu!J57,Calcu!$Q$80))</f>
        <v/>
      </c>
      <c r="I63" s="17"/>
      <c r="J63" s="20"/>
      <c r="K63" s="20"/>
      <c r="L63" s="20"/>
      <c r="M63" s="20"/>
    </row>
    <row r="64" spans="2:13" ht="13.5" customHeight="1">
      <c r="B64" s="162" t="str">
        <f>Calcu!C58</f>
        <v/>
      </c>
      <c r="C64" s="162" t="str">
        <f>Calcu!D58</f>
        <v/>
      </c>
      <c r="D64" s="162" t="str">
        <f>IF(Calcu!$B58=FALSE,"",TEXT(Calcu!F58,Calcu!$Q$80))</f>
        <v/>
      </c>
      <c r="E64" s="162" t="str">
        <f>IF(Calcu!$B58=FALSE,"",TEXT(Calcu!G58,Calcu!$Q$80))</f>
        <v/>
      </c>
      <c r="F64" s="162" t="str">
        <f>IF(Calcu!$B58=FALSE,"",TEXT(Calcu!H58,Calcu!$Q$80))</f>
        <v/>
      </c>
      <c r="G64" s="162" t="str">
        <f>IF(Calcu!$B58=FALSE,"",TEXT(Calcu!I58,Calcu!$Q$80))</f>
        <v/>
      </c>
      <c r="H64" s="162" t="str">
        <f>IF(Calcu!$B58=FALSE,"",TEXT(Calcu!J58,Calcu!$Q$80))</f>
        <v/>
      </c>
      <c r="I64" s="17"/>
      <c r="J64" s="20"/>
      <c r="K64" s="20"/>
      <c r="L64" s="20"/>
      <c r="M64" s="20"/>
    </row>
    <row r="65" spans="2:13" ht="13.5" customHeight="1">
      <c r="B65" s="162" t="str">
        <f>Calcu!C59</f>
        <v/>
      </c>
      <c r="C65" s="162" t="str">
        <f>Calcu!D59</f>
        <v/>
      </c>
      <c r="D65" s="162" t="str">
        <f>IF(Calcu!$B59=FALSE,"",TEXT(Calcu!F59,Calcu!$Q$80))</f>
        <v/>
      </c>
      <c r="E65" s="162" t="str">
        <f>IF(Calcu!$B59=FALSE,"",TEXT(Calcu!G59,Calcu!$Q$80))</f>
        <v/>
      </c>
      <c r="F65" s="162" t="str">
        <f>IF(Calcu!$B59=FALSE,"",TEXT(Calcu!H59,Calcu!$Q$80))</f>
        <v/>
      </c>
      <c r="G65" s="162" t="str">
        <f>IF(Calcu!$B59=FALSE,"",TEXT(Calcu!I59,Calcu!$Q$80))</f>
        <v/>
      </c>
      <c r="H65" s="162" t="str">
        <f>IF(Calcu!$B59=FALSE,"",TEXT(Calcu!J59,Calcu!$Q$80))</f>
        <v/>
      </c>
      <c r="I65" s="17"/>
      <c r="J65" s="20"/>
      <c r="K65" s="20"/>
      <c r="L65" s="20"/>
      <c r="M65" s="20"/>
    </row>
    <row r="66" spans="2:13" ht="13.5" customHeight="1">
      <c r="B66" s="162" t="str">
        <f>Calcu!C60</f>
        <v/>
      </c>
      <c r="C66" s="162" t="str">
        <f>Calcu!D60</f>
        <v/>
      </c>
      <c r="D66" s="162" t="str">
        <f>IF(Calcu!$B60=FALSE,"",TEXT(Calcu!F60,Calcu!$Q$80))</f>
        <v/>
      </c>
      <c r="E66" s="162" t="str">
        <f>IF(Calcu!$B60=FALSE,"",TEXT(Calcu!G60,Calcu!$Q$80))</f>
        <v/>
      </c>
      <c r="F66" s="162" t="str">
        <f>IF(Calcu!$B60=FALSE,"",TEXT(Calcu!H60,Calcu!$Q$80))</f>
        <v/>
      </c>
      <c r="G66" s="162" t="str">
        <f>IF(Calcu!$B60=FALSE,"",TEXT(Calcu!I60,Calcu!$Q$80))</f>
        <v/>
      </c>
      <c r="H66" s="162" t="str">
        <f>IF(Calcu!$B60=FALSE,"",TEXT(Calcu!J60,Calcu!$Q$80))</f>
        <v/>
      </c>
      <c r="I66" s="17"/>
      <c r="J66" s="20"/>
      <c r="K66" s="20"/>
      <c r="L66" s="20"/>
      <c r="M66" s="20"/>
    </row>
    <row r="67" spans="2:13" ht="13.5" customHeight="1">
      <c r="B67" s="162" t="str">
        <f>Calcu!C61</f>
        <v/>
      </c>
      <c r="C67" s="162" t="str">
        <f>Calcu!D61</f>
        <v/>
      </c>
      <c r="D67" s="162" t="str">
        <f>IF(Calcu!$B61=FALSE,"",TEXT(Calcu!F61,Calcu!$Q$80))</f>
        <v/>
      </c>
      <c r="E67" s="162" t="str">
        <f>IF(Calcu!$B61=FALSE,"",TEXT(Calcu!G61,Calcu!$Q$80))</f>
        <v/>
      </c>
      <c r="F67" s="162" t="str">
        <f>IF(Calcu!$B61=FALSE,"",TEXT(Calcu!H61,Calcu!$Q$80))</f>
        <v/>
      </c>
      <c r="G67" s="162" t="str">
        <f>IF(Calcu!$B61=FALSE,"",TEXT(Calcu!I61,Calcu!$Q$80))</f>
        <v/>
      </c>
      <c r="H67" s="162" t="str">
        <f>IF(Calcu!$B61=FALSE,"",TEXT(Calcu!J61,Calcu!$Q$80))</f>
        <v/>
      </c>
      <c r="I67" s="17"/>
      <c r="J67" s="20"/>
      <c r="K67" s="20"/>
      <c r="L67" s="20"/>
      <c r="M67" s="20"/>
    </row>
    <row r="68" spans="2:13" ht="13.5" customHeight="1">
      <c r="B68" s="162" t="str">
        <f>Calcu!C62</f>
        <v/>
      </c>
      <c r="C68" s="162" t="str">
        <f>Calcu!D62</f>
        <v/>
      </c>
      <c r="D68" s="162" t="str">
        <f>IF(Calcu!$B62=FALSE,"",TEXT(Calcu!F62,Calcu!$Q$80))</f>
        <v/>
      </c>
      <c r="E68" s="162" t="str">
        <f>IF(Calcu!$B62=FALSE,"",TEXT(Calcu!G62,Calcu!$Q$80))</f>
        <v/>
      </c>
      <c r="F68" s="162" t="str">
        <f>IF(Calcu!$B62=FALSE,"",TEXT(Calcu!H62,Calcu!$Q$80))</f>
        <v/>
      </c>
      <c r="G68" s="162" t="str">
        <f>IF(Calcu!$B62=FALSE,"",TEXT(Calcu!I62,Calcu!$Q$80))</f>
        <v/>
      </c>
      <c r="H68" s="162" t="str">
        <f>IF(Calcu!$B62=FALSE,"",TEXT(Calcu!J62,Calcu!$Q$80))</f>
        <v/>
      </c>
      <c r="I68" s="17"/>
      <c r="J68" s="20"/>
      <c r="K68" s="20"/>
      <c r="L68" s="20"/>
      <c r="M68" s="20"/>
    </row>
    <row r="69" spans="2:13" ht="13.5" customHeight="1">
      <c r="B69" s="162" t="str">
        <f>Calcu!C63</f>
        <v/>
      </c>
      <c r="C69" s="162" t="str">
        <f>Calcu!D63</f>
        <v/>
      </c>
      <c r="D69" s="162" t="str">
        <f>IF(Calcu!$B63=FALSE,"",TEXT(Calcu!F63,Calcu!$Q$80))</f>
        <v/>
      </c>
      <c r="E69" s="162" t="str">
        <f>IF(Calcu!$B63=FALSE,"",TEXT(Calcu!G63,Calcu!$Q$80))</f>
        <v/>
      </c>
      <c r="F69" s="162" t="str">
        <f>IF(Calcu!$B63=FALSE,"",TEXT(Calcu!H63,Calcu!$Q$80))</f>
        <v/>
      </c>
      <c r="G69" s="162" t="str">
        <f>IF(Calcu!$B63=FALSE,"",TEXT(Calcu!I63,Calcu!$Q$80))</f>
        <v/>
      </c>
      <c r="H69" s="162" t="str">
        <f>IF(Calcu!$B63=FALSE,"",TEXT(Calcu!J63,Calcu!$Q$80))</f>
        <v/>
      </c>
      <c r="I69" s="17"/>
      <c r="J69" s="20"/>
      <c r="K69" s="20"/>
      <c r="L69" s="20"/>
      <c r="M69" s="20"/>
    </row>
    <row r="70" spans="2:13" ht="13.5" customHeight="1">
      <c r="B70" s="162" t="str">
        <f>Calcu!C64</f>
        <v/>
      </c>
      <c r="C70" s="162" t="str">
        <f>Calcu!D64</f>
        <v/>
      </c>
      <c r="D70" s="162" t="str">
        <f>IF(Calcu!$B64=FALSE,"",TEXT(Calcu!F64,Calcu!$Q$80))</f>
        <v/>
      </c>
      <c r="E70" s="162" t="str">
        <f>IF(Calcu!$B64=FALSE,"",TEXT(Calcu!G64,Calcu!$Q$80))</f>
        <v/>
      </c>
      <c r="F70" s="162" t="str">
        <f>IF(Calcu!$B64=FALSE,"",TEXT(Calcu!H64,Calcu!$Q$80))</f>
        <v/>
      </c>
      <c r="G70" s="162" t="str">
        <f>IF(Calcu!$B64=FALSE,"",TEXT(Calcu!I64,Calcu!$Q$80))</f>
        <v/>
      </c>
      <c r="H70" s="162" t="str">
        <f>IF(Calcu!$B64=FALSE,"",TEXT(Calcu!J64,Calcu!$Q$80))</f>
        <v/>
      </c>
      <c r="I70" s="17"/>
      <c r="J70" s="20"/>
      <c r="K70" s="20"/>
      <c r="L70" s="20"/>
      <c r="M70" s="20"/>
    </row>
    <row r="71" spans="2:13" ht="13.5" customHeight="1">
      <c r="B71" s="162" t="str">
        <f>Calcu!C65</f>
        <v/>
      </c>
      <c r="C71" s="162" t="str">
        <f>Calcu!D65</f>
        <v/>
      </c>
      <c r="D71" s="162" t="str">
        <f>IF(Calcu!$B65=FALSE,"",TEXT(Calcu!F65,Calcu!$Q$80))</f>
        <v/>
      </c>
      <c r="E71" s="162" t="str">
        <f>IF(Calcu!$B65=FALSE,"",TEXT(Calcu!G65,Calcu!$Q$80))</f>
        <v/>
      </c>
      <c r="F71" s="162" t="str">
        <f>IF(Calcu!$B65=FALSE,"",TEXT(Calcu!H65,Calcu!$Q$80))</f>
        <v/>
      </c>
      <c r="G71" s="162" t="str">
        <f>IF(Calcu!$B65=FALSE,"",TEXT(Calcu!I65,Calcu!$Q$80))</f>
        <v/>
      </c>
      <c r="H71" s="162" t="str">
        <f>IF(Calcu!$B65=FALSE,"",TEXT(Calcu!J65,Calcu!$Q$80))</f>
        <v/>
      </c>
      <c r="I71" s="17"/>
      <c r="J71" s="20"/>
      <c r="K71" s="20"/>
      <c r="L71" s="20"/>
      <c r="M71" s="20"/>
    </row>
    <row r="72" spans="2:13" ht="13.5" customHeight="1">
      <c r="B72" s="162" t="str">
        <f>Calcu!C66</f>
        <v/>
      </c>
      <c r="C72" s="162" t="str">
        <f>Calcu!D66</f>
        <v/>
      </c>
      <c r="D72" s="162" t="str">
        <f>IF(Calcu!$B66=FALSE,"",TEXT(Calcu!F66,Calcu!$Q$80))</f>
        <v/>
      </c>
      <c r="E72" s="162" t="str">
        <f>IF(Calcu!$B66=FALSE,"",TEXT(Calcu!G66,Calcu!$Q$80))</f>
        <v/>
      </c>
      <c r="F72" s="162" t="str">
        <f>IF(Calcu!$B66=FALSE,"",TEXT(Calcu!H66,Calcu!$Q$80))</f>
        <v/>
      </c>
      <c r="G72" s="162" t="str">
        <f>IF(Calcu!$B66=FALSE,"",TEXT(Calcu!I66,Calcu!$Q$80))</f>
        <v/>
      </c>
      <c r="H72" s="162" t="str">
        <f>IF(Calcu!$B66=FALSE,"",TEXT(Calcu!J66,Calcu!$Q$80))</f>
        <v/>
      </c>
      <c r="I72" s="17"/>
      <c r="J72" s="20"/>
      <c r="K72" s="20"/>
      <c r="L72" s="20"/>
      <c r="M72" s="20"/>
    </row>
    <row r="73" spans="2:13" ht="13.5" customHeight="1">
      <c r="B73" s="162" t="str">
        <f>Calcu!C67</f>
        <v/>
      </c>
      <c r="C73" s="162" t="str">
        <f>Calcu!D67</f>
        <v/>
      </c>
      <c r="D73" s="162" t="str">
        <f>IF(Calcu!$B67=FALSE,"",TEXT(Calcu!F67,Calcu!$Q$80))</f>
        <v/>
      </c>
      <c r="E73" s="162" t="str">
        <f>IF(Calcu!$B67=FALSE,"",TEXT(Calcu!G67,Calcu!$Q$80))</f>
        <v/>
      </c>
      <c r="F73" s="162" t="str">
        <f>IF(Calcu!$B67=FALSE,"",TEXT(Calcu!H67,Calcu!$Q$80))</f>
        <v/>
      </c>
      <c r="G73" s="162" t="str">
        <f>IF(Calcu!$B67=FALSE,"",TEXT(Calcu!I67,Calcu!$Q$80))</f>
        <v/>
      </c>
      <c r="H73" s="162" t="str">
        <f>IF(Calcu!$B67=FALSE,"",TEXT(Calcu!J67,Calcu!$Q$80))</f>
        <v/>
      </c>
      <c r="I73" s="17"/>
      <c r="J73" s="20"/>
      <c r="K73" s="20"/>
      <c r="L73" s="20"/>
      <c r="M73" s="20"/>
    </row>
    <row r="74" spans="2:13" ht="13.5" customHeight="1">
      <c r="B74" s="162" t="str">
        <f>Calcu!C68</f>
        <v/>
      </c>
      <c r="C74" s="162" t="str">
        <f>Calcu!D68</f>
        <v/>
      </c>
      <c r="D74" s="162" t="str">
        <f>IF(Calcu!$B68=FALSE,"",TEXT(Calcu!F68,Calcu!$Q$80))</f>
        <v/>
      </c>
      <c r="E74" s="162" t="str">
        <f>IF(Calcu!$B68=FALSE,"",TEXT(Calcu!G68,Calcu!$Q$80))</f>
        <v/>
      </c>
      <c r="F74" s="162" t="str">
        <f>IF(Calcu!$B68=FALSE,"",TEXT(Calcu!H68,Calcu!$Q$80))</f>
        <v/>
      </c>
      <c r="G74" s="162" t="str">
        <f>IF(Calcu!$B68=FALSE,"",TEXT(Calcu!I68,Calcu!$Q$80))</f>
        <v/>
      </c>
      <c r="H74" s="162" t="str">
        <f>IF(Calcu!$B68=FALSE,"",TEXT(Calcu!J68,Calcu!$Q$80))</f>
        <v/>
      </c>
      <c r="I74" s="17"/>
      <c r="J74" s="20"/>
      <c r="K74" s="20"/>
      <c r="L74" s="20"/>
      <c r="M74" s="20"/>
    </row>
  </sheetData>
  <sortState ref="T5:U14">
    <sortCondition descending="1" ref="T5"/>
  </sortState>
  <mergeCells count="5">
    <mergeCell ref="B12:B13"/>
    <mergeCell ref="E4:F4"/>
    <mergeCell ref="E3:F3"/>
    <mergeCell ref="C12:C13"/>
    <mergeCell ref="D12:H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15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45"/>
    <col min="12" max="12" width="1.77734375" style="45" customWidth="1"/>
    <col min="13" max="26" width="1.77734375" style="45"/>
    <col min="27" max="27" width="1.77734375" style="45" customWidth="1"/>
    <col min="28" max="28" width="1.77734375" style="45"/>
    <col min="29" max="29" width="1.77734375" style="45" customWidth="1"/>
    <col min="30" max="16384" width="1.77734375" style="45"/>
  </cols>
  <sheetData>
    <row r="1" spans="1:46" s="57" customFormat="1" ht="31.5">
      <c r="A1" s="56" t="s">
        <v>74</v>
      </c>
    </row>
    <row r="2" spans="1:46" s="57" customFormat="1" ht="18.75" customHeight="1"/>
    <row r="3" spans="1:46" s="57" customFormat="1" ht="18.75" customHeight="1">
      <c r="A3" s="58" t="s">
        <v>123</v>
      </c>
    </row>
    <row r="4" spans="1:46" s="57" customFormat="1" ht="18.75" customHeight="1">
      <c r="B4" s="381" t="s">
        <v>110</v>
      </c>
      <c r="C4" s="381"/>
      <c r="D4" s="381"/>
      <c r="E4" s="381"/>
      <c r="F4" s="381"/>
      <c r="G4" s="381"/>
      <c r="H4" s="383" t="s">
        <v>124</v>
      </c>
      <c r="I4" s="383"/>
      <c r="J4" s="383"/>
      <c r="K4" s="383"/>
      <c r="L4" s="383"/>
      <c r="M4" s="383"/>
      <c r="N4" s="381" t="s">
        <v>125</v>
      </c>
      <c r="O4" s="381"/>
      <c r="P4" s="381"/>
      <c r="Q4" s="381"/>
      <c r="R4" s="381"/>
      <c r="S4" s="381"/>
      <c r="T4" s="381" t="s">
        <v>188</v>
      </c>
      <c r="U4" s="381"/>
      <c r="V4" s="381"/>
      <c r="W4" s="381"/>
      <c r="X4" s="381"/>
      <c r="Y4" s="381"/>
    </row>
    <row r="5" spans="1:46" s="57" customFormat="1" ht="18.75" customHeight="1">
      <c r="B5" s="382" t="str">
        <f>Calcu!E3</f>
        <v/>
      </c>
      <c r="C5" s="382"/>
      <c r="D5" s="382"/>
      <c r="E5" s="382"/>
      <c r="F5" s="382"/>
      <c r="G5" s="382"/>
      <c r="H5" s="384">
        <f>Calcu!F3</f>
        <v>1</v>
      </c>
      <c r="I5" s="384"/>
      <c r="J5" s="384"/>
      <c r="K5" s="384"/>
      <c r="L5" s="384"/>
      <c r="M5" s="384"/>
      <c r="N5" s="382" t="s">
        <v>304</v>
      </c>
      <c r="O5" s="382"/>
      <c r="P5" s="382"/>
      <c r="Q5" s="382"/>
      <c r="R5" s="382"/>
      <c r="S5" s="382"/>
      <c r="T5" s="382" t="str">
        <f>Calcu!B3</f>
        <v>측정 투영기</v>
      </c>
      <c r="U5" s="382"/>
      <c r="V5" s="382"/>
      <c r="W5" s="382"/>
      <c r="X5" s="382"/>
      <c r="Y5" s="382"/>
    </row>
    <row r="6" spans="1:46" s="57" customFormat="1" ht="18.75" customHeight="1"/>
    <row r="7" spans="1:46" ht="18.75" customHeight="1">
      <c r="A7" s="46" t="s">
        <v>126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</row>
    <row r="8" spans="1:46" ht="18.75" customHeight="1">
      <c r="A8" s="46"/>
      <c r="B8" s="363" t="s">
        <v>301</v>
      </c>
      <c r="C8" s="364"/>
      <c r="D8" s="364"/>
      <c r="E8" s="364"/>
      <c r="F8" s="365"/>
      <c r="G8" s="369" t="str">
        <f>Calcu!F6</f>
        <v>측정 투영기를 이용한 곡률반경 측정값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  <c r="AA8" s="370"/>
      <c r="AB8" s="370"/>
      <c r="AC8" s="370"/>
      <c r="AD8" s="370"/>
      <c r="AE8" s="370"/>
      <c r="AF8" s="363" t="s">
        <v>305</v>
      </c>
      <c r="AG8" s="364"/>
      <c r="AH8" s="364"/>
      <c r="AI8" s="364"/>
      <c r="AJ8" s="365"/>
      <c r="AK8" s="363" t="s">
        <v>208</v>
      </c>
      <c r="AL8" s="364"/>
      <c r="AM8" s="364"/>
      <c r="AN8" s="364"/>
      <c r="AO8" s="365"/>
      <c r="AP8" s="363" t="s">
        <v>209</v>
      </c>
      <c r="AQ8" s="364"/>
      <c r="AR8" s="364"/>
      <c r="AS8" s="364"/>
      <c r="AT8" s="365"/>
    </row>
    <row r="9" spans="1:46" ht="18.75" customHeight="1">
      <c r="A9" s="46"/>
      <c r="B9" s="366"/>
      <c r="C9" s="367"/>
      <c r="D9" s="367"/>
      <c r="E9" s="367"/>
      <c r="F9" s="368"/>
      <c r="G9" s="369" t="s">
        <v>212</v>
      </c>
      <c r="H9" s="370"/>
      <c r="I9" s="370"/>
      <c r="J9" s="370"/>
      <c r="K9" s="371"/>
      <c r="L9" s="369" t="s">
        <v>306</v>
      </c>
      <c r="M9" s="370"/>
      <c r="N9" s="370"/>
      <c r="O9" s="370"/>
      <c r="P9" s="371"/>
      <c r="Q9" s="369" t="s">
        <v>164</v>
      </c>
      <c r="R9" s="370"/>
      <c r="S9" s="370"/>
      <c r="T9" s="370"/>
      <c r="U9" s="371"/>
      <c r="V9" s="369" t="s">
        <v>165</v>
      </c>
      <c r="W9" s="370"/>
      <c r="X9" s="370"/>
      <c r="Y9" s="370"/>
      <c r="Z9" s="371"/>
      <c r="AA9" s="369" t="s">
        <v>166</v>
      </c>
      <c r="AB9" s="370"/>
      <c r="AC9" s="370"/>
      <c r="AD9" s="370"/>
      <c r="AE9" s="371"/>
      <c r="AF9" s="366"/>
      <c r="AG9" s="367"/>
      <c r="AH9" s="367"/>
      <c r="AI9" s="367"/>
      <c r="AJ9" s="368"/>
      <c r="AK9" s="366"/>
      <c r="AL9" s="367"/>
      <c r="AM9" s="367"/>
      <c r="AN9" s="367"/>
      <c r="AO9" s="368"/>
      <c r="AP9" s="366"/>
      <c r="AQ9" s="367"/>
      <c r="AR9" s="367"/>
      <c r="AS9" s="367"/>
      <c r="AT9" s="368"/>
    </row>
    <row r="10" spans="1:46" ht="18.75" customHeight="1">
      <c r="A10" s="46"/>
      <c r="B10" s="369" t="str">
        <f>B5</f>
        <v/>
      </c>
      <c r="C10" s="370"/>
      <c r="D10" s="370"/>
      <c r="E10" s="370"/>
      <c r="F10" s="371"/>
      <c r="G10" s="369">
        <f>Calcu!F8</f>
        <v>0</v>
      </c>
      <c r="H10" s="370"/>
      <c r="I10" s="370"/>
      <c r="J10" s="370"/>
      <c r="K10" s="371"/>
      <c r="L10" s="369">
        <f>Calcu!G8</f>
        <v>0</v>
      </c>
      <c r="M10" s="370"/>
      <c r="N10" s="370"/>
      <c r="O10" s="370"/>
      <c r="P10" s="371"/>
      <c r="Q10" s="369">
        <f>Calcu!H8</f>
        <v>0</v>
      </c>
      <c r="R10" s="370"/>
      <c r="S10" s="370"/>
      <c r="T10" s="370"/>
      <c r="U10" s="371"/>
      <c r="V10" s="369">
        <f>Calcu!I8</f>
        <v>0</v>
      </c>
      <c r="W10" s="370"/>
      <c r="X10" s="370"/>
      <c r="Y10" s="370"/>
      <c r="Z10" s="371"/>
      <c r="AA10" s="369">
        <f>Calcu!J8</f>
        <v>0</v>
      </c>
      <c r="AB10" s="370"/>
      <c r="AC10" s="370"/>
      <c r="AD10" s="370"/>
      <c r="AE10" s="371"/>
      <c r="AF10" s="369">
        <f>Calcu!K8</f>
        <v>0</v>
      </c>
      <c r="AG10" s="370"/>
      <c r="AH10" s="370"/>
      <c r="AI10" s="370"/>
      <c r="AJ10" s="371"/>
      <c r="AK10" s="369" t="str">
        <f>Calcu!L8</f>
        <v>mm</v>
      </c>
      <c r="AL10" s="370"/>
      <c r="AM10" s="370"/>
      <c r="AN10" s="370"/>
      <c r="AO10" s="371"/>
      <c r="AP10" s="369" t="str">
        <f>Calcu!N8</f>
        <v>mm</v>
      </c>
      <c r="AQ10" s="370"/>
      <c r="AR10" s="370"/>
      <c r="AS10" s="370"/>
      <c r="AT10" s="371"/>
    </row>
    <row r="11" spans="1:46" ht="18.75" customHeight="1">
      <c r="A11" s="46"/>
      <c r="B11" s="372" t="str">
        <f>Calcu!D9</f>
        <v/>
      </c>
      <c r="C11" s="373"/>
      <c r="D11" s="373"/>
      <c r="E11" s="373"/>
      <c r="F11" s="374"/>
      <c r="G11" s="372" t="str">
        <f>Calcu!F9</f>
        <v/>
      </c>
      <c r="H11" s="373"/>
      <c r="I11" s="373"/>
      <c r="J11" s="373"/>
      <c r="K11" s="374"/>
      <c r="L11" s="372" t="str">
        <f>Calcu!G9</f>
        <v/>
      </c>
      <c r="M11" s="373"/>
      <c r="N11" s="373"/>
      <c r="O11" s="373"/>
      <c r="P11" s="374"/>
      <c r="Q11" s="372" t="str">
        <f>Calcu!H9</f>
        <v/>
      </c>
      <c r="R11" s="373"/>
      <c r="S11" s="373"/>
      <c r="T11" s="373"/>
      <c r="U11" s="374"/>
      <c r="V11" s="372" t="str">
        <f>Calcu!I9</f>
        <v/>
      </c>
      <c r="W11" s="373"/>
      <c r="X11" s="373"/>
      <c r="Y11" s="373"/>
      <c r="Z11" s="374"/>
      <c r="AA11" s="372" t="str">
        <f>Calcu!J9</f>
        <v/>
      </c>
      <c r="AB11" s="373"/>
      <c r="AC11" s="373"/>
      <c r="AD11" s="373"/>
      <c r="AE11" s="374"/>
      <c r="AF11" s="372" t="str">
        <f>Calcu!K9</f>
        <v/>
      </c>
      <c r="AG11" s="373"/>
      <c r="AH11" s="373"/>
      <c r="AI11" s="373"/>
      <c r="AJ11" s="374"/>
      <c r="AK11" s="372" t="str">
        <f>Calcu!L9</f>
        <v/>
      </c>
      <c r="AL11" s="373"/>
      <c r="AM11" s="373"/>
      <c r="AN11" s="373"/>
      <c r="AO11" s="374"/>
      <c r="AP11" s="372" t="str">
        <f>Calcu!N9</f>
        <v/>
      </c>
      <c r="AQ11" s="373"/>
      <c r="AR11" s="373"/>
      <c r="AS11" s="373"/>
      <c r="AT11" s="374"/>
    </row>
    <row r="12" spans="1:46" ht="18.75" customHeight="1">
      <c r="A12" s="46"/>
      <c r="B12" s="372" t="str">
        <f>Calcu!D10</f>
        <v/>
      </c>
      <c r="C12" s="373"/>
      <c r="D12" s="373"/>
      <c r="E12" s="373"/>
      <c r="F12" s="374"/>
      <c r="G12" s="372" t="str">
        <f>Calcu!F10</f>
        <v/>
      </c>
      <c r="H12" s="373"/>
      <c r="I12" s="373"/>
      <c r="J12" s="373"/>
      <c r="K12" s="374"/>
      <c r="L12" s="372" t="str">
        <f>Calcu!G10</f>
        <v/>
      </c>
      <c r="M12" s="373"/>
      <c r="N12" s="373"/>
      <c r="O12" s="373"/>
      <c r="P12" s="374"/>
      <c r="Q12" s="372" t="str">
        <f>Calcu!H10</f>
        <v/>
      </c>
      <c r="R12" s="373"/>
      <c r="S12" s="373"/>
      <c r="T12" s="373"/>
      <c r="U12" s="374"/>
      <c r="V12" s="372" t="str">
        <f>Calcu!I10</f>
        <v/>
      </c>
      <c r="W12" s="373"/>
      <c r="X12" s="373"/>
      <c r="Y12" s="373"/>
      <c r="Z12" s="374"/>
      <c r="AA12" s="372" t="str">
        <f>Calcu!J10</f>
        <v/>
      </c>
      <c r="AB12" s="373"/>
      <c r="AC12" s="373"/>
      <c r="AD12" s="373"/>
      <c r="AE12" s="374"/>
      <c r="AF12" s="372" t="str">
        <f>Calcu!K10</f>
        <v/>
      </c>
      <c r="AG12" s="373"/>
      <c r="AH12" s="373"/>
      <c r="AI12" s="373"/>
      <c r="AJ12" s="374"/>
      <c r="AK12" s="372" t="str">
        <f>Calcu!L10</f>
        <v/>
      </c>
      <c r="AL12" s="373"/>
      <c r="AM12" s="373"/>
      <c r="AN12" s="373"/>
      <c r="AO12" s="374"/>
      <c r="AP12" s="372" t="str">
        <f>Calcu!N10</f>
        <v/>
      </c>
      <c r="AQ12" s="373"/>
      <c r="AR12" s="373"/>
      <c r="AS12" s="373"/>
      <c r="AT12" s="374"/>
    </row>
    <row r="13" spans="1:46" ht="18.75" customHeight="1">
      <c r="A13" s="46"/>
      <c r="B13" s="372" t="str">
        <f>Calcu!D11</f>
        <v/>
      </c>
      <c r="C13" s="373"/>
      <c r="D13" s="373"/>
      <c r="E13" s="373"/>
      <c r="F13" s="374"/>
      <c r="G13" s="372" t="str">
        <f>Calcu!F11</f>
        <v/>
      </c>
      <c r="H13" s="373"/>
      <c r="I13" s="373"/>
      <c r="J13" s="373"/>
      <c r="K13" s="374"/>
      <c r="L13" s="372" t="str">
        <f>Calcu!G11</f>
        <v/>
      </c>
      <c r="M13" s="373"/>
      <c r="N13" s="373"/>
      <c r="O13" s="373"/>
      <c r="P13" s="374"/>
      <c r="Q13" s="372" t="str">
        <f>Calcu!H11</f>
        <v/>
      </c>
      <c r="R13" s="373"/>
      <c r="S13" s="373"/>
      <c r="T13" s="373"/>
      <c r="U13" s="374"/>
      <c r="V13" s="372" t="str">
        <f>Calcu!I11</f>
        <v/>
      </c>
      <c r="W13" s="373"/>
      <c r="X13" s="373"/>
      <c r="Y13" s="373"/>
      <c r="Z13" s="374"/>
      <c r="AA13" s="372" t="str">
        <f>Calcu!J11</f>
        <v/>
      </c>
      <c r="AB13" s="373"/>
      <c r="AC13" s="373"/>
      <c r="AD13" s="373"/>
      <c r="AE13" s="374"/>
      <c r="AF13" s="372" t="str">
        <f>Calcu!K11</f>
        <v/>
      </c>
      <c r="AG13" s="373"/>
      <c r="AH13" s="373"/>
      <c r="AI13" s="373"/>
      <c r="AJ13" s="374"/>
      <c r="AK13" s="372" t="str">
        <f>Calcu!L11</f>
        <v/>
      </c>
      <c r="AL13" s="373"/>
      <c r="AM13" s="373"/>
      <c r="AN13" s="373"/>
      <c r="AO13" s="374"/>
      <c r="AP13" s="372" t="str">
        <f>Calcu!N11</f>
        <v/>
      </c>
      <c r="AQ13" s="373"/>
      <c r="AR13" s="373"/>
      <c r="AS13" s="373"/>
      <c r="AT13" s="374"/>
    </row>
    <row r="14" spans="1:46" ht="18.75" customHeight="1">
      <c r="A14" s="46"/>
      <c r="B14" s="372" t="str">
        <f>Calcu!D12</f>
        <v/>
      </c>
      <c r="C14" s="373"/>
      <c r="D14" s="373"/>
      <c r="E14" s="373"/>
      <c r="F14" s="374"/>
      <c r="G14" s="372" t="str">
        <f>Calcu!F12</f>
        <v/>
      </c>
      <c r="H14" s="373"/>
      <c r="I14" s="373"/>
      <c r="J14" s="373"/>
      <c r="K14" s="374"/>
      <c r="L14" s="372" t="str">
        <f>Calcu!G12</f>
        <v/>
      </c>
      <c r="M14" s="373"/>
      <c r="N14" s="373"/>
      <c r="O14" s="373"/>
      <c r="P14" s="374"/>
      <c r="Q14" s="372" t="str">
        <f>Calcu!H12</f>
        <v/>
      </c>
      <c r="R14" s="373"/>
      <c r="S14" s="373"/>
      <c r="T14" s="373"/>
      <c r="U14" s="374"/>
      <c r="V14" s="372" t="str">
        <f>Calcu!I12</f>
        <v/>
      </c>
      <c r="W14" s="373"/>
      <c r="X14" s="373"/>
      <c r="Y14" s="373"/>
      <c r="Z14" s="374"/>
      <c r="AA14" s="372" t="str">
        <f>Calcu!J12</f>
        <v/>
      </c>
      <c r="AB14" s="373"/>
      <c r="AC14" s="373"/>
      <c r="AD14" s="373"/>
      <c r="AE14" s="374"/>
      <c r="AF14" s="372" t="str">
        <f>Calcu!K12</f>
        <v/>
      </c>
      <c r="AG14" s="373"/>
      <c r="AH14" s="373"/>
      <c r="AI14" s="373"/>
      <c r="AJ14" s="374"/>
      <c r="AK14" s="372" t="str">
        <f>Calcu!L12</f>
        <v/>
      </c>
      <c r="AL14" s="373"/>
      <c r="AM14" s="373"/>
      <c r="AN14" s="373"/>
      <c r="AO14" s="374"/>
      <c r="AP14" s="372" t="str">
        <f>Calcu!N12</f>
        <v/>
      </c>
      <c r="AQ14" s="373"/>
      <c r="AR14" s="373"/>
      <c r="AS14" s="373"/>
      <c r="AT14" s="374"/>
    </row>
    <row r="15" spans="1:46" ht="18.75" customHeight="1">
      <c r="A15" s="46"/>
      <c r="B15" s="372" t="str">
        <f>Calcu!D13</f>
        <v/>
      </c>
      <c r="C15" s="373"/>
      <c r="D15" s="373"/>
      <c r="E15" s="373"/>
      <c r="F15" s="374"/>
      <c r="G15" s="372" t="str">
        <f>Calcu!F13</f>
        <v/>
      </c>
      <c r="H15" s="373"/>
      <c r="I15" s="373"/>
      <c r="J15" s="373"/>
      <c r="K15" s="374"/>
      <c r="L15" s="372" t="str">
        <f>Calcu!G13</f>
        <v/>
      </c>
      <c r="M15" s="373"/>
      <c r="N15" s="373"/>
      <c r="O15" s="373"/>
      <c r="P15" s="374"/>
      <c r="Q15" s="372" t="str">
        <f>Calcu!H13</f>
        <v/>
      </c>
      <c r="R15" s="373"/>
      <c r="S15" s="373"/>
      <c r="T15" s="373"/>
      <c r="U15" s="374"/>
      <c r="V15" s="372" t="str">
        <f>Calcu!I13</f>
        <v/>
      </c>
      <c r="W15" s="373"/>
      <c r="X15" s="373"/>
      <c r="Y15" s="373"/>
      <c r="Z15" s="374"/>
      <c r="AA15" s="372" t="str">
        <f>Calcu!J13</f>
        <v/>
      </c>
      <c r="AB15" s="373"/>
      <c r="AC15" s="373"/>
      <c r="AD15" s="373"/>
      <c r="AE15" s="374"/>
      <c r="AF15" s="372" t="str">
        <f>Calcu!K13</f>
        <v/>
      </c>
      <c r="AG15" s="373"/>
      <c r="AH15" s="373"/>
      <c r="AI15" s="373"/>
      <c r="AJ15" s="374"/>
      <c r="AK15" s="372" t="str">
        <f>Calcu!L13</f>
        <v/>
      </c>
      <c r="AL15" s="373"/>
      <c r="AM15" s="373"/>
      <c r="AN15" s="373"/>
      <c r="AO15" s="374"/>
      <c r="AP15" s="372" t="str">
        <f>Calcu!N13</f>
        <v/>
      </c>
      <c r="AQ15" s="373"/>
      <c r="AR15" s="373"/>
      <c r="AS15" s="373"/>
      <c r="AT15" s="374"/>
    </row>
    <row r="16" spans="1:46" ht="18.75" customHeight="1">
      <c r="A16" s="46"/>
      <c r="B16" s="372" t="str">
        <f>Calcu!D14</f>
        <v/>
      </c>
      <c r="C16" s="373"/>
      <c r="D16" s="373"/>
      <c r="E16" s="373"/>
      <c r="F16" s="374"/>
      <c r="G16" s="372" t="str">
        <f>Calcu!F14</f>
        <v/>
      </c>
      <c r="H16" s="373"/>
      <c r="I16" s="373"/>
      <c r="J16" s="373"/>
      <c r="K16" s="374"/>
      <c r="L16" s="372" t="str">
        <f>Calcu!G14</f>
        <v/>
      </c>
      <c r="M16" s="373"/>
      <c r="N16" s="373"/>
      <c r="O16" s="373"/>
      <c r="P16" s="374"/>
      <c r="Q16" s="372" t="str">
        <f>Calcu!H14</f>
        <v/>
      </c>
      <c r="R16" s="373"/>
      <c r="S16" s="373"/>
      <c r="T16" s="373"/>
      <c r="U16" s="374"/>
      <c r="V16" s="372" t="str">
        <f>Calcu!I14</f>
        <v/>
      </c>
      <c r="W16" s="373"/>
      <c r="X16" s="373"/>
      <c r="Y16" s="373"/>
      <c r="Z16" s="374"/>
      <c r="AA16" s="372" t="str">
        <f>Calcu!J14</f>
        <v/>
      </c>
      <c r="AB16" s="373"/>
      <c r="AC16" s="373"/>
      <c r="AD16" s="373"/>
      <c r="AE16" s="374"/>
      <c r="AF16" s="372" t="str">
        <f>Calcu!K14</f>
        <v/>
      </c>
      <c r="AG16" s="373"/>
      <c r="AH16" s="373"/>
      <c r="AI16" s="373"/>
      <c r="AJ16" s="374"/>
      <c r="AK16" s="372" t="str">
        <f>Calcu!L14</f>
        <v/>
      </c>
      <c r="AL16" s="373"/>
      <c r="AM16" s="373"/>
      <c r="AN16" s="373"/>
      <c r="AO16" s="374"/>
      <c r="AP16" s="372" t="str">
        <f>Calcu!N14</f>
        <v/>
      </c>
      <c r="AQ16" s="373"/>
      <c r="AR16" s="373"/>
      <c r="AS16" s="373"/>
      <c r="AT16" s="374"/>
    </row>
    <row r="17" spans="1:46" ht="18.75" customHeight="1">
      <c r="A17" s="46"/>
      <c r="B17" s="372" t="str">
        <f>Calcu!D15</f>
        <v/>
      </c>
      <c r="C17" s="373"/>
      <c r="D17" s="373"/>
      <c r="E17" s="373"/>
      <c r="F17" s="374"/>
      <c r="G17" s="372" t="str">
        <f>Calcu!F15</f>
        <v/>
      </c>
      <c r="H17" s="373"/>
      <c r="I17" s="373"/>
      <c r="J17" s="373"/>
      <c r="K17" s="374"/>
      <c r="L17" s="372" t="str">
        <f>Calcu!G15</f>
        <v/>
      </c>
      <c r="M17" s="373"/>
      <c r="N17" s="373"/>
      <c r="O17" s="373"/>
      <c r="P17" s="374"/>
      <c r="Q17" s="372" t="str">
        <f>Calcu!H15</f>
        <v/>
      </c>
      <c r="R17" s="373"/>
      <c r="S17" s="373"/>
      <c r="T17" s="373"/>
      <c r="U17" s="374"/>
      <c r="V17" s="372" t="str">
        <f>Calcu!I15</f>
        <v/>
      </c>
      <c r="W17" s="373"/>
      <c r="X17" s="373"/>
      <c r="Y17" s="373"/>
      <c r="Z17" s="374"/>
      <c r="AA17" s="372" t="str">
        <f>Calcu!J15</f>
        <v/>
      </c>
      <c r="AB17" s="373"/>
      <c r="AC17" s="373"/>
      <c r="AD17" s="373"/>
      <c r="AE17" s="374"/>
      <c r="AF17" s="372" t="str">
        <f>Calcu!K15</f>
        <v/>
      </c>
      <c r="AG17" s="373"/>
      <c r="AH17" s="373"/>
      <c r="AI17" s="373"/>
      <c r="AJ17" s="374"/>
      <c r="AK17" s="372" t="str">
        <f>Calcu!L15</f>
        <v/>
      </c>
      <c r="AL17" s="373"/>
      <c r="AM17" s="373"/>
      <c r="AN17" s="373"/>
      <c r="AO17" s="374"/>
      <c r="AP17" s="372" t="str">
        <f>Calcu!N15</f>
        <v/>
      </c>
      <c r="AQ17" s="373"/>
      <c r="AR17" s="373"/>
      <c r="AS17" s="373"/>
      <c r="AT17" s="374"/>
    </row>
    <row r="18" spans="1:46" ht="18.75" customHeight="1">
      <c r="A18" s="46"/>
      <c r="B18" s="372" t="str">
        <f>Calcu!D16</f>
        <v/>
      </c>
      <c r="C18" s="373"/>
      <c r="D18" s="373"/>
      <c r="E18" s="373"/>
      <c r="F18" s="374"/>
      <c r="G18" s="372" t="str">
        <f>Calcu!F16</f>
        <v/>
      </c>
      <c r="H18" s="373"/>
      <c r="I18" s="373"/>
      <c r="J18" s="373"/>
      <c r="K18" s="374"/>
      <c r="L18" s="372" t="str">
        <f>Calcu!G16</f>
        <v/>
      </c>
      <c r="M18" s="373"/>
      <c r="N18" s="373"/>
      <c r="O18" s="373"/>
      <c r="P18" s="374"/>
      <c r="Q18" s="372" t="str">
        <f>Calcu!H16</f>
        <v/>
      </c>
      <c r="R18" s="373"/>
      <c r="S18" s="373"/>
      <c r="T18" s="373"/>
      <c r="U18" s="374"/>
      <c r="V18" s="372" t="str">
        <f>Calcu!I16</f>
        <v/>
      </c>
      <c r="W18" s="373"/>
      <c r="X18" s="373"/>
      <c r="Y18" s="373"/>
      <c r="Z18" s="374"/>
      <c r="AA18" s="372" t="str">
        <f>Calcu!J16</f>
        <v/>
      </c>
      <c r="AB18" s="373"/>
      <c r="AC18" s="373"/>
      <c r="AD18" s="373"/>
      <c r="AE18" s="374"/>
      <c r="AF18" s="372" t="str">
        <f>Calcu!K16</f>
        <v/>
      </c>
      <c r="AG18" s="373"/>
      <c r="AH18" s="373"/>
      <c r="AI18" s="373"/>
      <c r="AJ18" s="374"/>
      <c r="AK18" s="372" t="str">
        <f>Calcu!L16</f>
        <v/>
      </c>
      <c r="AL18" s="373"/>
      <c r="AM18" s="373"/>
      <c r="AN18" s="373"/>
      <c r="AO18" s="374"/>
      <c r="AP18" s="372" t="str">
        <f>Calcu!N16</f>
        <v/>
      </c>
      <c r="AQ18" s="373"/>
      <c r="AR18" s="373"/>
      <c r="AS18" s="373"/>
      <c r="AT18" s="374"/>
    </row>
    <row r="19" spans="1:46" ht="18.75" customHeight="1">
      <c r="A19" s="46"/>
      <c r="B19" s="372" t="str">
        <f>Calcu!D17</f>
        <v/>
      </c>
      <c r="C19" s="373"/>
      <c r="D19" s="373"/>
      <c r="E19" s="373"/>
      <c r="F19" s="374"/>
      <c r="G19" s="372" t="str">
        <f>Calcu!F17</f>
        <v/>
      </c>
      <c r="H19" s="373"/>
      <c r="I19" s="373"/>
      <c r="J19" s="373"/>
      <c r="K19" s="374"/>
      <c r="L19" s="372" t="str">
        <f>Calcu!G17</f>
        <v/>
      </c>
      <c r="M19" s="373"/>
      <c r="N19" s="373"/>
      <c r="O19" s="373"/>
      <c r="P19" s="374"/>
      <c r="Q19" s="372" t="str">
        <f>Calcu!H17</f>
        <v/>
      </c>
      <c r="R19" s="373"/>
      <c r="S19" s="373"/>
      <c r="T19" s="373"/>
      <c r="U19" s="374"/>
      <c r="V19" s="372" t="str">
        <f>Calcu!I17</f>
        <v/>
      </c>
      <c r="W19" s="373"/>
      <c r="X19" s="373"/>
      <c r="Y19" s="373"/>
      <c r="Z19" s="374"/>
      <c r="AA19" s="372" t="str">
        <f>Calcu!J17</f>
        <v/>
      </c>
      <c r="AB19" s="373"/>
      <c r="AC19" s="373"/>
      <c r="AD19" s="373"/>
      <c r="AE19" s="374"/>
      <c r="AF19" s="372" t="str">
        <f>Calcu!K17</f>
        <v/>
      </c>
      <c r="AG19" s="373"/>
      <c r="AH19" s="373"/>
      <c r="AI19" s="373"/>
      <c r="AJ19" s="374"/>
      <c r="AK19" s="372" t="str">
        <f>Calcu!L17</f>
        <v/>
      </c>
      <c r="AL19" s="373"/>
      <c r="AM19" s="373"/>
      <c r="AN19" s="373"/>
      <c r="AO19" s="374"/>
      <c r="AP19" s="372" t="str">
        <f>Calcu!N17</f>
        <v/>
      </c>
      <c r="AQ19" s="373"/>
      <c r="AR19" s="373"/>
      <c r="AS19" s="373"/>
      <c r="AT19" s="374"/>
    </row>
    <row r="20" spans="1:46" ht="18.75" customHeight="1">
      <c r="A20" s="46"/>
      <c r="B20" s="372" t="str">
        <f>Calcu!D18</f>
        <v/>
      </c>
      <c r="C20" s="373"/>
      <c r="D20" s="373"/>
      <c r="E20" s="373"/>
      <c r="F20" s="374"/>
      <c r="G20" s="372" t="str">
        <f>Calcu!F18</f>
        <v/>
      </c>
      <c r="H20" s="373"/>
      <c r="I20" s="373"/>
      <c r="J20" s="373"/>
      <c r="K20" s="374"/>
      <c r="L20" s="372" t="str">
        <f>Calcu!G18</f>
        <v/>
      </c>
      <c r="M20" s="373"/>
      <c r="N20" s="373"/>
      <c r="O20" s="373"/>
      <c r="P20" s="374"/>
      <c r="Q20" s="372" t="str">
        <f>Calcu!H18</f>
        <v/>
      </c>
      <c r="R20" s="373"/>
      <c r="S20" s="373"/>
      <c r="T20" s="373"/>
      <c r="U20" s="374"/>
      <c r="V20" s="372" t="str">
        <f>Calcu!I18</f>
        <v/>
      </c>
      <c r="W20" s="373"/>
      <c r="X20" s="373"/>
      <c r="Y20" s="373"/>
      <c r="Z20" s="374"/>
      <c r="AA20" s="372" t="str">
        <f>Calcu!J18</f>
        <v/>
      </c>
      <c r="AB20" s="373"/>
      <c r="AC20" s="373"/>
      <c r="AD20" s="373"/>
      <c r="AE20" s="374"/>
      <c r="AF20" s="372" t="str">
        <f>Calcu!K18</f>
        <v/>
      </c>
      <c r="AG20" s="373"/>
      <c r="AH20" s="373"/>
      <c r="AI20" s="373"/>
      <c r="AJ20" s="374"/>
      <c r="AK20" s="372" t="str">
        <f>Calcu!L18</f>
        <v/>
      </c>
      <c r="AL20" s="373"/>
      <c r="AM20" s="373"/>
      <c r="AN20" s="373"/>
      <c r="AO20" s="374"/>
      <c r="AP20" s="372" t="str">
        <f>Calcu!N18</f>
        <v/>
      </c>
      <c r="AQ20" s="373"/>
      <c r="AR20" s="373"/>
      <c r="AS20" s="373"/>
      <c r="AT20" s="374"/>
    </row>
    <row r="21" spans="1:46" ht="18.75" customHeight="1">
      <c r="A21" s="46"/>
      <c r="B21" s="372" t="str">
        <f>Calcu!D19</f>
        <v/>
      </c>
      <c r="C21" s="373"/>
      <c r="D21" s="373"/>
      <c r="E21" s="373"/>
      <c r="F21" s="374"/>
      <c r="G21" s="372" t="str">
        <f>Calcu!F19</f>
        <v/>
      </c>
      <c r="H21" s="373"/>
      <c r="I21" s="373"/>
      <c r="J21" s="373"/>
      <c r="K21" s="374"/>
      <c r="L21" s="372" t="str">
        <f>Calcu!G19</f>
        <v/>
      </c>
      <c r="M21" s="373"/>
      <c r="N21" s="373"/>
      <c r="O21" s="373"/>
      <c r="P21" s="374"/>
      <c r="Q21" s="372" t="str">
        <f>Calcu!H19</f>
        <v/>
      </c>
      <c r="R21" s="373"/>
      <c r="S21" s="373"/>
      <c r="T21" s="373"/>
      <c r="U21" s="374"/>
      <c r="V21" s="372" t="str">
        <f>Calcu!I19</f>
        <v/>
      </c>
      <c r="W21" s="373"/>
      <c r="X21" s="373"/>
      <c r="Y21" s="373"/>
      <c r="Z21" s="374"/>
      <c r="AA21" s="372" t="str">
        <f>Calcu!J19</f>
        <v/>
      </c>
      <c r="AB21" s="373"/>
      <c r="AC21" s="373"/>
      <c r="AD21" s="373"/>
      <c r="AE21" s="374"/>
      <c r="AF21" s="372" t="str">
        <f>Calcu!K19</f>
        <v/>
      </c>
      <c r="AG21" s="373"/>
      <c r="AH21" s="373"/>
      <c r="AI21" s="373"/>
      <c r="AJ21" s="374"/>
      <c r="AK21" s="372" t="str">
        <f>Calcu!L19</f>
        <v/>
      </c>
      <c r="AL21" s="373"/>
      <c r="AM21" s="373"/>
      <c r="AN21" s="373"/>
      <c r="AO21" s="374"/>
      <c r="AP21" s="372" t="str">
        <f>Calcu!N19</f>
        <v/>
      </c>
      <c r="AQ21" s="373"/>
      <c r="AR21" s="373"/>
      <c r="AS21" s="373"/>
      <c r="AT21" s="374"/>
    </row>
    <row r="22" spans="1:46" ht="18.75" customHeight="1">
      <c r="A22" s="46"/>
      <c r="B22" s="372" t="str">
        <f>Calcu!D20</f>
        <v/>
      </c>
      <c r="C22" s="373"/>
      <c r="D22" s="373"/>
      <c r="E22" s="373"/>
      <c r="F22" s="374"/>
      <c r="G22" s="372" t="str">
        <f>Calcu!F20</f>
        <v/>
      </c>
      <c r="H22" s="373"/>
      <c r="I22" s="373"/>
      <c r="J22" s="373"/>
      <c r="K22" s="374"/>
      <c r="L22" s="372" t="str">
        <f>Calcu!G20</f>
        <v/>
      </c>
      <c r="M22" s="373"/>
      <c r="N22" s="373"/>
      <c r="O22" s="373"/>
      <c r="P22" s="374"/>
      <c r="Q22" s="372" t="str">
        <f>Calcu!H20</f>
        <v/>
      </c>
      <c r="R22" s="373"/>
      <c r="S22" s="373"/>
      <c r="T22" s="373"/>
      <c r="U22" s="374"/>
      <c r="V22" s="372" t="str">
        <f>Calcu!I20</f>
        <v/>
      </c>
      <c r="W22" s="373"/>
      <c r="X22" s="373"/>
      <c r="Y22" s="373"/>
      <c r="Z22" s="374"/>
      <c r="AA22" s="372" t="str">
        <f>Calcu!J20</f>
        <v/>
      </c>
      <c r="AB22" s="373"/>
      <c r="AC22" s="373"/>
      <c r="AD22" s="373"/>
      <c r="AE22" s="374"/>
      <c r="AF22" s="372" t="str">
        <f>Calcu!K20</f>
        <v/>
      </c>
      <c r="AG22" s="373"/>
      <c r="AH22" s="373"/>
      <c r="AI22" s="373"/>
      <c r="AJ22" s="374"/>
      <c r="AK22" s="372" t="str">
        <f>Calcu!L20</f>
        <v/>
      </c>
      <c r="AL22" s="373"/>
      <c r="AM22" s="373"/>
      <c r="AN22" s="373"/>
      <c r="AO22" s="374"/>
      <c r="AP22" s="372" t="str">
        <f>Calcu!N20</f>
        <v/>
      </c>
      <c r="AQ22" s="373"/>
      <c r="AR22" s="373"/>
      <c r="AS22" s="373"/>
      <c r="AT22" s="374"/>
    </row>
    <row r="23" spans="1:46" ht="18.75" customHeight="1">
      <c r="A23" s="46"/>
      <c r="B23" s="372" t="str">
        <f>Calcu!D21</f>
        <v/>
      </c>
      <c r="C23" s="373"/>
      <c r="D23" s="373"/>
      <c r="E23" s="373"/>
      <c r="F23" s="374"/>
      <c r="G23" s="372" t="str">
        <f>Calcu!F21</f>
        <v/>
      </c>
      <c r="H23" s="373"/>
      <c r="I23" s="373"/>
      <c r="J23" s="373"/>
      <c r="K23" s="374"/>
      <c r="L23" s="372" t="str">
        <f>Calcu!G21</f>
        <v/>
      </c>
      <c r="M23" s="373"/>
      <c r="N23" s="373"/>
      <c r="O23" s="373"/>
      <c r="P23" s="374"/>
      <c r="Q23" s="372" t="str">
        <f>Calcu!H21</f>
        <v/>
      </c>
      <c r="R23" s="373"/>
      <c r="S23" s="373"/>
      <c r="T23" s="373"/>
      <c r="U23" s="374"/>
      <c r="V23" s="372" t="str">
        <f>Calcu!I21</f>
        <v/>
      </c>
      <c r="W23" s="373"/>
      <c r="X23" s="373"/>
      <c r="Y23" s="373"/>
      <c r="Z23" s="374"/>
      <c r="AA23" s="372" t="str">
        <f>Calcu!J21</f>
        <v/>
      </c>
      <c r="AB23" s="373"/>
      <c r="AC23" s="373"/>
      <c r="AD23" s="373"/>
      <c r="AE23" s="374"/>
      <c r="AF23" s="372" t="str">
        <f>Calcu!K21</f>
        <v/>
      </c>
      <c r="AG23" s="373"/>
      <c r="AH23" s="373"/>
      <c r="AI23" s="373"/>
      <c r="AJ23" s="374"/>
      <c r="AK23" s="372" t="str">
        <f>Calcu!L21</f>
        <v/>
      </c>
      <c r="AL23" s="373"/>
      <c r="AM23" s="373"/>
      <c r="AN23" s="373"/>
      <c r="AO23" s="374"/>
      <c r="AP23" s="372" t="str">
        <f>Calcu!N21</f>
        <v/>
      </c>
      <c r="AQ23" s="373"/>
      <c r="AR23" s="373"/>
      <c r="AS23" s="373"/>
      <c r="AT23" s="374"/>
    </row>
    <row r="24" spans="1:46" ht="18.75" customHeight="1">
      <c r="A24" s="46"/>
      <c r="B24" s="372" t="str">
        <f>Calcu!D22</f>
        <v/>
      </c>
      <c r="C24" s="373"/>
      <c r="D24" s="373"/>
      <c r="E24" s="373"/>
      <c r="F24" s="374"/>
      <c r="G24" s="372" t="str">
        <f>Calcu!F22</f>
        <v/>
      </c>
      <c r="H24" s="373"/>
      <c r="I24" s="373"/>
      <c r="J24" s="373"/>
      <c r="K24" s="374"/>
      <c r="L24" s="372" t="str">
        <f>Calcu!G22</f>
        <v/>
      </c>
      <c r="M24" s="373"/>
      <c r="N24" s="373"/>
      <c r="O24" s="373"/>
      <c r="P24" s="374"/>
      <c r="Q24" s="372" t="str">
        <f>Calcu!H22</f>
        <v/>
      </c>
      <c r="R24" s="373"/>
      <c r="S24" s="373"/>
      <c r="T24" s="373"/>
      <c r="U24" s="374"/>
      <c r="V24" s="372" t="str">
        <f>Calcu!I22</f>
        <v/>
      </c>
      <c r="W24" s="373"/>
      <c r="X24" s="373"/>
      <c r="Y24" s="373"/>
      <c r="Z24" s="374"/>
      <c r="AA24" s="372" t="str">
        <f>Calcu!J22</f>
        <v/>
      </c>
      <c r="AB24" s="373"/>
      <c r="AC24" s="373"/>
      <c r="AD24" s="373"/>
      <c r="AE24" s="374"/>
      <c r="AF24" s="372" t="str">
        <f>Calcu!K22</f>
        <v/>
      </c>
      <c r="AG24" s="373"/>
      <c r="AH24" s="373"/>
      <c r="AI24" s="373"/>
      <c r="AJ24" s="374"/>
      <c r="AK24" s="372" t="str">
        <f>Calcu!L22</f>
        <v/>
      </c>
      <c r="AL24" s="373"/>
      <c r="AM24" s="373"/>
      <c r="AN24" s="373"/>
      <c r="AO24" s="374"/>
      <c r="AP24" s="372" t="str">
        <f>Calcu!N22</f>
        <v/>
      </c>
      <c r="AQ24" s="373"/>
      <c r="AR24" s="373"/>
      <c r="AS24" s="373"/>
      <c r="AT24" s="374"/>
    </row>
    <row r="25" spans="1:46" ht="18.75" customHeight="1">
      <c r="A25" s="46"/>
      <c r="B25" s="372" t="str">
        <f>Calcu!D23</f>
        <v/>
      </c>
      <c r="C25" s="373"/>
      <c r="D25" s="373"/>
      <c r="E25" s="373"/>
      <c r="F25" s="374"/>
      <c r="G25" s="372" t="str">
        <f>Calcu!F23</f>
        <v/>
      </c>
      <c r="H25" s="373"/>
      <c r="I25" s="373"/>
      <c r="J25" s="373"/>
      <c r="K25" s="374"/>
      <c r="L25" s="372" t="str">
        <f>Calcu!G23</f>
        <v/>
      </c>
      <c r="M25" s="373"/>
      <c r="N25" s="373"/>
      <c r="O25" s="373"/>
      <c r="P25" s="374"/>
      <c r="Q25" s="372" t="str">
        <f>Calcu!H23</f>
        <v/>
      </c>
      <c r="R25" s="373"/>
      <c r="S25" s="373"/>
      <c r="T25" s="373"/>
      <c r="U25" s="374"/>
      <c r="V25" s="372" t="str">
        <f>Calcu!I23</f>
        <v/>
      </c>
      <c r="W25" s="373"/>
      <c r="X25" s="373"/>
      <c r="Y25" s="373"/>
      <c r="Z25" s="374"/>
      <c r="AA25" s="372" t="str">
        <f>Calcu!J23</f>
        <v/>
      </c>
      <c r="AB25" s="373"/>
      <c r="AC25" s="373"/>
      <c r="AD25" s="373"/>
      <c r="AE25" s="374"/>
      <c r="AF25" s="372" t="str">
        <f>Calcu!K23</f>
        <v/>
      </c>
      <c r="AG25" s="373"/>
      <c r="AH25" s="373"/>
      <c r="AI25" s="373"/>
      <c r="AJ25" s="374"/>
      <c r="AK25" s="372" t="str">
        <f>Calcu!L23</f>
        <v/>
      </c>
      <c r="AL25" s="373"/>
      <c r="AM25" s="373"/>
      <c r="AN25" s="373"/>
      <c r="AO25" s="374"/>
      <c r="AP25" s="372" t="str">
        <f>Calcu!N23</f>
        <v/>
      </c>
      <c r="AQ25" s="373"/>
      <c r="AR25" s="373"/>
      <c r="AS25" s="373"/>
      <c r="AT25" s="374"/>
    </row>
    <row r="26" spans="1:46" ht="18.75" customHeight="1">
      <c r="A26" s="46"/>
      <c r="B26" s="372" t="str">
        <f>Calcu!D24</f>
        <v/>
      </c>
      <c r="C26" s="373"/>
      <c r="D26" s="373"/>
      <c r="E26" s="373"/>
      <c r="F26" s="374"/>
      <c r="G26" s="372" t="str">
        <f>Calcu!F24</f>
        <v/>
      </c>
      <c r="H26" s="373"/>
      <c r="I26" s="373"/>
      <c r="J26" s="373"/>
      <c r="K26" s="374"/>
      <c r="L26" s="372" t="str">
        <f>Calcu!G24</f>
        <v/>
      </c>
      <c r="M26" s="373"/>
      <c r="N26" s="373"/>
      <c r="O26" s="373"/>
      <c r="P26" s="374"/>
      <c r="Q26" s="372" t="str">
        <f>Calcu!H24</f>
        <v/>
      </c>
      <c r="R26" s="373"/>
      <c r="S26" s="373"/>
      <c r="T26" s="373"/>
      <c r="U26" s="374"/>
      <c r="V26" s="372" t="str">
        <f>Calcu!I24</f>
        <v/>
      </c>
      <c r="W26" s="373"/>
      <c r="X26" s="373"/>
      <c r="Y26" s="373"/>
      <c r="Z26" s="374"/>
      <c r="AA26" s="372" t="str">
        <f>Calcu!J24</f>
        <v/>
      </c>
      <c r="AB26" s="373"/>
      <c r="AC26" s="373"/>
      <c r="AD26" s="373"/>
      <c r="AE26" s="374"/>
      <c r="AF26" s="372" t="str">
        <f>Calcu!K24</f>
        <v/>
      </c>
      <c r="AG26" s="373"/>
      <c r="AH26" s="373"/>
      <c r="AI26" s="373"/>
      <c r="AJ26" s="374"/>
      <c r="AK26" s="372" t="str">
        <f>Calcu!L24</f>
        <v/>
      </c>
      <c r="AL26" s="373"/>
      <c r="AM26" s="373"/>
      <c r="AN26" s="373"/>
      <c r="AO26" s="374"/>
      <c r="AP26" s="372" t="str">
        <f>Calcu!N24</f>
        <v/>
      </c>
      <c r="AQ26" s="373"/>
      <c r="AR26" s="373"/>
      <c r="AS26" s="373"/>
      <c r="AT26" s="374"/>
    </row>
    <row r="27" spans="1:46" ht="18.75" customHeight="1">
      <c r="A27" s="46"/>
      <c r="B27" s="372" t="str">
        <f>Calcu!D25</f>
        <v/>
      </c>
      <c r="C27" s="373"/>
      <c r="D27" s="373"/>
      <c r="E27" s="373"/>
      <c r="F27" s="374"/>
      <c r="G27" s="372" t="str">
        <f>Calcu!F25</f>
        <v/>
      </c>
      <c r="H27" s="373"/>
      <c r="I27" s="373"/>
      <c r="J27" s="373"/>
      <c r="K27" s="374"/>
      <c r="L27" s="372" t="str">
        <f>Calcu!G25</f>
        <v/>
      </c>
      <c r="M27" s="373"/>
      <c r="N27" s="373"/>
      <c r="O27" s="373"/>
      <c r="P27" s="374"/>
      <c r="Q27" s="372" t="str">
        <f>Calcu!H25</f>
        <v/>
      </c>
      <c r="R27" s="373"/>
      <c r="S27" s="373"/>
      <c r="T27" s="373"/>
      <c r="U27" s="374"/>
      <c r="V27" s="372" t="str">
        <f>Calcu!I25</f>
        <v/>
      </c>
      <c r="W27" s="373"/>
      <c r="X27" s="373"/>
      <c r="Y27" s="373"/>
      <c r="Z27" s="374"/>
      <c r="AA27" s="372" t="str">
        <f>Calcu!J25</f>
        <v/>
      </c>
      <c r="AB27" s="373"/>
      <c r="AC27" s="373"/>
      <c r="AD27" s="373"/>
      <c r="AE27" s="374"/>
      <c r="AF27" s="372" t="str">
        <f>Calcu!K25</f>
        <v/>
      </c>
      <c r="AG27" s="373"/>
      <c r="AH27" s="373"/>
      <c r="AI27" s="373"/>
      <c r="AJ27" s="374"/>
      <c r="AK27" s="372" t="str">
        <f>Calcu!L25</f>
        <v/>
      </c>
      <c r="AL27" s="373"/>
      <c r="AM27" s="373"/>
      <c r="AN27" s="373"/>
      <c r="AO27" s="374"/>
      <c r="AP27" s="372" t="str">
        <f>Calcu!N25</f>
        <v/>
      </c>
      <c r="AQ27" s="373"/>
      <c r="AR27" s="373"/>
      <c r="AS27" s="373"/>
      <c r="AT27" s="374"/>
    </row>
    <row r="28" spans="1:46" ht="18.75" customHeight="1">
      <c r="A28" s="46"/>
      <c r="B28" s="372" t="str">
        <f>Calcu!D26</f>
        <v/>
      </c>
      <c r="C28" s="373"/>
      <c r="D28" s="373"/>
      <c r="E28" s="373"/>
      <c r="F28" s="374"/>
      <c r="G28" s="372" t="str">
        <f>Calcu!F26</f>
        <v/>
      </c>
      <c r="H28" s="373"/>
      <c r="I28" s="373"/>
      <c r="J28" s="373"/>
      <c r="K28" s="374"/>
      <c r="L28" s="372" t="str">
        <f>Calcu!G26</f>
        <v/>
      </c>
      <c r="M28" s="373"/>
      <c r="N28" s="373"/>
      <c r="O28" s="373"/>
      <c r="P28" s="374"/>
      <c r="Q28" s="372" t="str">
        <f>Calcu!H26</f>
        <v/>
      </c>
      <c r="R28" s="373"/>
      <c r="S28" s="373"/>
      <c r="T28" s="373"/>
      <c r="U28" s="374"/>
      <c r="V28" s="372" t="str">
        <f>Calcu!I26</f>
        <v/>
      </c>
      <c r="W28" s="373"/>
      <c r="X28" s="373"/>
      <c r="Y28" s="373"/>
      <c r="Z28" s="374"/>
      <c r="AA28" s="372" t="str">
        <f>Calcu!J26</f>
        <v/>
      </c>
      <c r="AB28" s="373"/>
      <c r="AC28" s="373"/>
      <c r="AD28" s="373"/>
      <c r="AE28" s="374"/>
      <c r="AF28" s="372" t="str">
        <f>Calcu!K26</f>
        <v/>
      </c>
      <c r="AG28" s="373"/>
      <c r="AH28" s="373"/>
      <c r="AI28" s="373"/>
      <c r="AJ28" s="374"/>
      <c r="AK28" s="372" t="str">
        <f>Calcu!L26</f>
        <v/>
      </c>
      <c r="AL28" s="373"/>
      <c r="AM28" s="373"/>
      <c r="AN28" s="373"/>
      <c r="AO28" s="374"/>
      <c r="AP28" s="372" t="str">
        <f>Calcu!N26</f>
        <v/>
      </c>
      <c r="AQ28" s="373"/>
      <c r="AR28" s="373"/>
      <c r="AS28" s="373"/>
      <c r="AT28" s="374"/>
    </row>
    <row r="29" spans="1:46" ht="18.75" customHeight="1">
      <c r="A29" s="46"/>
      <c r="B29" s="372" t="str">
        <f>Calcu!D27</f>
        <v/>
      </c>
      <c r="C29" s="373"/>
      <c r="D29" s="373"/>
      <c r="E29" s="373"/>
      <c r="F29" s="374"/>
      <c r="G29" s="372" t="str">
        <f>Calcu!F27</f>
        <v/>
      </c>
      <c r="H29" s="373"/>
      <c r="I29" s="373"/>
      <c r="J29" s="373"/>
      <c r="K29" s="374"/>
      <c r="L29" s="372" t="str">
        <f>Calcu!G27</f>
        <v/>
      </c>
      <c r="M29" s="373"/>
      <c r="N29" s="373"/>
      <c r="O29" s="373"/>
      <c r="P29" s="374"/>
      <c r="Q29" s="372" t="str">
        <f>Calcu!H27</f>
        <v/>
      </c>
      <c r="R29" s="373"/>
      <c r="S29" s="373"/>
      <c r="T29" s="373"/>
      <c r="U29" s="374"/>
      <c r="V29" s="372" t="str">
        <f>Calcu!I27</f>
        <v/>
      </c>
      <c r="W29" s="373"/>
      <c r="X29" s="373"/>
      <c r="Y29" s="373"/>
      <c r="Z29" s="374"/>
      <c r="AA29" s="372" t="str">
        <f>Calcu!J27</f>
        <v/>
      </c>
      <c r="AB29" s="373"/>
      <c r="AC29" s="373"/>
      <c r="AD29" s="373"/>
      <c r="AE29" s="374"/>
      <c r="AF29" s="372" t="str">
        <f>Calcu!K27</f>
        <v/>
      </c>
      <c r="AG29" s="373"/>
      <c r="AH29" s="373"/>
      <c r="AI29" s="373"/>
      <c r="AJ29" s="374"/>
      <c r="AK29" s="372" t="str">
        <f>Calcu!L27</f>
        <v/>
      </c>
      <c r="AL29" s="373"/>
      <c r="AM29" s="373"/>
      <c r="AN29" s="373"/>
      <c r="AO29" s="374"/>
      <c r="AP29" s="372" t="str">
        <f>Calcu!N27</f>
        <v/>
      </c>
      <c r="AQ29" s="373"/>
      <c r="AR29" s="373"/>
      <c r="AS29" s="373"/>
      <c r="AT29" s="374"/>
    </row>
    <row r="30" spans="1:46" ht="18.75" customHeight="1">
      <c r="A30" s="46"/>
      <c r="B30" s="372" t="str">
        <f>Calcu!D28</f>
        <v/>
      </c>
      <c r="C30" s="373"/>
      <c r="D30" s="373"/>
      <c r="E30" s="373"/>
      <c r="F30" s="374"/>
      <c r="G30" s="372" t="str">
        <f>Calcu!F28</f>
        <v/>
      </c>
      <c r="H30" s="373"/>
      <c r="I30" s="373"/>
      <c r="J30" s="373"/>
      <c r="K30" s="374"/>
      <c r="L30" s="372" t="str">
        <f>Calcu!G28</f>
        <v/>
      </c>
      <c r="M30" s="373"/>
      <c r="N30" s="373"/>
      <c r="O30" s="373"/>
      <c r="P30" s="374"/>
      <c r="Q30" s="372" t="str">
        <f>Calcu!H28</f>
        <v/>
      </c>
      <c r="R30" s="373"/>
      <c r="S30" s="373"/>
      <c r="T30" s="373"/>
      <c r="U30" s="374"/>
      <c r="V30" s="372" t="str">
        <f>Calcu!I28</f>
        <v/>
      </c>
      <c r="W30" s="373"/>
      <c r="X30" s="373"/>
      <c r="Y30" s="373"/>
      <c r="Z30" s="374"/>
      <c r="AA30" s="372" t="str">
        <f>Calcu!J28</f>
        <v/>
      </c>
      <c r="AB30" s="373"/>
      <c r="AC30" s="373"/>
      <c r="AD30" s="373"/>
      <c r="AE30" s="374"/>
      <c r="AF30" s="372" t="str">
        <f>Calcu!K28</f>
        <v/>
      </c>
      <c r="AG30" s="373"/>
      <c r="AH30" s="373"/>
      <c r="AI30" s="373"/>
      <c r="AJ30" s="374"/>
      <c r="AK30" s="372" t="str">
        <f>Calcu!L28</f>
        <v/>
      </c>
      <c r="AL30" s="373"/>
      <c r="AM30" s="373"/>
      <c r="AN30" s="373"/>
      <c r="AO30" s="374"/>
      <c r="AP30" s="372" t="str">
        <f>Calcu!N28</f>
        <v/>
      </c>
      <c r="AQ30" s="373"/>
      <c r="AR30" s="373"/>
      <c r="AS30" s="373"/>
      <c r="AT30" s="374"/>
    </row>
    <row r="31" spans="1:46" ht="18.75" customHeight="1">
      <c r="A31" s="46"/>
      <c r="B31" s="372" t="str">
        <f>Calcu!D29</f>
        <v/>
      </c>
      <c r="C31" s="373"/>
      <c r="D31" s="373"/>
      <c r="E31" s="373"/>
      <c r="F31" s="374"/>
      <c r="G31" s="372" t="str">
        <f>Calcu!F29</f>
        <v/>
      </c>
      <c r="H31" s="373"/>
      <c r="I31" s="373"/>
      <c r="J31" s="373"/>
      <c r="K31" s="374"/>
      <c r="L31" s="372" t="str">
        <f>Calcu!G29</f>
        <v/>
      </c>
      <c r="M31" s="373"/>
      <c r="N31" s="373"/>
      <c r="O31" s="373"/>
      <c r="P31" s="374"/>
      <c r="Q31" s="372" t="str">
        <f>Calcu!H29</f>
        <v/>
      </c>
      <c r="R31" s="373"/>
      <c r="S31" s="373"/>
      <c r="T31" s="373"/>
      <c r="U31" s="374"/>
      <c r="V31" s="372" t="str">
        <f>Calcu!I29</f>
        <v/>
      </c>
      <c r="W31" s="373"/>
      <c r="X31" s="373"/>
      <c r="Y31" s="373"/>
      <c r="Z31" s="374"/>
      <c r="AA31" s="372" t="str">
        <f>Calcu!J29</f>
        <v/>
      </c>
      <c r="AB31" s="373"/>
      <c r="AC31" s="373"/>
      <c r="AD31" s="373"/>
      <c r="AE31" s="374"/>
      <c r="AF31" s="372" t="str">
        <f>Calcu!K29</f>
        <v/>
      </c>
      <c r="AG31" s="373"/>
      <c r="AH31" s="373"/>
      <c r="AI31" s="373"/>
      <c r="AJ31" s="374"/>
      <c r="AK31" s="372" t="str">
        <f>Calcu!L29</f>
        <v/>
      </c>
      <c r="AL31" s="373"/>
      <c r="AM31" s="373"/>
      <c r="AN31" s="373"/>
      <c r="AO31" s="374"/>
      <c r="AP31" s="372" t="str">
        <f>Calcu!N29</f>
        <v/>
      </c>
      <c r="AQ31" s="373"/>
      <c r="AR31" s="373"/>
      <c r="AS31" s="373"/>
      <c r="AT31" s="374"/>
    </row>
    <row r="32" spans="1:46" ht="18.75" customHeight="1">
      <c r="A32" s="46"/>
      <c r="B32" s="372" t="str">
        <f>Calcu!D30</f>
        <v/>
      </c>
      <c r="C32" s="373"/>
      <c r="D32" s="373"/>
      <c r="E32" s="373"/>
      <c r="F32" s="374"/>
      <c r="G32" s="372" t="str">
        <f>Calcu!F30</f>
        <v/>
      </c>
      <c r="H32" s="373"/>
      <c r="I32" s="373"/>
      <c r="J32" s="373"/>
      <c r="K32" s="374"/>
      <c r="L32" s="372" t="str">
        <f>Calcu!G30</f>
        <v/>
      </c>
      <c r="M32" s="373"/>
      <c r="N32" s="373"/>
      <c r="O32" s="373"/>
      <c r="P32" s="374"/>
      <c r="Q32" s="372" t="str">
        <f>Calcu!H30</f>
        <v/>
      </c>
      <c r="R32" s="373"/>
      <c r="S32" s="373"/>
      <c r="T32" s="373"/>
      <c r="U32" s="374"/>
      <c r="V32" s="372" t="str">
        <f>Calcu!I30</f>
        <v/>
      </c>
      <c r="W32" s="373"/>
      <c r="X32" s="373"/>
      <c r="Y32" s="373"/>
      <c r="Z32" s="374"/>
      <c r="AA32" s="372" t="str">
        <f>Calcu!J30</f>
        <v/>
      </c>
      <c r="AB32" s="373"/>
      <c r="AC32" s="373"/>
      <c r="AD32" s="373"/>
      <c r="AE32" s="374"/>
      <c r="AF32" s="372" t="str">
        <f>Calcu!K30</f>
        <v/>
      </c>
      <c r="AG32" s="373"/>
      <c r="AH32" s="373"/>
      <c r="AI32" s="373"/>
      <c r="AJ32" s="374"/>
      <c r="AK32" s="372" t="str">
        <f>Calcu!L30</f>
        <v/>
      </c>
      <c r="AL32" s="373"/>
      <c r="AM32" s="373"/>
      <c r="AN32" s="373"/>
      <c r="AO32" s="374"/>
      <c r="AP32" s="372" t="str">
        <f>Calcu!N30</f>
        <v/>
      </c>
      <c r="AQ32" s="373"/>
      <c r="AR32" s="373"/>
      <c r="AS32" s="373"/>
      <c r="AT32" s="374"/>
    </row>
    <row r="33" spans="1:46" ht="18.75" customHeight="1">
      <c r="A33" s="46"/>
      <c r="B33" s="372" t="str">
        <f>Calcu!D31</f>
        <v/>
      </c>
      <c r="C33" s="373"/>
      <c r="D33" s="373"/>
      <c r="E33" s="373"/>
      <c r="F33" s="374"/>
      <c r="G33" s="372" t="str">
        <f>Calcu!F31</f>
        <v/>
      </c>
      <c r="H33" s="373"/>
      <c r="I33" s="373"/>
      <c r="J33" s="373"/>
      <c r="K33" s="374"/>
      <c r="L33" s="372" t="str">
        <f>Calcu!G31</f>
        <v/>
      </c>
      <c r="M33" s="373"/>
      <c r="N33" s="373"/>
      <c r="O33" s="373"/>
      <c r="P33" s="374"/>
      <c r="Q33" s="372" t="str">
        <f>Calcu!H31</f>
        <v/>
      </c>
      <c r="R33" s="373"/>
      <c r="S33" s="373"/>
      <c r="T33" s="373"/>
      <c r="U33" s="374"/>
      <c r="V33" s="372" t="str">
        <f>Calcu!I31</f>
        <v/>
      </c>
      <c r="W33" s="373"/>
      <c r="X33" s="373"/>
      <c r="Y33" s="373"/>
      <c r="Z33" s="374"/>
      <c r="AA33" s="372" t="str">
        <f>Calcu!J31</f>
        <v/>
      </c>
      <c r="AB33" s="373"/>
      <c r="AC33" s="373"/>
      <c r="AD33" s="373"/>
      <c r="AE33" s="374"/>
      <c r="AF33" s="372" t="str">
        <f>Calcu!K31</f>
        <v/>
      </c>
      <c r="AG33" s="373"/>
      <c r="AH33" s="373"/>
      <c r="AI33" s="373"/>
      <c r="AJ33" s="374"/>
      <c r="AK33" s="372" t="str">
        <f>Calcu!L31</f>
        <v/>
      </c>
      <c r="AL33" s="373"/>
      <c r="AM33" s="373"/>
      <c r="AN33" s="373"/>
      <c r="AO33" s="374"/>
      <c r="AP33" s="372" t="str">
        <f>Calcu!N31</f>
        <v/>
      </c>
      <c r="AQ33" s="373"/>
      <c r="AR33" s="373"/>
      <c r="AS33" s="373"/>
      <c r="AT33" s="374"/>
    </row>
    <row r="34" spans="1:46" ht="18.75" customHeight="1">
      <c r="A34" s="46"/>
      <c r="B34" s="372" t="str">
        <f>Calcu!D32</f>
        <v/>
      </c>
      <c r="C34" s="373"/>
      <c r="D34" s="373"/>
      <c r="E34" s="373"/>
      <c r="F34" s="374"/>
      <c r="G34" s="372" t="str">
        <f>Calcu!F32</f>
        <v/>
      </c>
      <c r="H34" s="373"/>
      <c r="I34" s="373"/>
      <c r="J34" s="373"/>
      <c r="K34" s="374"/>
      <c r="L34" s="372" t="str">
        <f>Calcu!G32</f>
        <v/>
      </c>
      <c r="M34" s="373"/>
      <c r="N34" s="373"/>
      <c r="O34" s="373"/>
      <c r="P34" s="374"/>
      <c r="Q34" s="372" t="str">
        <f>Calcu!H32</f>
        <v/>
      </c>
      <c r="R34" s="373"/>
      <c r="S34" s="373"/>
      <c r="T34" s="373"/>
      <c r="U34" s="374"/>
      <c r="V34" s="372" t="str">
        <f>Calcu!I32</f>
        <v/>
      </c>
      <c r="W34" s="373"/>
      <c r="X34" s="373"/>
      <c r="Y34" s="373"/>
      <c r="Z34" s="374"/>
      <c r="AA34" s="372" t="str">
        <f>Calcu!J32</f>
        <v/>
      </c>
      <c r="AB34" s="373"/>
      <c r="AC34" s="373"/>
      <c r="AD34" s="373"/>
      <c r="AE34" s="374"/>
      <c r="AF34" s="372" t="str">
        <f>Calcu!K32</f>
        <v/>
      </c>
      <c r="AG34" s="373"/>
      <c r="AH34" s="373"/>
      <c r="AI34" s="373"/>
      <c r="AJ34" s="374"/>
      <c r="AK34" s="372" t="str">
        <f>Calcu!L32</f>
        <v/>
      </c>
      <c r="AL34" s="373"/>
      <c r="AM34" s="373"/>
      <c r="AN34" s="373"/>
      <c r="AO34" s="374"/>
      <c r="AP34" s="372" t="str">
        <f>Calcu!N32</f>
        <v/>
      </c>
      <c r="AQ34" s="373"/>
      <c r="AR34" s="373"/>
      <c r="AS34" s="373"/>
      <c r="AT34" s="374"/>
    </row>
    <row r="35" spans="1:46" ht="18.75" customHeight="1">
      <c r="A35" s="46"/>
      <c r="B35" s="372" t="str">
        <f>Calcu!D33</f>
        <v/>
      </c>
      <c r="C35" s="373"/>
      <c r="D35" s="373"/>
      <c r="E35" s="373"/>
      <c r="F35" s="374"/>
      <c r="G35" s="372" t="str">
        <f>Calcu!F33</f>
        <v/>
      </c>
      <c r="H35" s="373"/>
      <c r="I35" s="373"/>
      <c r="J35" s="373"/>
      <c r="K35" s="374"/>
      <c r="L35" s="372" t="str">
        <f>Calcu!G33</f>
        <v/>
      </c>
      <c r="M35" s="373"/>
      <c r="N35" s="373"/>
      <c r="O35" s="373"/>
      <c r="P35" s="374"/>
      <c r="Q35" s="372" t="str">
        <f>Calcu!H33</f>
        <v/>
      </c>
      <c r="R35" s="373"/>
      <c r="S35" s="373"/>
      <c r="T35" s="373"/>
      <c r="U35" s="374"/>
      <c r="V35" s="372" t="str">
        <f>Calcu!I33</f>
        <v/>
      </c>
      <c r="W35" s="373"/>
      <c r="X35" s="373"/>
      <c r="Y35" s="373"/>
      <c r="Z35" s="374"/>
      <c r="AA35" s="372" t="str">
        <f>Calcu!J33</f>
        <v/>
      </c>
      <c r="AB35" s="373"/>
      <c r="AC35" s="373"/>
      <c r="AD35" s="373"/>
      <c r="AE35" s="374"/>
      <c r="AF35" s="372" t="str">
        <f>Calcu!K33</f>
        <v/>
      </c>
      <c r="AG35" s="373"/>
      <c r="AH35" s="373"/>
      <c r="AI35" s="373"/>
      <c r="AJ35" s="374"/>
      <c r="AK35" s="372" t="str">
        <f>Calcu!L33</f>
        <v/>
      </c>
      <c r="AL35" s="373"/>
      <c r="AM35" s="373"/>
      <c r="AN35" s="373"/>
      <c r="AO35" s="374"/>
      <c r="AP35" s="372" t="str">
        <f>Calcu!N33</f>
        <v/>
      </c>
      <c r="AQ35" s="373"/>
      <c r="AR35" s="373"/>
      <c r="AS35" s="373"/>
      <c r="AT35" s="374"/>
    </row>
    <row r="36" spans="1:46" ht="18.75" customHeight="1">
      <c r="A36" s="46"/>
      <c r="B36" s="372" t="str">
        <f>Calcu!D34</f>
        <v/>
      </c>
      <c r="C36" s="373"/>
      <c r="D36" s="373"/>
      <c r="E36" s="373"/>
      <c r="F36" s="374"/>
      <c r="G36" s="372" t="str">
        <f>Calcu!F34</f>
        <v/>
      </c>
      <c r="H36" s="373"/>
      <c r="I36" s="373"/>
      <c r="J36" s="373"/>
      <c r="K36" s="374"/>
      <c r="L36" s="372" t="str">
        <f>Calcu!G34</f>
        <v/>
      </c>
      <c r="M36" s="373"/>
      <c r="N36" s="373"/>
      <c r="O36" s="373"/>
      <c r="P36" s="374"/>
      <c r="Q36" s="372" t="str">
        <f>Calcu!H34</f>
        <v/>
      </c>
      <c r="R36" s="373"/>
      <c r="S36" s="373"/>
      <c r="T36" s="373"/>
      <c r="U36" s="374"/>
      <c r="V36" s="372" t="str">
        <f>Calcu!I34</f>
        <v/>
      </c>
      <c r="W36" s="373"/>
      <c r="X36" s="373"/>
      <c r="Y36" s="373"/>
      <c r="Z36" s="374"/>
      <c r="AA36" s="372" t="str">
        <f>Calcu!J34</f>
        <v/>
      </c>
      <c r="AB36" s="373"/>
      <c r="AC36" s="373"/>
      <c r="AD36" s="373"/>
      <c r="AE36" s="374"/>
      <c r="AF36" s="372" t="str">
        <f>Calcu!K34</f>
        <v/>
      </c>
      <c r="AG36" s="373"/>
      <c r="AH36" s="373"/>
      <c r="AI36" s="373"/>
      <c r="AJ36" s="374"/>
      <c r="AK36" s="372" t="str">
        <f>Calcu!L34</f>
        <v/>
      </c>
      <c r="AL36" s="373"/>
      <c r="AM36" s="373"/>
      <c r="AN36" s="373"/>
      <c r="AO36" s="374"/>
      <c r="AP36" s="372" t="str">
        <f>Calcu!N34</f>
        <v/>
      </c>
      <c r="AQ36" s="373"/>
      <c r="AR36" s="373"/>
      <c r="AS36" s="373"/>
      <c r="AT36" s="374"/>
    </row>
    <row r="37" spans="1:46" ht="18.75" customHeight="1">
      <c r="A37" s="46"/>
      <c r="B37" s="372" t="str">
        <f>Calcu!D35</f>
        <v/>
      </c>
      <c r="C37" s="373"/>
      <c r="D37" s="373"/>
      <c r="E37" s="373"/>
      <c r="F37" s="374"/>
      <c r="G37" s="372" t="str">
        <f>Calcu!F35</f>
        <v/>
      </c>
      <c r="H37" s="373"/>
      <c r="I37" s="373"/>
      <c r="J37" s="373"/>
      <c r="K37" s="374"/>
      <c r="L37" s="372" t="str">
        <f>Calcu!G35</f>
        <v/>
      </c>
      <c r="M37" s="373"/>
      <c r="N37" s="373"/>
      <c r="O37" s="373"/>
      <c r="P37" s="374"/>
      <c r="Q37" s="372" t="str">
        <f>Calcu!H35</f>
        <v/>
      </c>
      <c r="R37" s="373"/>
      <c r="S37" s="373"/>
      <c r="T37" s="373"/>
      <c r="U37" s="374"/>
      <c r="V37" s="372" t="str">
        <f>Calcu!I35</f>
        <v/>
      </c>
      <c r="W37" s="373"/>
      <c r="X37" s="373"/>
      <c r="Y37" s="373"/>
      <c r="Z37" s="374"/>
      <c r="AA37" s="372" t="str">
        <f>Calcu!J35</f>
        <v/>
      </c>
      <c r="AB37" s="373"/>
      <c r="AC37" s="373"/>
      <c r="AD37" s="373"/>
      <c r="AE37" s="374"/>
      <c r="AF37" s="372" t="str">
        <f>Calcu!K35</f>
        <v/>
      </c>
      <c r="AG37" s="373"/>
      <c r="AH37" s="373"/>
      <c r="AI37" s="373"/>
      <c r="AJ37" s="374"/>
      <c r="AK37" s="372" t="str">
        <f>Calcu!L35</f>
        <v/>
      </c>
      <c r="AL37" s="373"/>
      <c r="AM37" s="373"/>
      <c r="AN37" s="373"/>
      <c r="AO37" s="374"/>
      <c r="AP37" s="372" t="str">
        <f>Calcu!N35</f>
        <v/>
      </c>
      <c r="AQ37" s="373"/>
      <c r="AR37" s="373"/>
      <c r="AS37" s="373"/>
      <c r="AT37" s="374"/>
    </row>
    <row r="38" spans="1:46" ht="18.75" customHeight="1">
      <c r="A38" s="46"/>
      <c r="B38" s="372" t="str">
        <f>Calcu!D36</f>
        <v/>
      </c>
      <c r="C38" s="373"/>
      <c r="D38" s="373"/>
      <c r="E38" s="373"/>
      <c r="F38" s="374"/>
      <c r="G38" s="372" t="str">
        <f>Calcu!F36</f>
        <v/>
      </c>
      <c r="H38" s="373"/>
      <c r="I38" s="373"/>
      <c r="J38" s="373"/>
      <c r="K38" s="374"/>
      <c r="L38" s="372" t="str">
        <f>Calcu!G36</f>
        <v/>
      </c>
      <c r="M38" s="373"/>
      <c r="N38" s="373"/>
      <c r="O38" s="373"/>
      <c r="P38" s="374"/>
      <c r="Q38" s="372" t="str">
        <f>Calcu!H36</f>
        <v/>
      </c>
      <c r="R38" s="373"/>
      <c r="S38" s="373"/>
      <c r="T38" s="373"/>
      <c r="U38" s="374"/>
      <c r="V38" s="372" t="str">
        <f>Calcu!I36</f>
        <v/>
      </c>
      <c r="W38" s="373"/>
      <c r="X38" s="373"/>
      <c r="Y38" s="373"/>
      <c r="Z38" s="374"/>
      <c r="AA38" s="372" t="str">
        <f>Calcu!J36</f>
        <v/>
      </c>
      <c r="AB38" s="373"/>
      <c r="AC38" s="373"/>
      <c r="AD38" s="373"/>
      <c r="AE38" s="374"/>
      <c r="AF38" s="372" t="str">
        <f>Calcu!K36</f>
        <v/>
      </c>
      <c r="AG38" s="373"/>
      <c r="AH38" s="373"/>
      <c r="AI38" s="373"/>
      <c r="AJ38" s="374"/>
      <c r="AK38" s="372" t="str">
        <f>Calcu!L36</f>
        <v/>
      </c>
      <c r="AL38" s="373"/>
      <c r="AM38" s="373"/>
      <c r="AN38" s="373"/>
      <c r="AO38" s="374"/>
      <c r="AP38" s="372" t="str">
        <f>Calcu!N36</f>
        <v/>
      </c>
      <c r="AQ38" s="373"/>
      <c r="AR38" s="373"/>
      <c r="AS38" s="373"/>
      <c r="AT38" s="374"/>
    </row>
    <row r="39" spans="1:46" ht="18.75" customHeight="1">
      <c r="A39" s="46"/>
      <c r="B39" s="372" t="str">
        <f>Calcu!D37</f>
        <v/>
      </c>
      <c r="C39" s="373"/>
      <c r="D39" s="373"/>
      <c r="E39" s="373"/>
      <c r="F39" s="374"/>
      <c r="G39" s="372" t="str">
        <f>Calcu!F37</f>
        <v/>
      </c>
      <c r="H39" s="373"/>
      <c r="I39" s="373"/>
      <c r="J39" s="373"/>
      <c r="K39" s="374"/>
      <c r="L39" s="372" t="str">
        <f>Calcu!G37</f>
        <v/>
      </c>
      <c r="M39" s="373"/>
      <c r="N39" s="373"/>
      <c r="O39" s="373"/>
      <c r="P39" s="374"/>
      <c r="Q39" s="372" t="str">
        <f>Calcu!H37</f>
        <v/>
      </c>
      <c r="R39" s="373"/>
      <c r="S39" s="373"/>
      <c r="T39" s="373"/>
      <c r="U39" s="374"/>
      <c r="V39" s="372" t="str">
        <f>Calcu!I37</f>
        <v/>
      </c>
      <c r="W39" s="373"/>
      <c r="X39" s="373"/>
      <c r="Y39" s="373"/>
      <c r="Z39" s="374"/>
      <c r="AA39" s="372" t="str">
        <f>Calcu!J37</f>
        <v/>
      </c>
      <c r="AB39" s="373"/>
      <c r="AC39" s="373"/>
      <c r="AD39" s="373"/>
      <c r="AE39" s="374"/>
      <c r="AF39" s="372" t="str">
        <f>Calcu!K37</f>
        <v/>
      </c>
      <c r="AG39" s="373"/>
      <c r="AH39" s="373"/>
      <c r="AI39" s="373"/>
      <c r="AJ39" s="374"/>
      <c r="AK39" s="372" t="str">
        <f>Calcu!L37</f>
        <v/>
      </c>
      <c r="AL39" s="373"/>
      <c r="AM39" s="373"/>
      <c r="AN39" s="373"/>
      <c r="AO39" s="374"/>
      <c r="AP39" s="372" t="str">
        <f>Calcu!N37</f>
        <v/>
      </c>
      <c r="AQ39" s="373"/>
      <c r="AR39" s="373"/>
      <c r="AS39" s="373"/>
      <c r="AT39" s="374"/>
    </row>
    <row r="40" spans="1:46" ht="18.75" customHeight="1">
      <c r="A40" s="46"/>
      <c r="B40" s="372" t="str">
        <f>Calcu!D38</f>
        <v/>
      </c>
      <c r="C40" s="373"/>
      <c r="D40" s="373"/>
      <c r="E40" s="373"/>
      <c r="F40" s="374"/>
      <c r="G40" s="372" t="str">
        <f>Calcu!F38</f>
        <v/>
      </c>
      <c r="H40" s="373"/>
      <c r="I40" s="373"/>
      <c r="J40" s="373"/>
      <c r="K40" s="374"/>
      <c r="L40" s="372" t="str">
        <f>Calcu!G38</f>
        <v/>
      </c>
      <c r="M40" s="373"/>
      <c r="N40" s="373"/>
      <c r="O40" s="373"/>
      <c r="P40" s="374"/>
      <c r="Q40" s="372" t="str">
        <f>Calcu!H38</f>
        <v/>
      </c>
      <c r="R40" s="373"/>
      <c r="S40" s="373"/>
      <c r="T40" s="373"/>
      <c r="U40" s="374"/>
      <c r="V40" s="372" t="str">
        <f>Calcu!I38</f>
        <v/>
      </c>
      <c r="W40" s="373"/>
      <c r="X40" s="373"/>
      <c r="Y40" s="373"/>
      <c r="Z40" s="374"/>
      <c r="AA40" s="372" t="str">
        <f>Calcu!J38</f>
        <v/>
      </c>
      <c r="AB40" s="373"/>
      <c r="AC40" s="373"/>
      <c r="AD40" s="373"/>
      <c r="AE40" s="374"/>
      <c r="AF40" s="372" t="str">
        <f>Calcu!K38</f>
        <v/>
      </c>
      <c r="AG40" s="373"/>
      <c r="AH40" s="373"/>
      <c r="AI40" s="373"/>
      <c r="AJ40" s="374"/>
      <c r="AK40" s="372" t="str">
        <f>Calcu!L38</f>
        <v/>
      </c>
      <c r="AL40" s="373"/>
      <c r="AM40" s="373"/>
      <c r="AN40" s="373"/>
      <c r="AO40" s="374"/>
      <c r="AP40" s="372" t="str">
        <f>Calcu!N38</f>
        <v/>
      </c>
      <c r="AQ40" s="373"/>
      <c r="AR40" s="373"/>
      <c r="AS40" s="373"/>
      <c r="AT40" s="374"/>
    </row>
    <row r="41" spans="1:46" ht="18.75" customHeight="1">
      <c r="A41" s="46"/>
      <c r="B41" s="372" t="str">
        <f>Calcu!D39</f>
        <v/>
      </c>
      <c r="C41" s="373"/>
      <c r="D41" s="373"/>
      <c r="E41" s="373"/>
      <c r="F41" s="374"/>
      <c r="G41" s="372" t="str">
        <f>Calcu!F39</f>
        <v/>
      </c>
      <c r="H41" s="373"/>
      <c r="I41" s="373"/>
      <c r="J41" s="373"/>
      <c r="K41" s="374"/>
      <c r="L41" s="372" t="str">
        <f>Calcu!G39</f>
        <v/>
      </c>
      <c r="M41" s="373"/>
      <c r="N41" s="373"/>
      <c r="O41" s="373"/>
      <c r="P41" s="374"/>
      <c r="Q41" s="372" t="str">
        <f>Calcu!H39</f>
        <v/>
      </c>
      <c r="R41" s="373"/>
      <c r="S41" s="373"/>
      <c r="T41" s="373"/>
      <c r="U41" s="374"/>
      <c r="V41" s="372" t="str">
        <f>Calcu!I39</f>
        <v/>
      </c>
      <c r="W41" s="373"/>
      <c r="X41" s="373"/>
      <c r="Y41" s="373"/>
      <c r="Z41" s="374"/>
      <c r="AA41" s="372" t="str">
        <f>Calcu!J39</f>
        <v/>
      </c>
      <c r="AB41" s="373"/>
      <c r="AC41" s="373"/>
      <c r="AD41" s="373"/>
      <c r="AE41" s="374"/>
      <c r="AF41" s="372" t="str">
        <f>Calcu!K39</f>
        <v/>
      </c>
      <c r="AG41" s="373"/>
      <c r="AH41" s="373"/>
      <c r="AI41" s="373"/>
      <c r="AJ41" s="374"/>
      <c r="AK41" s="372" t="str">
        <f>Calcu!L39</f>
        <v/>
      </c>
      <c r="AL41" s="373"/>
      <c r="AM41" s="373"/>
      <c r="AN41" s="373"/>
      <c r="AO41" s="374"/>
      <c r="AP41" s="372" t="str">
        <f>Calcu!N39</f>
        <v/>
      </c>
      <c r="AQ41" s="373"/>
      <c r="AR41" s="373"/>
      <c r="AS41" s="373"/>
      <c r="AT41" s="374"/>
    </row>
    <row r="42" spans="1:46" ht="18.75" customHeight="1">
      <c r="A42" s="46"/>
      <c r="B42" s="372" t="str">
        <f>Calcu!D40</f>
        <v/>
      </c>
      <c r="C42" s="373"/>
      <c r="D42" s="373"/>
      <c r="E42" s="373"/>
      <c r="F42" s="374"/>
      <c r="G42" s="372" t="str">
        <f>Calcu!F40</f>
        <v/>
      </c>
      <c r="H42" s="373"/>
      <c r="I42" s="373"/>
      <c r="J42" s="373"/>
      <c r="K42" s="374"/>
      <c r="L42" s="372" t="str">
        <f>Calcu!G40</f>
        <v/>
      </c>
      <c r="M42" s="373"/>
      <c r="N42" s="373"/>
      <c r="O42" s="373"/>
      <c r="P42" s="374"/>
      <c r="Q42" s="372" t="str">
        <f>Calcu!H40</f>
        <v/>
      </c>
      <c r="R42" s="373"/>
      <c r="S42" s="373"/>
      <c r="T42" s="373"/>
      <c r="U42" s="374"/>
      <c r="V42" s="372" t="str">
        <f>Calcu!I40</f>
        <v/>
      </c>
      <c r="W42" s="373"/>
      <c r="X42" s="373"/>
      <c r="Y42" s="373"/>
      <c r="Z42" s="374"/>
      <c r="AA42" s="372" t="str">
        <f>Calcu!J40</f>
        <v/>
      </c>
      <c r="AB42" s="373"/>
      <c r="AC42" s="373"/>
      <c r="AD42" s="373"/>
      <c r="AE42" s="374"/>
      <c r="AF42" s="372" t="str">
        <f>Calcu!K40</f>
        <v/>
      </c>
      <c r="AG42" s="373"/>
      <c r="AH42" s="373"/>
      <c r="AI42" s="373"/>
      <c r="AJ42" s="374"/>
      <c r="AK42" s="372" t="str">
        <f>Calcu!L40</f>
        <v/>
      </c>
      <c r="AL42" s="373"/>
      <c r="AM42" s="373"/>
      <c r="AN42" s="373"/>
      <c r="AO42" s="374"/>
      <c r="AP42" s="372" t="str">
        <f>Calcu!N40</f>
        <v/>
      </c>
      <c r="AQ42" s="373"/>
      <c r="AR42" s="373"/>
      <c r="AS42" s="373"/>
      <c r="AT42" s="374"/>
    </row>
    <row r="43" spans="1:46" ht="18.75" customHeight="1">
      <c r="A43" s="46"/>
      <c r="B43" s="372" t="str">
        <f>Calcu!D41</f>
        <v/>
      </c>
      <c r="C43" s="373"/>
      <c r="D43" s="373"/>
      <c r="E43" s="373"/>
      <c r="F43" s="374"/>
      <c r="G43" s="372" t="str">
        <f>Calcu!F41</f>
        <v/>
      </c>
      <c r="H43" s="373"/>
      <c r="I43" s="373"/>
      <c r="J43" s="373"/>
      <c r="K43" s="374"/>
      <c r="L43" s="372" t="str">
        <f>Calcu!G41</f>
        <v/>
      </c>
      <c r="M43" s="373"/>
      <c r="N43" s="373"/>
      <c r="O43" s="373"/>
      <c r="P43" s="374"/>
      <c r="Q43" s="372" t="str">
        <f>Calcu!H41</f>
        <v/>
      </c>
      <c r="R43" s="373"/>
      <c r="S43" s="373"/>
      <c r="T43" s="373"/>
      <c r="U43" s="374"/>
      <c r="V43" s="372" t="str">
        <f>Calcu!I41</f>
        <v/>
      </c>
      <c r="W43" s="373"/>
      <c r="X43" s="373"/>
      <c r="Y43" s="373"/>
      <c r="Z43" s="374"/>
      <c r="AA43" s="372" t="str">
        <f>Calcu!J41</f>
        <v/>
      </c>
      <c r="AB43" s="373"/>
      <c r="AC43" s="373"/>
      <c r="AD43" s="373"/>
      <c r="AE43" s="374"/>
      <c r="AF43" s="372" t="str">
        <f>Calcu!K41</f>
        <v/>
      </c>
      <c r="AG43" s="373"/>
      <c r="AH43" s="373"/>
      <c r="AI43" s="373"/>
      <c r="AJ43" s="374"/>
      <c r="AK43" s="372" t="str">
        <f>Calcu!L41</f>
        <v/>
      </c>
      <c r="AL43" s="373"/>
      <c r="AM43" s="373"/>
      <c r="AN43" s="373"/>
      <c r="AO43" s="374"/>
      <c r="AP43" s="372" t="str">
        <f>Calcu!N41</f>
        <v/>
      </c>
      <c r="AQ43" s="373"/>
      <c r="AR43" s="373"/>
      <c r="AS43" s="373"/>
      <c r="AT43" s="374"/>
    </row>
    <row r="44" spans="1:46" ht="18.75" customHeight="1">
      <c r="A44" s="46"/>
      <c r="B44" s="372" t="str">
        <f>Calcu!D42</f>
        <v/>
      </c>
      <c r="C44" s="373"/>
      <c r="D44" s="373"/>
      <c r="E44" s="373"/>
      <c r="F44" s="374"/>
      <c r="G44" s="372" t="str">
        <f>Calcu!F42</f>
        <v/>
      </c>
      <c r="H44" s="373"/>
      <c r="I44" s="373"/>
      <c r="J44" s="373"/>
      <c r="K44" s="374"/>
      <c r="L44" s="372" t="str">
        <f>Calcu!G42</f>
        <v/>
      </c>
      <c r="M44" s="373"/>
      <c r="N44" s="373"/>
      <c r="O44" s="373"/>
      <c r="P44" s="374"/>
      <c r="Q44" s="372" t="str">
        <f>Calcu!H42</f>
        <v/>
      </c>
      <c r="R44" s="373"/>
      <c r="S44" s="373"/>
      <c r="T44" s="373"/>
      <c r="U44" s="374"/>
      <c r="V44" s="372" t="str">
        <f>Calcu!I42</f>
        <v/>
      </c>
      <c r="W44" s="373"/>
      <c r="X44" s="373"/>
      <c r="Y44" s="373"/>
      <c r="Z44" s="374"/>
      <c r="AA44" s="372" t="str">
        <f>Calcu!J42</f>
        <v/>
      </c>
      <c r="AB44" s="373"/>
      <c r="AC44" s="373"/>
      <c r="AD44" s="373"/>
      <c r="AE44" s="374"/>
      <c r="AF44" s="372" t="str">
        <f>Calcu!K42</f>
        <v/>
      </c>
      <c r="AG44" s="373"/>
      <c r="AH44" s="373"/>
      <c r="AI44" s="373"/>
      <c r="AJ44" s="374"/>
      <c r="AK44" s="372" t="str">
        <f>Calcu!L42</f>
        <v/>
      </c>
      <c r="AL44" s="373"/>
      <c r="AM44" s="373"/>
      <c r="AN44" s="373"/>
      <c r="AO44" s="374"/>
      <c r="AP44" s="372" t="str">
        <f>Calcu!N42</f>
        <v/>
      </c>
      <c r="AQ44" s="373"/>
      <c r="AR44" s="373"/>
      <c r="AS44" s="373"/>
      <c r="AT44" s="374"/>
    </row>
    <row r="45" spans="1:46" ht="18.75" customHeight="1">
      <c r="A45" s="46"/>
      <c r="B45" s="372" t="str">
        <f>Calcu!D43</f>
        <v/>
      </c>
      <c r="C45" s="373"/>
      <c r="D45" s="373"/>
      <c r="E45" s="373"/>
      <c r="F45" s="374"/>
      <c r="G45" s="372" t="str">
        <f>Calcu!F43</f>
        <v/>
      </c>
      <c r="H45" s="373"/>
      <c r="I45" s="373"/>
      <c r="J45" s="373"/>
      <c r="K45" s="374"/>
      <c r="L45" s="372" t="str">
        <f>Calcu!G43</f>
        <v/>
      </c>
      <c r="M45" s="373"/>
      <c r="N45" s="373"/>
      <c r="O45" s="373"/>
      <c r="P45" s="374"/>
      <c r="Q45" s="372" t="str">
        <f>Calcu!H43</f>
        <v/>
      </c>
      <c r="R45" s="373"/>
      <c r="S45" s="373"/>
      <c r="T45" s="373"/>
      <c r="U45" s="374"/>
      <c r="V45" s="372" t="str">
        <f>Calcu!I43</f>
        <v/>
      </c>
      <c r="W45" s="373"/>
      <c r="X45" s="373"/>
      <c r="Y45" s="373"/>
      <c r="Z45" s="374"/>
      <c r="AA45" s="372" t="str">
        <f>Calcu!J43</f>
        <v/>
      </c>
      <c r="AB45" s="373"/>
      <c r="AC45" s="373"/>
      <c r="AD45" s="373"/>
      <c r="AE45" s="374"/>
      <c r="AF45" s="372" t="str">
        <f>Calcu!K43</f>
        <v/>
      </c>
      <c r="AG45" s="373"/>
      <c r="AH45" s="373"/>
      <c r="AI45" s="373"/>
      <c r="AJ45" s="374"/>
      <c r="AK45" s="372" t="str">
        <f>Calcu!L43</f>
        <v/>
      </c>
      <c r="AL45" s="373"/>
      <c r="AM45" s="373"/>
      <c r="AN45" s="373"/>
      <c r="AO45" s="374"/>
      <c r="AP45" s="372" t="str">
        <f>Calcu!N43</f>
        <v/>
      </c>
      <c r="AQ45" s="373"/>
      <c r="AR45" s="373"/>
      <c r="AS45" s="373"/>
      <c r="AT45" s="374"/>
    </row>
    <row r="46" spans="1:46" ht="18.75" customHeight="1">
      <c r="A46" s="46"/>
      <c r="B46" s="372" t="str">
        <f>Calcu!D44</f>
        <v/>
      </c>
      <c r="C46" s="373"/>
      <c r="D46" s="373"/>
      <c r="E46" s="373"/>
      <c r="F46" s="374"/>
      <c r="G46" s="372" t="str">
        <f>Calcu!F44</f>
        <v/>
      </c>
      <c r="H46" s="373"/>
      <c r="I46" s="373"/>
      <c r="J46" s="373"/>
      <c r="K46" s="374"/>
      <c r="L46" s="372" t="str">
        <f>Calcu!G44</f>
        <v/>
      </c>
      <c r="M46" s="373"/>
      <c r="N46" s="373"/>
      <c r="O46" s="373"/>
      <c r="P46" s="374"/>
      <c r="Q46" s="372" t="str">
        <f>Calcu!H44</f>
        <v/>
      </c>
      <c r="R46" s="373"/>
      <c r="S46" s="373"/>
      <c r="T46" s="373"/>
      <c r="U46" s="374"/>
      <c r="V46" s="372" t="str">
        <f>Calcu!I44</f>
        <v/>
      </c>
      <c r="W46" s="373"/>
      <c r="X46" s="373"/>
      <c r="Y46" s="373"/>
      <c r="Z46" s="374"/>
      <c r="AA46" s="372" t="str">
        <f>Calcu!J44</f>
        <v/>
      </c>
      <c r="AB46" s="373"/>
      <c r="AC46" s="373"/>
      <c r="AD46" s="373"/>
      <c r="AE46" s="374"/>
      <c r="AF46" s="372" t="str">
        <f>Calcu!K44</f>
        <v/>
      </c>
      <c r="AG46" s="373"/>
      <c r="AH46" s="373"/>
      <c r="AI46" s="373"/>
      <c r="AJ46" s="374"/>
      <c r="AK46" s="372" t="str">
        <f>Calcu!L44</f>
        <v/>
      </c>
      <c r="AL46" s="373"/>
      <c r="AM46" s="373"/>
      <c r="AN46" s="373"/>
      <c r="AO46" s="374"/>
      <c r="AP46" s="372" t="str">
        <f>Calcu!N44</f>
        <v/>
      </c>
      <c r="AQ46" s="373"/>
      <c r="AR46" s="373"/>
      <c r="AS46" s="373"/>
      <c r="AT46" s="374"/>
    </row>
    <row r="47" spans="1:46" ht="18.75" customHeight="1">
      <c r="A47" s="46"/>
      <c r="B47" s="372" t="str">
        <f>Calcu!D45</f>
        <v/>
      </c>
      <c r="C47" s="373"/>
      <c r="D47" s="373"/>
      <c r="E47" s="373"/>
      <c r="F47" s="374"/>
      <c r="G47" s="372" t="str">
        <f>Calcu!F45</f>
        <v/>
      </c>
      <c r="H47" s="373"/>
      <c r="I47" s="373"/>
      <c r="J47" s="373"/>
      <c r="K47" s="374"/>
      <c r="L47" s="372" t="str">
        <f>Calcu!G45</f>
        <v/>
      </c>
      <c r="M47" s="373"/>
      <c r="N47" s="373"/>
      <c r="O47" s="373"/>
      <c r="P47" s="374"/>
      <c r="Q47" s="372" t="str">
        <f>Calcu!H45</f>
        <v/>
      </c>
      <c r="R47" s="373"/>
      <c r="S47" s="373"/>
      <c r="T47" s="373"/>
      <c r="U47" s="374"/>
      <c r="V47" s="372" t="str">
        <f>Calcu!I45</f>
        <v/>
      </c>
      <c r="W47" s="373"/>
      <c r="X47" s="373"/>
      <c r="Y47" s="373"/>
      <c r="Z47" s="374"/>
      <c r="AA47" s="372" t="str">
        <f>Calcu!J45</f>
        <v/>
      </c>
      <c r="AB47" s="373"/>
      <c r="AC47" s="373"/>
      <c r="AD47" s="373"/>
      <c r="AE47" s="374"/>
      <c r="AF47" s="372" t="str">
        <f>Calcu!K45</f>
        <v/>
      </c>
      <c r="AG47" s="373"/>
      <c r="AH47" s="373"/>
      <c r="AI47" s="373"/>
      <c r="AJ47" s="374"/>
      <c r="AK47" s="372" t="str">
        <f>Calcu!L45</f>
        <v/>
      </c>
      <c r="AL47" s="373"/>
      <c r="AM47" s="373"/>
      <c r="AN47" s="373"/>
      <c r="AO47" s="374"/>
      <c r="AP47" s="372" t="str">
        <f>Calcu!N45</f>
        <v/>
      </c>
      <c r="AQ47" s="373"/>
      <c r="AR47" s="373"/>
      <c r="AS47" s="373"/>
      <c r="AT47" s="374"/>
    </row>
    <row r="48" spans="1:46" ht="18.75" customHeight="1">
      <c r="A48" s="46"/>
      <c r="B48" s="372" t="str">
        <f>Calcu!D46</f>
        <v/>
      </c>
      <c r="C48" s="373"/>
      <c r="D48" s="373"/>
      <c r="E48" s="373"/>
      <c r="F48" s="374"/>
      <c r="G48" s="372" t="str">
        <f>Calcu!F46</f>
        <v/>
      </c>
      <c r="H48" s="373"/>
      <c r="I48" s="373"/>
      <c r="J48" s="373"/>
      <c r="K48" s="374"/>
      <c r="L48" s="372" t="str">
        <f>Calcu!G46</f>
        <v/>
      </c>
      <c r="M48" s="373"/>
      <c r="N48" s="373"/>
      <c r="O48" s="373"/>
      <c r="P48" s="374"/>
      <c r="Q48" s="372" t="str">
        <f>Calcu!H46</f>
        <v/>
      </c>
      <c r="R48" s="373"/>
      <c r="S48" s="373"/>
      <c r="T48" s="373"/>
      <c r="U48" s="374"/>
      <c r="V48" s="372" t="str">
        <f>Calcu!I46</f>
        <v/>
      </c>
      <c r="W48" s="373"/>
      <c r="X48" s="373"/>
      <c r="Y48" s="373"/>
      <c r="Z48" s="374"/>
      <c r="AA48" s="372" t="str">
        <f>Calcu!J46</f>
        <v/>
      </c>
      <c r="AB48" s="373"/>
      <c r="AC48" s="373"/>
      <c r="AD48" s="373"/>
      <c r="AE48" s="374"/>
      <c r="AF48" s="372" t="str">
        <f>Calcu!K46</f>
        <v/>
      </c>
      <c r="AG48" s="373"/>
      <c r="AH48" s="373"/>
      <c r="AI48" s="373"/>
      <c r="AJ48" s="374"/>
      <c r="AK48" s="372" t="str">
        <f>Calcu!L46</f>
        <v/>
      </c>
      <c r="AL48" s="373"/>
      <c r="AM48" s="373"/>
      <c r="AN48" s="373"/>
      <c r="AO48" s="374"/>
      <c r="AP48" s="372" t="str">
        <f>Calcu!N46</f>
        <v/>
      </c>
      <c r="AQ48" s="373"/>
      <c r="AR48" s="373"/>
      <c r="AS48" s="373"/>
      <c r="AT48" s="374"/>
    </row>
    <row r="49" spans="1:46" ht="18.75" customHeight="1">
      <c r="A49" s="46"/>
      <c r="B49" s="372" t="str">
        <f>Calcu!D47</f>
        <v/>
      </c>
      <c r="C49" s="373"/>
      <c r="D49" s="373"/>
      <c r="E49" s="373"/>
      <c r="F49" s="374"/>
      <c r="G49" s="372" t="str">
        <f>Calcu!F47</f>
        <v/>
      </c>
      <c r="H49" s="373"/>
      <c r="I49" s="373"/>
      <c r="J49" s="373"/>
      <c r="K49" s="374"/>
      <c r="L49" s="372" t="str">
        <f>Calcu!G47</f>
        <v/>
      </c>
      <c r="M49" s="373"/>
      <c r="N49" s="373"/>
      <c r="O49" s="373"/>
      <c r="P49" s="374"/>
      <c r="Q49" s="372" t="str">
        <f>Calcu!H47</f>
        <v/>
      </c>
      <c r="R49" s="373"/>
      <c r="S49" s="373"/>
      <c r="T49" s="373"/>
      <c r="U49" s="374"/>
      <c r="V49" s="372" t="str">
        <f>Calcu!I47</f>
        <v/>
      </c>
      <c r="W49" s="373"/>
      <c r="X49" s="373"/>
      <c r="Y49" s="373"/>
      <c r="Z49" s="374"/>
      <c r="AA49" s="372" t="str">
        <f>Calcu!J47</f>
        <v/>
      </c>
      <c r="AB49" s="373"/>
      <c r="AC49" s="373"/>
      <c r="AD49" s="373"/>
      <c r="AE49" s="374"/>
      <c r="AF49" s="372" t="str">
        <f>Calcu!K47</f>
        <v/>
      </c>
      <c r="AG49" s="373"/>
      <c r="AH49" s="373"/>
      <c r="AI49" s="373"/>
      <c r="AJ49" s="374"/>
      <c r="AK49" s="372" t="str">
        <f>Calcu!L47</f>
        <v/>
      </c>
      <c r="AL49" s="373"/>
      <c r="AM49" s="373"/>
      <c r="AN49" s="373"/>
      <c r="AO49" s="374"/>
      <c r="AP49" s="372" t="str">
        <f>Calcu!N47</f>
        <v/>
      </c>
      <c r="AQ49" s="373"/>
      <c r="AR49" s="373"/>
      <c r="AS49" s="373"/>
      <c r="AT49" s="374"/>
    </row>
    <row r="50" spans="1:46" ht="18.75" customHeight="1">
      <c r="A50" s="46"/>
      <c r="B50" s="372" t="str">
        <f>Calcu!D48</f>
        <v/>
      </c>
      <c r="C50" s="373"/>
      <c r="D50" s="373"/>
      <c r="E50" s="373"/>
      <c r="F50" s="374"/>
      <c r="G50" s="372" t="str">
        <f>Calcu!F48</f>
        <v/>
      </c>
      <c r="H50" s="373"/>
      <c r="I50" s="373"/>
      <c r="J50" s="373"/>
      <c r="K50" s="374"/>
      <c r="L50" s="372" t="str">
        <f>Calcu!G48</f>
        <v/>
      </c>
      <c r="M50" s="373"/>
      <c r="N50" s="373"/>
      <c r="O50" s="373"/>
      <c r="P50" s="374"/>
      <c r="Q50" s="372" t="str">
        <f>Calcu!H48</f>
        <v/>
      </c>
      <c r="R50" s="373"/>
      <c r="S50" s="373"/>
      <c r="T50" s="373"/>
      <c r="U50" s="374"/>
      <c r="V50" s="372" t="str">
        <f>Calcu!I48</f>
        <v/>
      </c>
      <c r="W50" s="373"/>
      <c r="X50" s="373"/>
      <c r="Y50" s="373"/>
      <c r="Z50" s="374"/>
      <c r="AA50" s="372" t="str">
        <f>Calcu!J48</f>
        <v/>
      </c>
      <c r="AB50" s="373"/>
      <c r="AC50" s="373"/>
      <c r="AD50" s="373"/>
      <c r="AE50" s="374"/>
      <c r="AF50" s="372" t="str">
        <f>Calcu!K48</f>
        <v/>
      </c>
      <c r="AG50" s="373"/>
      <c r="AH50" s="373"/>
      <c r="AI50" s="373"/>
      <c r="AJ50" s="374"/>
      <c r="AK50" s="372" t="str">
        <f>Calcu!L48</f>
        <v/>
      </c>
      <c r="AL50" s="373"/>
      <c r="AM50" s="373"/>
      <c r="AN50" s="373"/>
      <c r="AO50" s="374"/>
      <c r="AP50" s="372" t="str">
        <f>Calcu!N48</f>
        <v/>
      </c>
      <c r="AQ50" s="373"/>
      <c r="AR50" s="373"/>
      <c r="AS50" s="373"/>
      <c r="AT50" s="374"/>
    </row>
    <row r="51" spans="1:46" ht="18.75" customHeight="1">
      <c r="A51" s="46"/>
      <c r="B51" s="372" t="str">
        <f>Calcu!D49</f>
        <v/>
      </c>
      <c r="C51" s="373"/>
      <c r="D51" s="373"/>
      <c r="E51" s="373"/>
      <c r="F51" s="374"/>
      <c r="G51" s="372" t="str">
        <f>Calcu!F49</f>
        <v/>
      </c>
      <c r="H51" s="373"/>
      <c r="I51" s="373"/>
      <c r="J51" s="373"/>
      <c r="K51" s="374"/>
      <c r="L51" s="372" t="str">
        <f>Calcu!G49</f>
        <v/>
      </c>
      <c r="M51" s="373"/>
      <c r="N51" s="373"/>
      <c r="O51" s="373"/>
      <c r="P51" s="374"/>
      <c r="Q51" s="372" t="str">
        <f>Calcu!H49</f>
        <v/>
      </c>
      <c r="R51" s="373"/>
      <c r="S51" s="373"/>
      <c r="T51" s="373"/>
      <c r="U51" s="374"/>
      <c r="V51" s="372" t="str">
        <f>Calcu!I49</f>
        <v/>
      </c>
      <c r="W51" s="373"/>
      <c r="X51" s="373"/>
      <c r="Y51" s="373"/>
      <c r="Z51" s="374"/>
      <c r="AA51" s="372" t="str">
        <f>Calcu!J49</f>
        <v/>
      </c>
      <c r="AB51" s="373"/>
      <c r="AC51" s="373"/>
      <c r="AD51" s="373"/>
      <c r="AE51" s="374"/>
      <c r="AF51" s="372" t="str">
        <f>Calcu!K49</f>
        <v/>
      </c>
      <c r="AG51" s="373"/>
      <c r="AH51" s="373"/>
      <c r="AI51" s="373"/>
      <c r="AJ51" s="374"/>
      <c r="AK51" s="372" t="str">
        <f>Calcu!L49</f>
        <v/>
      </c>
      <c r="AL51" s="373"/>
      <c r="AM51" s="373"/>
      <c r="AN51" s="373"/>
      <c r="AO51" s="374"/>
      <c r="AP51" s="372" t="str">
        <f>Calcu!N49</f>
        <v/>
      </c>
      <c r="AQ51" s="373"/>
      <c r="AR51" s="373"/>
      <c r="AS51" s="373"/>
      <c r="AT51" s="374"/>
    </row>
    <row r="52" spans="1:46" ht="18.75" customHeight="1">
      <c r="A52" s="46"/>
      <c r="B52" s="372" t="str">
        <f>Calcu!D50</f>
        <v/>
      </c>
      <c r="C52" s="373"/>
      <c r="D52" s="373"/>
      <c r="E52" s="373"/>
      <c r="F52" s="374"/>
      <c r="G52" s="372" t="str">
        <f>Calcu!F50</f>
        <v/>
      </c>
      <c r="H52" s="373"/>
      <c r="I52" s="373"/>
      <c r="J52" s="373"/>
      <c r="K52" s="374"/>
      <c r="L52" s="372" t="str">
        <f>Calcu!G50</f>
        <v/>
      </c>
      <c r="M52" s="373"/>
      <c r="N52" s="373"/>
      <c r="O52" s="373"/>
      <c r="P52" s="374"/>
      <c r="Q52" s="372" t="str">
        <f>Calcu!H50</f>
        <v/>
      </c>
      <c r="R52" s="373"/>
      <c r="S52" s="373"/>
      <c r="T52" s="373"/>
      <c r="U52" s="374"/>
      <c r="V52" s="372" t="str">
        <f>Calcu!I50</f>
        <v/>
      </c>
      <c r="W52" s="373"/>
      <c r="X52" s="373"/>
      <c r="Y52" s="373"/>
      <c r="Z52" s="374"/>
      <c r="AA52" s="372" t="str">
        <f>Calcu!J50</f>
        <v/>
      </c>
      <c r="AB52" s="373"/>
      <c r="AC52" s="373"/>
      <c r="AD52" s="373"/>
      <c r="AE52" s="374"/>
      <c r="AF52" s="372" t="str">
        <f>Calcu!K50</f>
        <v/>
      </c>
      <c r="AG52" s="373"/>
      <c r="AH52" s="373"/>
      <c r="AI52" s="373"/>
      <c r="AJ52" s="374"/>
      <c r="AK52" s="372" t="str">
        <f>Calcu!L50</f>
        <v/>
      </c>
      <c r="AL52" s="373"/>
      <c r="AM52" s="373"/>
      <c r="AN52" s="373"/>
      <c r="AO52" s="374"/>
      <c r="AP52" s="372" t="str">
        <f>Calcu!N50</f>
        <v/>
      </c>
      <c r="AQ52" s="373"/>
      <c r="AR52" s="373"/>
      <c r="AS52" s="373"/>
      <c r="AT52" s="374"/>
    </row>
    <row r="53" spans="1:46" ht="18.75" customHeight="1">
      <c r="A53" s="46"/>
      <c r="B53" s="372" t="str">
        <f>Calcu!D51</f>
        <v/>
      </c>
      <c r="C53" s="373"/>
      <c r="D53" s="373"/>
      <c r="E53" s="373"/>
      <c r="F53" s="374"/>
      <c r="G53" s="372" t="str">
        <f>Calcu!F51</f>
        <v/>
      </c>
      <c r="H53" s="373"/>
      <c r="I53" s="373"/>
      <c r="J53" s="373"/>
      <c r="K53" s="374"/>
      <c r="L53" s="372" t="str">
        <f>Calcu!G51</f>
        <v/>
      </c>
      <c r="M53" s="373"/>
      <c r="N53" s="373"/>
      <c r="O53" s="373"/>
      <c r="P53" s="374"/>
      <c r="Q53" s="372" t="str">
        <f>Calcu!H51</f>
        <v/>
      </c>
      <c r="R53" s="373"/>
      <c r="S53" s="373"/>
      <c r="T53" s="373"/>
      <c r="U53" s="374"/>
      <c r="V53" s="372" t="str">
        <f>Calcu!I51</f>
        <v/>
      </c>
      <c r="W53" s="373"/>
      <c r="X53" s="373"/>
      <c r="Y53" s="373"/>
      <c r="Z53" s="374"/>
      <c r="AA53" s="372" t="str">
        <f>Calcu!J51</f>
        <v/>
      </c>
      <c r="AB53" s="373"/>
      <c r="AC53" s="373"/>
      <c r="AD53" s="373"/>
      <c r="AE53" s="374"/>
      <c r="AF53" s="372" t="str">
        <f>Calcu!K51</f>
        <v/>
      </c>
      <c r="AG53" s="373"/>
      <c r="AH53" s="373"/>
      <c r="AI53" s="373"/>
      <c r="AJ53" s="374"/>
      <c r="AK53" s="372" t="str">
        <f>Calcu!L51</f>
        <v/>
      </c>
      <c r="AL53" s="373"/>
      <c r="AM53" s="373"/>
      <c r="AN53" s="373"/>
      <c r="AO53" s="374"/>
      <c r="AP53" s="372" t="str">
        <f>Calcu!N51</f>
        <v/>
      </c>
      <c r="AQ53" s="373"/>
      <c r="AR53" s="373"/>
      <c r="AS53" s="373"/>
      <c r="AT53" s="374"/>
    </row>
    <row r="54" spans="1:46" ht="18.75" customHeight="1">
      <c r="A54" s="46"/>
      <c r="B54" s="372" t="str">
        <f>Calcu!D52</f>
        <v/>
      </c>
      <c r="C54" s="373"/>
      <c r="D54" s="373"/>
      <c r="E54" s="373"/>
      <c r="F54" s="374"/>
      <c r="G54" s="372" t="str">
        <f>Calcu!F52</f>
        <v/>
      </c>
      <c r="H54" s="373"/>
      <c r="I54" s="373"/>
      <c r="J54" s="373"/>
      <c r="K54" s="374"/>
      <c r="L54" s="372" t="str">
        <f>Calcu!G52</f>
        <v/>
      </c>
      <c r="M54" s="373"/>
      <c r="N54" s="373"/>
      <c r="O54" s="373"/>
      <c r="P54" s="374"/>
      <c r="Q54" s="372" t="str">
        <f>Calcu!H52</f>
        <v/>
      </c>
      <c r="R54" s="373"/>
      <c r="S54" s="373"/>
      <c r="T54" s="373"/>
      <c r="U54" s="374"/>
      <c r="V54" s="372" t="str">
        <f>Calcu!I52</f>
        <v/>
      </c>
      <c r="W54" s="373"/>
      <c r="X54" s="373"/>
      <c r="Y54" s="373"/>
      <c r="Z54" s="374"/>
      <c r="AA54" s="372" t="str">
        <f>Calcu!J52</f>
        <v/>
      </c>
      <c r="AB54" s="373"/>
      <c r="AC54" s="373"/>
      <c r="AD54" s="373"/>
      <c r="AE54" s="374"/>
      <c r="AF54" s="372" t="str">
        <f>Calcu!K52</f>
        <v/>
      </c>
      <c r="AG54" s="373"/>
      <c r="AH54" s="373"/>
      <c r="AI54" s="373"/>
      <c r="AJ54" s="374"/>
      <c r="AK54" s="372" t="str">
        <f>Calcu!L52</f>
        <v/>
      </c>
      <c r="AL54" s="373"/>
      <c r="AM54" s="373"/>
      <c r="AN54" s="373"/>
      <c r="AO54" s="374"/>
      <c r="AP54" s="372" t="str">
        <f>Calcu!N52</f>
        <v/>
      </c>
      <c r="AQ54" s="373"/>
      <c r="AR54" s="373"/>
      <c r="AS54" s="373"/>
      <c r="AT54" s="374"/>
    </row>
    <row r="55" spans="1:46" ht="18.75" customHeight="1">
      <c r="A55" s="46"/>
      <c r="B55" s="372" t="str">
        <f>Calcu!D53</f>
        <v/>
      </c>
      <c r="C55" s="373"/>
      <c r="D55" s="373"/>
      <c r="E55" s="373"/>
      <c r="F55" s="374"/>
      <c r="G55" s="372" t="str">
        <f>Calcu!F53</f>
        <v/>
      </c>
      <c r="H55" s="373"/>
      <c r="I55" s="373"/>
      <c r="J55" s="373"/>
      <c r="K55" s="374"/>
      <c r="L55" s="372" t="str">
        <f>Calcu!G53</f>
        <v/>
      </c>
      <c r="M55" s="373"/>
      <c r="N55" s="373"/>
      <c r="O55" s="373"/>
      <c r="P55" s="374"/>
      <c r="Q55" s="372" t="str">
        <f>Calcu!H53</f>
        <v/>
      </c>
      <c r="R55" s="373"/>
      <c r="S55" s="373"/>
      <c r="T55" s="373"/>
      <c r="U55" s="374"/>
      <c r="V55" s="372" t="str">
        <f>Calcu!I53</f>
        <v/>
      </c>
      <c r="W55" s="373"/>
      <c r="X55" s="373"/>
      <c r="Y55" s="373"/>
      <c r="Z55" s="374"/>
      <c r="AA55" s="372" t="str">
        <f>Calcu!J53</f>
        <v/>
      </c>
      <c r="AB55" s="373"/>
      <c r="AC55" s="373"/>
      <c r="AD55" s="373"/>
      <c r="AE55" s="374"/>
      <c r="AF55" s="372" t="str">
        <f>Calcu!K53</f>
        <v/>
      </c>
      <c r="AG55" s="373"/>
      <c r="AH55" s="373"/>
      <c r="AI55" s="373"/>
      <c r="AJ55" s="374"/>
      <c r="AK55" s="372" t="str">
        <f>Calcu!L53</f>
        <v/>
      </c>
      <c r="AL55" s="373"/>
      <c r="AM55" s="373"/>
      <c r="AN55" s="373"/>
      <c r="AO55" s="374"/>
      <c r="AP55" s="372" t="str">
        <f>Calcu!N53</f>
        <v/>
      </c>
      <c r="AQ55" s="373"/>
      <c r="AR55" s="373"/>
      <c r="AS55" s="373"/>
      <c r="AT55" s="374"/>
    </row>
    <row r="56" spans="1:46" ht="18.75" customHeight="1">
      <c r="A56" s="46"/>
      <c r="B56" s="372" t="str">
        <f>Calcu!D54</f>
        <v/>
      </c>
      <c r="C56" s="373"/>
      <c r="D56" s="373"/>
      <c r="E56" s="373"/>
      <c r="F56" s="374"/>
      <c r="G56" s="372" t="str">
        <f>Calcu!F54</f>
        <v/>
      </c>
      <c r="H56" s="373"/>
      <c r="I56" s="373"/>
      <c r="J56" s="373"/>
      <c r="K56" s="374"/>
      <c r="L56" s="372" t="str">
        <f>Calcu!G54</f>
        <v/>
      </c>
      <c r="M56" s="373"/>
      <c r="N56" s="373"/>
      <c r="O56" s="373"/>
      <c r="P56" s="374"/>
      <c r="Q56" s="372" t="str">
        <f>Calcu!H54</f>
        <v/>
      </c>
      <c r="R56" s="373"/>
      <c r="S56" s="373"/>
      <c r="T56" s="373"/>
      <c r="U56" s="374"/>
      <c r="V56" s="372" t="str">
        <f>Calcu!I54</f>
        <v/>
      </c>
      <c r="W56" s="373"/>
      <c r="X56" s="373"/>
      <c r="Y56" s="373"/>
      <c r="Z56" s="374"/>
      <c r="AA56" s="372" t="str">
        <f>Calcu!J54</f>
        <v/>
      </c>
      <c r="AB56" s="373"/>
      <c r="AC56" s="373"/>
      <c r="AD56" s="373"/>
      <c r="AE56" s="374"/>
      <c r="AF56" s="372" t="str">
        <f>Calcu!K54</f>
        <v/>
      </c>
      <c r="AG56" s="373"/>
      <c r="AH56" s="373"/>
      <c r="AI56" s="373"/>
      <c r="AJ56" s="374"/>
      <c r="AK56" s="372" t="str">
        <f>Calcu!L54</f>
        <v/>
      </c>
      <c r="AL56" s="373"/>
      <c r="AM56" s="373"/>
      <c r="AN56" s="373"/>
      <c r="AO56" s="374"/>
      <c r="AP56" s="372" t="str">
        <f>Calcu!N54</f>
        <v/>
      </c>
      <c r="AQ56" s="373"/>
      <c r="AR56" s="373"/>
      <c r="AS56" s="373"/>
      <c r="AT56" s="374"/>
    </row>
    <row r="57" spans="1:46" ht="18.75" customHeight="1">
      <c r="A57" s="46"/>
      <c r="B57" s="372" t="str">
        <f>Calcu!D55</f>
        <v/>
      </c>
      <c r="C57" s="373"/>
      <c r="D57" s="373"/>
      <c r="E57" s="373"/>
      <c r="F57" s="374"/>
      <c r="G57" s="372" t="str">
        <f>Calcu!F55</f>
        <v/>
      </c>
      <c r="H57" s="373"/>
      <c r="I57" s="373"/>
      <c r="J57" s="373"/>
      <c r="K57" s="374"/>
      <c r="L57" s="372" t="str">
        <f>Calcu!G55</f>
        <v/>
      </c>
      <c r="M57" s="373"/>
      <c r="N57" s="373"/>
      <c r="O57" s="373"/>
      <c r="P57" s="374"/>
      <c r="Q57" s="372" t="str">
        <f>Calcu!H55</f>
        <v/>
      </c>
      <c r="R57" s="373"/>
      <c r="S57" s="373"/>
      <c r="T57" s="373"/>
      <c r="U57" s="374"/>
      <c r="V57" s="372" t="str">
        <f>Calcu!I55</f>
        <v/>
      </c>
      <c r="W57" s="373"/>
      <c r="X57" s="373"/>
      <c r="Y57" s="373"/>
      <c r="Z57" s="374"/>
      <c r="AA57" s="372" t="str">
        <f>Calcu!J55</f>
        <v/>
      </c>
      <c r="AB57" s="373"/>
      <c r="AC57" s="373"/>
      <c r="AD57" s="373"/>
      <c r="AE57" s="374"/>
      <c r="AF57" s="372" t="str">
        <f>Calcu!K55</f>
        <v/>
      </c>
      <c r="AG57" s="373"/>
      <c r="AH57" s="373"/>
      <c r="AI57" s="373"/>
      <c r="AJ57" s="374"/>
      <c r="AK57" s="372" t="str">
        <f>Calcu!L55</f>
        <v/>
      </c>
      <c r="AL57" s="373"/>
      <c r="AM57" s="373"/>
      <c r="AN57" s="373"/>
      <c r="AO57" s="374"/>
      <c r="AP57" s="372" t="str">
        <f>Calcu!N55</f>
        <v/>
      </c>
      <c r="AQ57" s="373"/>
      <c r="AR57" s="373"/>
      <c r="AS57" s="373"/>
      <c r="AT57" s="374"/>
    </row>
    <row r="58" spans="1:46" ht="18.75" customHeight="1">
      <c r="A58" s="46"/>
      <c r="B58" s="372" t="str">
        <f>Calcu!D56</f>
        <v/>
      </c>
      <c r="C58" s="373"/>
      <c r="D58" s="373"/>
      <c r="E58" s="373"/>
      <c r="F58" s="374"/>
      <c r="G58" s="372" t="str">
        <f>Calcu!F56</f>
        <v/>
      </c>
      <c r="H58" s="373"/>
      <c r="I58" s="373"/>
      <c r="J58" s="373"/>
      <c r="K58" s="374"/>
      <c r="L58" s="372" t="str">
        <f>Calcu!G56</f>
        <v/>
      </c>
      <c r="M58" s="373"/>
      <c r="N58" s="373"/>
      <c r="O58" s="373"/>
      <c r="P58" s="374"/>
      <c r="Q58" s="372" t="str">
        <f>Calcu!H56</f>
        <v/>
      </c>
      <c r="R58" s="373"/>
      <c r="S58" s="373"/>
      <c r="T58" s="373"/>
      <c r="U58" s="374"/>
      <c r="V58" s="372" t="str">
        <f>Calcu!I56</f>
        <v/>
      </c>
      <c r="W58" s="373"/>
      <c r="X58" s="373"/>
      <c r="Y58" s="373"/>
      <c r="Z58" s="374"/>
      <c r="AA58" s="372" t="str">
        <f>Calcu!J56</f>
        <v/>
      </c>
      <c r="AB58" s="373"/>
      <c r="AC58" s="373"/>
      <c r="AD58" s="373"/>
      <c r="AE58" s="374"/>
      <c r="AF58" s="372" t="str">
        <f>Calcu!K56</f>
        <v/>
      </c>
      <c r="AG58" s="373"/>
      <c r="AH58" s="373"/>
      <c r="AI58" s="373"/>
      <c r="AJ58" s="374"/>
      <c r="AK58" s="372" t="str">
        <f>Calcu!L56</f>
        <v/>
      </c>
      <c r="AL58" s="373"/>
      <c r="AM58" s="373"/>
      <c r="AN58" s="373"/>
      <c r="AO58" s="374"/>
      <c r="AP58" s="372" t="str">
        <f>Calcu!N56</f>
        <v/>
      </c>
      <c r="AQ58" s="373"/>
      <c r="AR58" s="373"/>
      <c r="AS58" s="373"/>
      <c r="AT58" s="374"/>
    </row>
    <row r="59" spans="1:46" ht="18.75" customHeight="1">
      <c r="A59" s="46"/>
      <c r="B59" s="372" t="str">
        <f>Calcu!D57</f>
        <v/>
      </c>
      <c r="C59" s="373"/>
      <c r="D59" s="373"/>
      <c r="E59" s="373"/>
      <c r="F59" s="374"/>
      <c r="G59" s="372" t="str">
        <f>Calcu!F57</f>
        <v/>
      </c>
      <c r="H59" s="373"/>
      <c r="I59" s="373"/>
      <c r="J59" s="373"/>
      <c r="K59" s="374"/>
      <c r="L59" s="372" t="str">
        <f>Calcu!G57</f>
        <v/>
      </c>
      <c r="M59" s="373"/>
      <c r="N59" s="373"/>
      <c r="O59" s="373"/>
      <c r="P59" s="374"/>
      <c r="Q59" s="372" t="str">
        <f>Calcu!H57</f>
        <v/>
      </c>
      <c r="R59" s="373"/>
      <c r="S59" s="373"/>
      <c r="T59" s="373"/>
      <c r="U59" s="374"/>
      <c r="V59" s="372" t="str">
        <f>Calcu!I57</f>
        <v/>
      </c>
      <c r="W59" s="373"/>
      <c r="X59" s="373"/>
      <c r="Y59" s="373"/>
      <c r="Z59" s="374"/>
      <c r="AA59" s="372" t="str">
        <f>Calcu!J57</f>
        <v/>
      </c>
      <c r="AB59" s="373"/>
      <c r="AC59" s="373"/>
      <c r="AD59" s="373"/>
      <c r="AE59" s="374"/>
      <c r="AF59" s="372" t="str">
        <f>Calcu!K57</f>
        <v/>
      </c>
      <c r="AG59" s="373"/>
      <c r="AH59" s="373"/>
      <c r="AI59" s="373"/>
      <c r="AJ59" s="374"/>
      <c r="AK59" s="372" t="str">
        <f>Calcu!L57</f>
        <v/>
      </c>
      <c r="AL59" s="373"/>
      <c r="AM59" s="373"/>
      <c r="AN59" s="373"/>
      <c r="AO59" s="374"/>
      <c r="AP59" s="372" t="str">
        <f>Calcu!N57</f>
        <v/>
      </c>
      <c r="AQ59" s="373"/>
      <c r="AR59" s="373"/>
      <c r="AS59" s="373"/>
      <c r="AT59" s="374"/>
    </row>
    <row r="60" spans="1:46" ht="18.75" customHeight="1">
      <c r="A60" s="46"/>
      <c r="B60" s="372" t="str">
        <f>Calcu!D58</f>
        <v/>
      </c>
      <c r="C60" s="373"/>
      <c r="D60" s="373"/>
      <c r="E60" s="373"/>
      <c r="F60" s="374"/>
      <c r="G60" s="372" t="str">
        <f>Calcu!F58</f>
        <v/>
      </c>
      <c r="H60" s="373"/>
      <c r="I60" s="373"/>
      <c r="J60" s="373"/>
      <c r="K60" s="374"/>
      <c r="L60" s="372" t="str">
        <f>Calcu!G58</f>
        <v/>
      </c>
      <c r="M60" s="373"/>
      <c r="N60" s="373"/>
      <c r="O60" s="373"/>
      <c r="P60" s="374"/>
      <c r="Q60" s="372" t="str">
        <f>Calcu!H58</f>
        <v/>
      </c>
      <c r="R60" s="373"/>
      <c r="S60" s="373"/>
      <c r="T60" s="373"/>
      <c r="U60" s="374"/>
      <c r="V60" s="372" t="str">
        <f>Calcu!I58</f>
        <v/>
      </c>
      <c r="W60" s="373"/>
      <c r="X60" s="373"/>
      <c r="Y60" s="373"/>
      <c r="Z60" s="374"/>
      <c r="AA60" s="372" t="str">
        <f>Calcu!J58</f>
        <v/>
      </c>
      <c r="AB60" s="373"/>
      <c r="AC60" s="373"/>
      <c r="AD60" s="373"/>
      <c r="AE60" s="374"/>
      <c r="AF60" s="372" t="str">
        <f>Calcu!K58</f>
        <v/>
      </c>
      <c r="AG60" s="373"/>
      <c r="AH60" s="373"/>
      <c r="AI60" s="373"/>
      <c r="AJ60" s="374"/>
      <c r="AK60" s="372" t="str">
        <f>Calcu!L58</f>
        <v/>
      </c>
      <c r="AL60" s="373"/>
      <c r="AM60" s="373"/>
      <c r="AN60" s="373"/>
      <c r="AO60" s="374"/>
      <c r="AP60" s="372" t="str">
        <f>Calcu!N58</f>
        <v/>
      </c>
      <c r="AQ60" s="373"/>
      <c r="AR60" s="373"/>
      <c r="AS60" s="373"/>
      <c r="AT60" s="374"/>
    </row>
    <row r="61" spans="1:46" ht="18.75" customHeight="1">
      <c r="A61" s="46"/>
      <c r="B61" s="372" t="str">
        <f>Calcu!D59</f>
        <v/>
      </c>
      <c r="C61" s="373"/>
      <c r="D61" s="373"/>
      <c r="E61" s="373"/>
      <c r="F61" s="374"/>
      <c r="G61" s="372" t="str">
        <f>Calcu!F59</f>
        <v/>
      </c>
      <c r="H61" s="373"/>
      <c r="I61" s="373"/>
      <c r="J61" s="373"/>
      <c r="K61" s="374"/>
      <c r="L61" s="372" t="str">
        <f>Calcu!G59</f>
        <v/>
      </c>
      <c r="M61" s="373"/>
      <c r="N61" s="373"/>
      <c r="O61" s="373"/>
      <c r="P61" s="374"/>
      <c r="Q61" s="372" t="str">
        <f>Calcu!H59</f>
        <v/>
      </c>
      <c r="R61" s="373"/>
      <c r="S61" s="373"/>
      <c r="T61" s="373"/>
      <c r="U61" s="374"/>
      <c r="V61" s="372" t="str">
        <f>Calcu!I59</f>
        <v/>
      </c>
      <c r="W61" s="373"/>
      <c r="X61" s="373"/>
      <c r="Y61" s="373"/>
      <c r="Z61" s="374"/>
      <c r="AA61" s="372" t="str">
        <f>Calcu!J59</f>
        <v/>
      </c>
      <c r="AB61" s="373"/>
      <c r="AC61" s="373"/>
      <c r="AD61" s="373"/>
      <c r="AE61" s="374"/>
      <c r="AF61" s="372" t="str">
        <f>Calcu!K59</f>
        <v/>
      </c>
      <c r="AG61" s="373"/>
      <c r="AH61" s="373"/>
      <c r="AI61" s="373"/>
      <c r="AJ61" s="374"/>
      <c r="AK61" s="372" t="str">
        <f>Calcu!L59</f>
        <v/>
      </c>
      <c r="AL61" s="373"/>
      <c r="AM61" s="373"/>
      <c r="AN61" s="373"/>
      <c r="AO61" s="374"/>
      <c r="AP61" s="372" t="str">
        <f>Calcu!N59</f>
        <v/>
      </c>
      <c r="AQ61" s="373"/>
      <c r="AR61" s="373"/>
      <c r="AS61" s="373"/>
      <c r="AT61" s="374"/>
    </row>
    <row r="62" spans="1:46" ht="18.75" customHeight="1">
      <c r="A62" s="46"/>
      <c r="B62" s="372" t="str">
        <f>Calcu!D60</f>
        <v/>
      </c>
      <c r="C62" s="373"/>
      <c r="D62" s="373"/>
      <c r="E62" s="373"/>
      <c r="F62" s="374"/>
      <c r="G62" s="372" t="str">
        <f>Calcu!F60</f>
        <v/>
      </c>
      <c r="H62" s="373"/>
      <c r="I62" s="373"/>
      <c r="J62" s="373"/>
      <c r="K62" s="374"/>
      <c r="L62" s="372" t="str">
        <f>Calcu!G60</f>
        <v/>
      </c>
      <c r="M62" s="373"/>
      <c r="N62" s="373"/>
      <c r="O62" s="373"/>
      <c r="P62" s="374"/>
      <c r="Q62" s="372" t="str">
        <f>Calcu!H60</f>
        <v/>
      </c>
      <c r="R62" s="373"/>
      <c r="S62" s="373"/>
      <c r="T62" s="373"/>
      <c r="U62" s="374"/>
      <c r="V62" s="372" t="str">
        <f>Calcu!I60</f>
        <v/>
      </c>
      <c r="W62" s="373"/>
      <c r="X62" s="373"/>
      <c r="Y62" s="373"/>
      <c r="Z62" s="374"/>
      <c r="AA62" s="372" t="str">
        <f>Calcu!J60</f>
        <v/>
      </c>
      <c r="AB62" s="373"/>
      <c r="AC62" s="373"/>
      <c r="AD62" s="373"/>
      <c r="AE62" s="374"/>
      <c r="AF62" s="372" t="str">
        <f>Calcu!K60</f>
        <v/>
      </c>
      <c r="AG62" s="373"/>
      <c r="AH62" s="373"/>
      <c r="AI62" s="373"/>
      <c r="AJ62" s="374"/>
      <c r="AK62" s="372" t="str">
        <f>Calcu!L60</f>
        <v/>
      </c>
      <c r="AL62" s="373"/>
      <c r="AM62" s="373"/>
      <c r="AN62" s="373"/>
      <c r="AO62" s="374"/>
      <c r="AP62" s="372" t="str">
        <f>Calcu!N60</f>
        <v/>
      </c>
      <c r="AQ62" s="373"/>
      <c r="AR62" s="373"/>
      <c r="AS62" s="373"/>
      <c r="AT62" s="374"/>
    </row>
    <row r="63" spans="1:46" ht="18.75" customHeight="1">
      <c r="A63" s="46"/>
      <c r="B63" s="372" t="str">
        <f>Calcu!D61</f>
        <v/>
      </c>
      <c r="C63" s="373"/>
      <c r="D63" s="373"/>
      <c r="E63" s="373"/>
      <c r="F63" s="374"/>
      <c r="G63" s="372" t="str">
        <f>Calcu!F61</f>
        <v/>
      </c>
      <c r="H63" s="373"/>
      <c r="I63" s="373"/>
      <c r="J63" s="373"/>
      <c r="K63" s="374"/>
      <c r="L63" s="372" t="str">
        <f>Calcu!G61</f>
        <v/>
      </c>
      <c r="M63" s="373"/>
      <c r="N63" s="373"/>
      <c r="O63" s="373"/>
      <c r="P63" s="374"/>
      <c r="Q63" s="372" t="str">
        <f>Calcu!H61</f>
        <v/>
      </c>
      <c r="R63" s="373"/>
      <c r="S63" s="373"/>
      <c r="T63" s="373"/>
      <c r="U63" s="374"/>
      <c r="V63" s="372" t="str">
        <f>Calcu!I61</f>
        <v/>
      </c>
      <c r="W63" s="373"/>
      <c r="X63" s="373"/>
      <c r="Y63" s="373"/>
      <c r="Z63" s="374"/>
      <c r="AA63" s="372" t="str">
        <f>Calcu!J61</f>
        <v/>
      </c>
      <c r="AB63" s="373"/>
      <c r="AC63" s="373"/>
      <c r="AD63" s="373"/>
      <c r="AE63" s="374"/>
      <c r="AF63" s="372" t="str">
        <f>Calcu!K61</f>
        <v/>
      </c>
      <c r="AG63" s="373"/>
      <c r="AH63" s="373"/>
      <c r="AI63" s="373"/>
      <c r="AJ63" s="374"/>
      <c r="AK63" s="372" t="str">
        <f>Calcu!L61</f>
        <v/>
      </c>
      <c r="AL63" s="373"/>
      <c r="AM63" s="373"/>
      <c r="AN63" s="373"/>
      <c r="AO63" s="374"/>
      <c r="AP63" s="372" t="str">
        <f>Calcu!N61</f>
        <v/>
      </c>
      <c r="AQ63" s="373"/>
      <c r="AR63" s="373"/>
      <c r="AS63" s="373"/>
      <c r="AT63" s="374"/>
    </row>
    <row r="64" spans="1:46" ht="18.75" customHeight="1">
      <c r="A64" s="46"/>
      <c r="B64" s="372" t="str">
        <f>Calcu!D62</f>
        <v/>
      </c>
      <c r="C64" s="373"/>
      <c r="D64" s="373"/>
      <c r="E64" s="373"/>
      <c r="F64" s="374"/>
      <c r="G64" s="372" t="str">
        <f>Calcu!F62</f>
        <v/>
      </c>
      <c r="H64" s="373"/>
      <c r="I64" s="373"/>
      <c r="J64" s="373"/>
      <c r="K64" s="374"/>
      <c r="L64" s="372" t="str">
        <f>Calcu!G62</f>
        <v/>
      </c>
      <c r="M64" s="373"/>
      <c r="N64" s="373"/>
      <c r="O64" s="373"/>
      <c r="P64" s="374"/>
      <c r="Q64" s="372" t="str">
        <f>Calcu!H62</f>
        <v/>
      </c>
      <c r="R64" s="373"/>
      <c r="S64" s="373"/>
      <c r="T64" s="373"/>
      <c r="U64" s="374"/>
      <c r="V64" s="372" t="str">
        <f>Calcu!I62</f>
        <v/>
      </c>
      <c r="W64" s="373"/>
      <c r="X64" s="373"/>
      <c r="Y64" s="373"/>
      <c r="Z64" s="374"/>
      <c r="AA64" s="372" t="str">
        <f>Calcu!J62</f>
        <v/>
      </c>
      <c r="AB64" s="373"/>
      <c r="AC64" s="373"/>
      <c r="AD64" s="373"/>
      <c r="AE64" s="374"/>
      <c r="AF64" s="372" t="str">
        <f>Calcu!K62</f>
        <v/>
      </c>
      <c r="AG64" s="373"/>
      <c r="AH64" s="373"/>
      <c r="AI64" s="373"/>
      <c r="AJ64" s="374"/>
      <c r="AK64" s="372" t="str">
        <f>Calcu!L62</f>
        <v/>
      </c>
      <c r="AL64" s="373"/>
      <c r="AM64" s="373"/>
      <c r="AN64" s="373"/>
      <c r="AO64" s="374"/>
      <c r="AP64" s="372" t="str">
        <f>Calcu!N62</f>
        <v/>
      </c>
      <c r="AQ64" s="373"/>
      <c r="AR64" s="373"/>
      <c r="AS64" s="373"/>
      <c r="AT64" s="374"/>
    </row>
    <row r="65" spans="1:69" ht="18.75" customHeight="1">
      <c r="A65" s="46"/>
      <c r="B65" s="372" t="str">
        <f>Calcu!D63</f>
        <v/>
      </c>
      <c r="C65" s="373"/>
      <c r="D65" s="373"/>
      <c r="E65" s="373"/>
      <c r="F65" s="374"/>
      <c r="G65" s="372" t="str">
        <f>Calcu!F63</f>
        <v/>
      </c>
      <c r="H65" s="373"/>
      <c r="I65" s="373"/>
      <c r="J65" s="373"/>
      <c r="K65" s="374"/>
      <c r="L65" s="372" t="str">
        <f>Calcu!G63</f>
        <v/>
      </c>
      <c r="M65" s="373"/>
      <c r="N65" s="373"/>
      <c r="O65" s="373"/>
      <c r="P65" s="374"/>
      <c r="Q65" s="372" t="str">
        <f>Calcu!H63</f>
        <v/>
      </c>
      <c r="R65" s="373"/>
      <c r="S65" s="373"/>
      <c r="T65" s="373"/>
      <c r="U65" s="374"/>
      <c r="V65" s="372" t="str">
        <f>Calcu!I63</f>
        <v/>
      </c>
      <c r="W65" s="373"/>
      <c r="X65" s="373"/>
      <c r="Y65" s="373"/>
      <c r="Z65" s="374"/>
      <c r="AA65" s="372" t="str">
        <f>Calcu!J63</f>
        <v/>
      </c>
      <c r="AB65" s="373"/>
      <c r="AC65" s="373"/>
      <c r="AD65" s="373"/>
      <c r="AE65" s="374"/>
      <c r="AF65" s="372" t="str">
        <f>Calcu!K63</f>
        <v/>
      </c>
      <c r="AG65" s="373"/>
      <c r="AH65" s="373"/>
      <c r="AI65" s="373"/>
      <c r="AJ65" s="374"/>
      <c r="AK65" s="372" t="str">
        <f>Calcu!L63</f>
        <v/>
      </c>
      <c r="AL65" s="373"/>
      <c r="AM65" s="373"/>
      <c r="AN65" s="373"/>
      <c r="AO65" s="374"/>
      <c r="AP65" s="372" t="str">
        <f>Calcu!N63</f>
        <v/>
      </c>
      <c r="AQ65" s="373"/>
      <c r="AR65" s="373"/>
      <c r="AS65" s="373"/>
      <c r="AT65" s="374"/>
    </row>
    <row r="66" spans="1:69" ht="18.75" customHeight="1">
      <c r="A66" s="46"/>
      <c r="B66" s="372" t="str">
        <f>Calcu!D64</f>
        <v/>
      </c>
      <c r="C66" s="373"/>
      <c r="D66" s="373"/>
      <c r="E66" s="373"/>
      <c r="F66" s="374"/>
      <c r="G66" s="372" t="str">
        <f>Calcu!F64</f>
        <v/>
      </c>
      <c r="H66" s="373"/>
      <c r="I66" s="373"/>
      <c r="J66" s="373"/>
      <c r="K66" s="374"/>
      <c r="L66" s="372" t="str">
        <f>Calcu!G64</f>
        <v/>
      </c>
      <c r="M66" s="373"/>
      <c r="N66" s="373"/>
      <c r="O66" s="373"/>
      <c r="P66" s="374"/>
      <c r="Q66" s="372" t="str">
        <f>Calcu!H64</f>
        <v/>
      </c>
      <c r="R66" s="373"/>
      <c r="S66" s="373"/>
      <c r="T66" s="373"/>
      <c r="U66" s="374"/>
      <c r="V66" s="372" t="str">
        <f>Calcu!I64</f>
        <v/>
      </c>
      <c r="W66" s="373"/>
      <c r="X66" s="373"/>
      <c r="Y66" s="373"/>
      <c r="Z66" s="374"/>
      <c r="AA66" s="372" t="str">
        <f>Calcu!J64</f>
        <v/>
      </c>
      <c r="AB66" s="373"/>
      <c r="AC66" s="373"/>
      <c r="AD66" s="373"/>
      <c r="AE66" s="374"/>
      <c r="AF66" s="372" t="str">
        <f>Calcu!K64</f>
        <v/>
      </c>
      <c r="AG66" s="373"/>
      <c r="AH66" s="373"/>
      <c r="AI66" s="373"/>
      <c r="AJ66" s="374"/>
      <c r="AK66" s="372" t="str">
        <f>Calcu!L64</f>
        <v/>
      </c>
      <c r="AL66" s="373"/>
      <c r="AM66" s="373"/>
      <c r="AN66" s="373"/>
      <c r="AO66" s="374"/>
      <c r="AP66" s="372" t="str">
        <f>Calcu!N64</f>
        <v/>
      </c>
      <c r="AQ66" s="373"/>
      <c r="AR66" s="373"/>
      <c r="AS66" s="373"/>
      <c r="AT66" s="374"/>
    </row>
    <row r="67" spans="1:69" ht="18.75" customHeight="1">
      <c r="A67" s="46"/>
      <c r="B67" s="372" t="str">
        <f>Calcu!D65</f>
        <v/>
      </c>
      <c r="C67" s="373"/>
      <c r="D67" s="373"/>
      <c r="E67" s="373"/>
      <c r="F67" s="374"/>
      <c r="G67" s="372" t="str">
        <f>Calcu!F65</f>
        <v/>
      </c>
      <c r="H67" s="373"/>
      <c r="I67" s="373"/>
      <c r="J67" s="373"/>
      <c r="K67" s="374"/>
      <c r="L67" s="372" t="str">
        <f>Calcu!G65</f>
        <v/>
      </c>
      <c r="M67" s="373"/>
      <c r="N67" s="373"/>
      <c r="O67" s="373"/>
      <c r="P67" s="374"/>
      <c r="Q67" s="372" t="str">
        <f>Calcu!H65</f>
        <v/>
      </c>
      <c r="R67" s="373"/>
      <c r="S67" s="373"/>
      <c r="T67" s="373"/>
      <c r="U67" s="374"/>
      <c r="V67" s="372" t="str">
        <f>Calcu!I65</f>
        <v/>
      </c>
      <c r="W67" s="373"/>
      <c r="X67" s="373"/>
      <c r="Y67" s="373"/>
      <c r="Z67" s="374"/>
      <c r="AA67" s="372" t="str">
        <f>Calcu!J65</f>
        <v/>
      </c>
      <c r="AB67" s="373"/>
      <c r="AC67" s="373"/>
      <c r="AD67" s="373"/>
      <c r="AE67" s="374"/>
      <c r="AF67" s="372" t="str">
        <f>Calcu!K65</f>
        <v/>
      </c>
      <c r="AG67" s="373"/>
      <c r="AH67" s="373"/>
      <c r="AI67" s="373"/>
      <c r="AJ67" s="374"/>
      <c r="AK67" s="372" t="str">
        <f>Calcu!L65</f>
        <v/>
      </c>
      <c r="AL67" s="373"/>
      <c r="AM67" s="373"/>
      <c r="AN67" s="373"/>
      <c r="AO67" s="374"/>
      <c r="AP67" s="372" t="str">
        <f>Calcu!N65</f>
        <v/>
      </c>
      <c r="AQ67" s="373"/>
      <c r="AR67" s="373"/>
      <c r="AS67" s="373"/>
      <c r="AT67" s="374"/>
    </row>
    <row r="68" spans="1:69" ht="18.75" customHeight="1">
      <c r="A68" s="46"/>
      <c r="B68" s="372" t="str">
        <f>Calcu!D66</f>
        <v/>
      </c>
      <c r="C68" s="373"/>
      <c r="D68" s="373"/>
      <c r="E68" s="373"/>
      <c r="F68" s="374"/>
      <c r="G68" s="372" t="str">
        <f>Calcu!F66</f>
        <v/>
      </c>
      <c r="H68" s="373"/>
      <c r="I68" s="373"/>
      <c r="J68" s="373"/>
      <c r="K68" s="374"/>
      <c r="L68" s="372" t="str">
        <f>Calcu!G66</f>
        <v/>
      </c>
      <c r="M68" s="373"/>
      <c r="N68" s="373"/>
      <c r="O68" s="373"/>
      <c r="P68" s="374"/>
      <c r="Q68" s="372" t="str">
        <f>Calcu!H66</f>
        <v/>
      </c>
      <c r="R68" s="373"/>
      <c r="S68" s="373"/>
      <c r="T68" s="373"/>
      <c r="U68" s="374"/>
      <c r="V68" s="372" t="str">
        <f>Calcu!I66</f>
        <v/>
      </c>
      <c r="W68" s="373"/>
      <c r="X68" s="373"/>
      <c r="Y68" s="373"/>
      <c r="Z68" s="374"/>
      <c r="AA68" s="372" t="str">
        <f>Calcu!J66</f>
        <v/>
      </c>
      <c r="AB68" s="373"/>
      <c r="AC68" s="373"/>
      <c r="AD68" s="373"/>
      <c r="AE68" s="374"/>
      <c r="AF68" s="372" t="str">
        <f>Calcu!K66</f>
        <v/>
      </c>
      <c r="AG68" s="373"/>
      <c r="AH68" s="373"/>
      <c r="AI68" s="373"/>
      <c r="AJ68" s="374"/>
      <c r="AK68" s="372" t="str">
        <f>Calcu!L66</f>
        <v/>
      </c>
      <c r="AL68" s="373"/>
      <c r="AM68" s="373"/>
      <c r="AN68" s="373"/>
      <c r="AO68" s="374"/>
      <c r="AP68" s="372" t="str">
        <f>Calcu!N66</f>
        <v/>
      </c>
      <c r="AQ68" s="373"/>
      <c r="AR68" s="373"/>
      <c r="AS68" s="373"/>
      <c r="AT68" s="374"/>
    </row>
    <row r="69" spans="1:69" ht="18.75" customHeight="1">
      <c r="A69" s="46"/>
      <c r="B69" s="372" t="str">
        <f>Calcu!D67</f>
        <v/>
      </c>
      <c r="C69" s="373"/>
      <c r="D69" s="373"/>
      <c r="E69" s="373"/>
      <c r="F69" s="374"/>
      <c r="G69" s="372" t="str">
        <f>Calcu!F67</f>
        <v/>
      </c>
      <c r="H69" s="373"/>
      <c r="I69" s="373"/>
      <c r="J69" s="373"/>
      <c r="K69" s="374"/>
      <c r="L69" s="372" t="str">
        <f>Calcu!G67</f>
        <v/>
      </c>
      <c r="M69" s="373"/>
      <c r="N69" s="373"/>
      <c r="O69" s="373"/>
      <c r="P69" s="374"/>
      <c r="Q69" s="372" t="str">
        <f>Calcu!H67</f>
        <v/>
      </c>
      <c r="R69" s="373"/>
      <c r="S69" s="373"/>
      <c r="T69" s="373"/>
      <c r="U69" s="374"/>
      <c r="V69" s="372" t="str">
        <f>Calcu!I67</f>
        <v/>
      </c>
      <c r="W69" s="373"/>
      <c r="X69" s="373"/>
      <c r="Y69" s="373"/>
      <c r="Z69" s="374"/>
      <c r="AA69" s="372" t="str">
        <f>Calcu!J67</f>
        <v/>
      </c>
      <c r="AB69" s="373"/>
      <c r="AC69" s="373"/>
      <c r="AD69" s="373"/>
      <c r="AE69" s="374"/>
      <c r="AF69" s="372" t="str">
        <f>Calcu!K67</f>
        <v/>
      </c>
      <c r="AG69" s="373"/>
      <c r="AH69" s="373"/>
      <c r="AI69" s="373"/>
      <c r="AJ69" s="374"/>
      <c r="AK69" s="372" t="str">
        <f>Calcu!L67</f>
        <v/>
      </c>
      <c r="AL69" s="373"/>
      <c r="AM69" s="373"/>
      <c r="AN69" s="373"/>
      <c r="AO69" s="374"/>
      <c r="AP69" s="372" t="str">
        <f>Calcu!N67</f>
        <v/>
      </c>
      <c r="AQ69" s="373"/>
      <c r="AR69" s="373"/>
      <c r="AS69" s="373"/>
      <c r="AT69" s="374"/>
    </row>
    <row r="70" spans="1:69" ht="18.75" customHeight="1">
      <c r="A70" s="46"/>
      <c r="B70" s="372" t="str">
        <f>Calcu!D68</f>
        <v/>
      </c>
      <c r="C70" s="373"/>
      <c r="D70" s="373"/>
      <c r="E70" s="373"/>
      <c r="F70" s="374"/>
      <c r="G70" s="372" t="str">
        <f>Calcu!F68</f>
        <v/>
      </c>
      <c r="H70" s="373"/>
      <c r="I70" s="373"/>
      <c r="J70" s="373"/>
      <c r="K70" s="374"/>
      <c r="L70" s="372" t="str">
        <f>Calcu!G68</f>
        <v/>
      </c>
      <c r="M70" s="373"/>
      <c r="N70" s="373"/>
      <c r="O70" s="373"/>
      <c r="P70" s="374"/>
      <c r="Q70" s="372" t="str">
        <f>Calcu!H68</f>
        <v/>
      </c>
      <c r="R70" s="373"/>
      <c r="S70" s="373"/>
      <c r="T70" s="373"/>
      <c r="U70" s="374"/>
      <c r="V70" s="372" t="str">
        <f>Calcu!I68</f>
        <v/>
      </c>
      <c r="W70" s="373"/>
      <c r="X70" s="373"/>
      <c r="Y70" s="373"/>
      <c r="Z70" s="374"/>
      <c r="AA70" s="372" t="str">
        <f>Calcu!J68</f>
        <v/>
      </c>
      <c r="AB70" s="373"/>
      <c r="AC70" s="373"/>
      <c r="AD70" s="373"/>
      <c r="AE70" s="374"/>
      <c r="AF70" s="372" t="str">
        <f>Calcu!K68</f>
        <v/>
      </c>
      <c r="AG70" s="373"/>
      <c r="AH70" s="373"/>
      <c r="AI70" s="373"/>
      <c r="AJ70" s="374"/>
      <c r="AK70" s="372" t="str">
        <f>Calcu!L68</f>
        <v/>
      </c>
      <c r="AL70" s="373"/>
      <c r="AM70" s="373"/>
      <c r="AN70" s="373"/>
      <c r="AO70" s="374"/>
      <c r="AP70" s="372" t="str">
        <f>Calcu!N68</f>
        <v/>
      </c>
      <c r="AQ70" s="373"/>
      <c r="AR70" s="373"/>
      <c r="AS70" s="373"/>
      <c r="AT70" s="374"/>
    </row>
    <row r="71" spans="1:69" ht="18.75" customHeight="1">
      <c r="A71" s="46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</row>
    <row r="72" spans="1:69" ht="18.75" customHeight="1">
      <c r="A72" s="46" t="s">
        <v>130</v>
      </c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</row>
    <row r="73" spans="1:69" ht="18.75" customHeight="1">
      <c r="A73" s="59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</row>
    <row r="74" spans="1:69" ht="18.75" customHeight="1">
      <c r="A74" s="59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</row>
    <row r="75" spans="1:69" ht="18.75" customHeight="1">
      <c r="A75" s="59"/>
      <c r="B75" s="214"/>
      <c r="C75" s="330" t="s">
        <v>215</v>
      </c>
      <c r="D75" s="330"/>
      <c r="E75" s="330"/>
      <c r="F75" s="215" t="s">
        <v>131</v>
      </c>
      <c r="G75" s="214" t="str">
        <f>$N$5&amp;"의 반경"</f>
        <v>래디어스 게이지의 반경</v>
      </c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W75" s="48"/>
      <c r="X75" s="48"/>
      <c r="Y75" s="48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</row>
    <row r="76" spans="1:69" ht="18.75" customHeight="1">
      <c r="A76" s="59"/>
      <c r="B76" s="214"/>
      <c r="C76" s="330" t="s">
        <v>307</v>
      </c>
      <c r="D76" s="330"/>
      <c r="E76" s="330"/>
      <c r="F76" s="215" t="s">
        <v>131</v>
      </c>
      <c r="G76" s="214" t="str">
        <f>$N$5&amp;"의 측정값"</f>
        <v>래디어스 게이지의 측정값</v>
      </c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</row>
    <row r="77" spans="1:69" ht="18.75" customHeight="1">
      <c r="A77" s="59"/>
      <c r="B77" s="214"/>
      <c r="C77" s="330" t="s">
        <v>308</v>
      </c>
      <c r="D77" s="330"/>
      <c r="E77" s="330"/>
      <c r="F77" s="215" t="s">
        <v>131</v>
      </c>
      <c r="G77" s="214" t="str">
        <f>$T$5&amp;"의 반경측정에 대한 보정값"</f>
        <v>측정 투영기의 반경측정에 대한 보정값</v>
      </c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</row>
    <row r="78" spans="1:69" ht="18.75" customHeight="1">
      <c r="A78" s="59"/>
      <c r="B78" s="214"/>
      <c r="C78" s="330" t="s">
        <v>309</v>
      </c>
      <c r="D78" s="330"/>
      <c r="E78" s="330"/>
      <c r="F78" s="215" t="s">
        <v>131</v>
      </c>
      <c r="G78" s="214" t="str">
        <f>$T$5&amp;"의 교정값"</f>
        <v>측정 투영기의 교정값</v>
      </c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</row>
    <row r="79" spans="1:69" ht="18.75" customHeight="1">
      <c r="A79" s="59"/>
      <c r="B79" s="214"/>
      <c r="C79" s="330"/>
      <c r="D79" s="330"/>
      <c r="E79" s="330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1:69" ht="18.75" customHeight="1">
      <c r="A80" s="46" t="s">
        <v>310</v>
      </c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</row>
    <row r="81" spans="1:46" ht="18.75" customHeight="1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</row>
    <row r="82" spans="1:46" ht="18.75" customHeight="1">
      <c r="A82" s="214"/>
      <c r="B82" s="214"/>
      <c r="C82" s="214" t="s">
        <v>311</v>
      </c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</row>
    <row r="83" spans="1:46" ht="18.75" customHeight="1">
      <c r="A83" s="214"/>
      <c r="B83" s="21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</row>
    <row r="84" spans="1:46" ht="18.75" customHeight="1">
      <c r="A84" s="214"/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</row>
    <row r="85" spans="1:46" ht="18.75" customHeight="1">
      <c r="A85" s="214"/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</row>
    <row r="86" spans="1:46" ht="18.75" customHeight="1">
      <c r="A86" s="49" t="s">
        <v>132</v>
      </c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</row>
    <row r="87" spans="1:46" ht="18.75" customHeight="1">
      <c r="A87" s="214"/>
      <c r="B87" s="357"/>
      <c r="C87" s="358"/>
      <c r="D87" s="340"/>
      <c r="E87" s="341"/>
      <c r="F87" s="341"/>
      <c r="G87" s="342"/>
      <c r="H87" s="336">
        <v>1</v>
      </c>
      <c r="I87" s="336"/>
      <c r="J87" s="336"/>
      <c r="K87" s="336"/>
      <c r="L87" s="336"/>
      <c r="M87" s="336"/>
      <c r="N87" s="336"/>
      <c r="O87" s="336">
        <v>2</v>
      </c>
      <c r="P87" s="336"/>
      <c r="Q87" s="336"/>
      <c r="R87" s="336"/>
      <c r="S87" s="336"/>
      <c r="T87" s="336"/>
      <c r="U87" s="336"/>
      <c r="V87" s="336">
        <v>3</v>
      </c>
      <c r="W87" s="336"/>
      <c r="X87" s="336"/>
      <c r="Y87" s="336"/>
      <c r="Z87" s="336"/>
      <c r="AA87" s="340">
        <v>4</v>
      </c>
      <c r="AB87" s="341"/>
      <c r="AC87" s="341"/>
      <c r="AD87" s="341"/>
      <c r="AE87" s="341"/>
      <c r="AF87" s="341"/>
      <c r="AG87" s="342"/>
      <c r="AH87" s="336">
        <v>5</v>
      </c>
      <c r="AI87" s="336"/>
      <c r="AJ87" s="336"/>
      <c r="AK87" s="336"/>
      <c r="AL87" s="336"/>
      <c r="AM87" s="336"/>
      <c r="AN87" s="336"/>
      <c r="AO87" s="336"/>
      <c r="AP87" s="336">
        <v>6</v>
      </c>
      <c r="AQ87" s="336"/>
      <c r="AR87" s="336"/>
      <c r="AS87" s="336"/>
      <c r="AT87" s="214"/>
    </row>
    <row r="88" spans="1:46" ht="18.75" customHeight="1">
      <c r="A88" s="214"/>
      <c r="B88" s="359"/>
      <c r="C88" s="360"/>
      <c r="D88" s="357" t="s">
        <v>223</v>
      </c>
      <c r="E88" s="319"/>
      <c r="F88" s="319"/>
      <c r="G88" s="358"/>
      <c r="H88" s="375" t="s">
        <v>312</v>
      </c>
      <c r="I88" s="375"/>
      <c r="J88" s="375"/>
      <c r="K88" s="375"/>
      <c r="L88" s="375"/>
      <c r="M88" s="375"/>
      <c r="N88" s="375"/>
      <c r="O88" s="375" t="s">
        <v>133</v>
      </c>
      <c r="P88" s="375"/>
      <c r="Q88" s="375"/>
      <c r="R88" s="375"/>
      <c r="S88" s="375"/>
      <c r="T88" s="375"/>
      <c r="U88" s="375"/>
      <c r="V88" s="375" t="s">
        <v>230</v>
      </c>
      <c r="W88" s="375"/>
      <c r="X88" s="375"/>
      <c r="Y88" s="375"/>
      <c r="Z88" s="375"/>
      <c r="AA88" s="357" t="s">
        <v>313</v>
      </c>
      <c r="AB88" s="319"/>
      <c r="AC88" s="319"/>
      <c r="AD88" s="319"/>
      <c r="AE88" s="319"/>
      <c r="AF88" s="319"/>
      <c r="AG88" s="358"/>
      <c r="AH88" s="375" t="s">
        <v>134</v>
      </c>
      <c r="AI88" s="375"/>
      <c r="AJ88" s="375"/>
      <c r="AK88" s="375"/>
      <c r="AL88" s="375"/>
      <c r="AM88" s="375"/>
      <c r="AN88" s="375"/>
      <c r="AO88" s="375"/>
      <c r="AP88" s="375" t="s">
        <v>314</v>
      </c>
      <c r="AQ88" s="375"/>
      <c r="AR88" s="375"/>
      <c r="AS88" s="375"/>
      <c r="AT88" s="214"/>
    </row>
    <row r="89" spans="1:46" ht="18.75" customHeight="1">
      <c r="A89" s="214"/>
      <c r="B89" s="361"/>
      <c r="C89" s="362"/>
      <c r="D89" s="376" t="s">
        <v>135</v>
      </c>
      <c r="E89" s="331"/>
      <c r="F89" s="331"/>
      <c r="G89" s="377"/>
      <c r="H89" s="356" t="s">
        <v>315</v>
      </c>
      <c r="I89" s="356"/>
      <c r="J89" s="356"/>
      <c r="K89" s="356"/>
      <c r="L89" s="356"/>
      <c r="M89" s="356"/>
      <c r="N89" s="356"/>
      <c r="O89" s="356" t="s">
        <v>316</v>
      </c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78" t="s">
        <v>136</v>
      </c>
      <c r="AB89" s="379"/>
      <c r="AC89" s="379"/>
      <c r="AD89" s="379"/>
      <c r="AE89" s="379"/>
      <c r="AF89" s="379"/>
      <c r="AG89" s="380"/>
      <c r="AH89" s="356" t="s">
        <v>317</v>
      </c>
      <c r="AI89" s="356"/>
      <c r="AJ89" s="356"/>
      <c r="AK89" s="356"/>
      <c r="AL89" s="356"/>
      <c r="AM89" s="356"/>
      <c r="AN89" s="356"/>
      <c r="AO89" s="356"/>
      <c r="AP89" s="356"/>
      <c r="AQ89" s="356"/>
      <c r="AR89" s="356"/>
      <c r="AS89" s="356"/>
      <c r="AT89" s="214"/>
    </row>
    <row r="90" spans="1:46" ht="18.75" customHeight="1">
      <c r="A90" s="214"/>
      <c r="B90" s="336" t="s">
        <v>127</v>
      </c>
      <c r="C90" s="336"/>
      <c r="D90" s="349" t="s">
        <v>318</v>
      </c>
      <c r="E90" s="350"/>
      <c r="F90" s="350"/>
      <c r="G90" s="351"/>
      <c r="H90" s="352" t="e">
        <f ca="1">Calcu!E73</f>
        <v>#N/A</v>
      </c>
      <c r="I90" s="353"/>
      <c r="J90" s="353"/>
      <c r="K90" s="353"/>
      <c r="L90" s="353"/>
      <c r="M90" s="354" t="str">
        <f>Calcu!F73</f>
        <v>mm</v>
      </c>
      <c r="N90" s="355"/>
      <c r="O90" s="332">
        <f>Calcu!J73</f>
        <v>0</v>
      </c>
      <c r="P90" s="333"/>
      <c r="Q90" s="333"/>
      <c r="R90" s="333"/>
      <c r="S90" s="334" t="str">
        <f>Calcu!K73</f>
        <v>μm</v>
      </c>
      <c r="T90" s="354"/>
      <c r="U90" s="355"/>
      <c r="V90" s="336" t="str">
        <f>Calcu!L73</f>
        <v>t</v>
      </c>
      <c r="W90" s="336"/>
      <c r="X90" s="336"/>
      <c r="Y90" s="336"/>
      <c r="Z90" s="336"/>
      <c r="AA90" s="340">
        <f>Calcu!M73</f>
        <v>1</v>
      </c>
      <c r="AB90" s="341"/>
      <c r="AC90" s="341"/>
      <c r="AD90" s="341"/>
      <c r="AE90" s="341"/>
      <c r="AF90" s="341"/>
      <c r="AG90" s="342"/>
      <c r="AH90" s="332">
        <f>Calcu!N73</f>
        <v>0</v>
      </c>
      <c r="AI90" s="333"/>
      <c r="AJ90" s="333"/>
      <c r="AK90" s="333"/>
      <c r="AL90" s="333"/>
      <c r="AM90" s="334" t="str">
        <f>Calcu!O73</f>
        <v>μm</v>
      </c>
      <c r="AN90" s="334"/>
      <c r="AO90" s="335"/>
      <c r="AP90" s="336">
        <f>Calcu!P73</f>
        <v>5</v>
      </c>
      <c r="AQ90" s="336"/>
      <c r="AR90" s="336"/>
      <c r="AS90" s="336"/>
      <c r="AT90" s="214"/>
    </row>
    <row r="91" spans="1:46" ht="18.75" customHeight="1">
      <c r="A91" s="214"/>
      <c r="B91" s="336" t="s">
        <v>128</v>
      </c>
      <c r="C91" s="336"/>
      <c r="D91" s="349" t="s">
        <v>308</v>
      </c>
      <c r="E91" s="350"/>
      <c r="F91" s="350"/>
      <c r="G91" s="351"/>
      <c r="H91" s="352">
        <f>Calcu!E74</f>
        <v>0</v>
      </c>
      <c r="I91" s="353"/>
      <c r="J91" s="353"/>
      <c r="K91" s="353"/>
      <c r="L91" s="353"/>
      <c r="M91" s="354" t="str">
        <f>Calcu!F74</f>
        <v>mm</v>
      </c>
      <c r="N91" s="355"/>
      <c r="O91" s="332" t="e">
        <f>Calcu!J74</f>
        <v>#DIV/0!</v>
      </c>
      <c r="P91" s="333"/>
      <c r="Q91" s="333"/>
      <c r="R91" s="333"/>
      <c r="S91" s="334" t="str">
        <f>Calcu!K74</f>
        <v>μm</v>
      </c>
      <c r="T91" s="354"/>
      <c r="U91" s="355"/>
      <c r="V91" s="336" t="str">
        <f>Calcu!L74</f>
        <v>정규</v>
      </c>
      <c r="W91" s="336"/>
      <c r="X91" s="336"/>
      <c r="Y91" s="336"/>
      <c r="Z91" s="336"/>
      <c r="AA91" s="340">
        <f>Calcu!M74</f>
        <v>1</v>
      </c>
      <c r="AB91" s="341"/>
      <c r="AC91" s="341"/>
      <c r="AD91" s="341"/>
      <c r="AE91" s="341"/>
      <c r="AF91" s="341"/>
      <c r="AG91" s="342"/>
      <c r="AH91" s="332" t="e">
        <f>Calcu!N74</f>
        <v>#DIV/0!</v>
      </c>
      <c r="AI91" s="333"/>
      <c r="AJ91" s="333"/>
      <c r="AK91" s="333"/>
      <c r="AL91" s="333"/>
      <c r="AM91" s="334" t="str">
        <f>Calcu!O74</f>
        <v>μm</v>
      </c>
      <c r="AN91" s="334"/>
      <c r="AO91" s="335"/>
      <c r="AP91" s="336" t="str">
        <f>Calcu!P74</f>
        <v>∞</v>
      </c>
      <c r="AQ91" s="336"/>
      <c r="AR91" s="336"/>
      <c r="AS91" s="336"/>
      <c r="AT91" s="214"/>
    </row>
    <row r="92" spans="1:46" ht="18.75" customHeight="1">
      <c r="A92" s="214"/>
      <c r="B92" s="336" t="s">
        <v>129</v>
      </c>
      <c r="C92" s="336"/>
      <c r="D92" s="349" t="s">
        <v>309</v>
      </c>
      <c r="E92" s="350"/>
      <c r="F92" s="350"/>
      <c r="G92" s="351"/>
      <c r="H92" s="352">
        <f>Calcu!E75</f>
        <v>0</v>
      </c>
      <c r="I92" s="353"/>
      <c r="J92" s="353"/>
      <c r="K92" s="353"/>
      <c r="L92" s="353"/>
      <c r="M92" s="354" t="str">
        <f>Calcu!F75</f>
        <v>mm</v>
      </c>
      <c r="N92" s="355"/>
      <c r="O92" s="332" t="e">
        <f>Calcu!J75</f>
        <v>#DIV/0!</v>
      </c>
      <c r="P92" s="333"/>
      <c r="Q92" s="333"/>
      <c r="R92" s="333"/>
      <c r="S92" s="334" t="str">
        <f>Calcu!K75</f>
        <v>μm</v>
      </c>
      <c r="T92" s="354"/>
      <c r="U92" s="355"/>
      <c r="V92" s="336" t="str">
        <f>Calcu!L75</f>
        <v>정규</v>
      </c>
      <c r="W92" s="336"/>
      <c r="X92" s="336"/>
      <c r="Y92" s="336"/>
      <c r="Z92" s="336"/>
      <c r="AA92" s="340">
        <f>Calcu!M75</f>
        <v>1</v>
      </c>
      <c r="AB92" s="341"/>
      <c r="AC92" s="341"/>
      <c r="AD92" s="341"/>
      <c r="AE92" s="341"/>
      <c r="AF92" s="341"/>
      <c r="AG92" s="342"/>
      <c r="AH92" s="332" t="e">
        <f>Calcu!N75</f>
        <v>#DIV/0!</v>
      </c>
      <c r="AI92" s="333"/>
      <c r="AJ92" s="333"/>
      <c r="AK92" s="333"/>
      <c r="AL92" s="333"/>
      <c r="AM92" s="334" t="str">
        <f>Calcu!O75</f>
        <v>μm</v>
      </c>
      <c r="AN92" s="334"/>
      <c r="AO92" s="335"/>
      <c r="AP92" s="336" t="str">
        <f>Calcu!P75</f>
        <v>∞</v>
      </c>
      <c r="AQ92" s="336"/>
      <c r="AR92" s="336"/>
      <c r="AS92" s="336"/>
      <c r="AT92" s="214"/>
    </row>
    <row r="93" spans="1:46" ht="18.75" customHeight="1">
      <c r="A93" s="214"/>
      <c r="B93" s="336" t="s">
        <v>137</v>
      </c>
      <c r="C93" s="336"/>
      <c r="D93" s="349" t="s">
        <v>215</v>
      </c>
      <c r="E93" s="350"/>
      <c r="F93" s="350"/>
      <c r="G93" s="351"/>
      <c r="H93" s="352" t="e">
        <f ca="1">Calcu!E76</f>
        <v>#N/A</v>
      </c>
      <c r="I93" s="353"/>
      <c r="J93" s="353"/>
      <c r="K93" s="353"/>
      <c r="L93" s="353"/>
      <c r="M93" s="354" t="str">
        <f>Calcu!F76</f>
        <v>mm</v>
      </c>
      <c r="N93" s="355"/>
      <c r="O93" s="340"/>
      <c r="P93" s="341"/>
      <c r="Q93" s="341"/>
      <c r="R93" s="341"/>
      <c r="S93" s="341"/>
      <c r="T93" s="341"/>
      <c r="U93" s="342"/>
      <c r="V93" s="336"/>
      <c r="W93" s="336"/>
      <c r="X93" s="336"/>
      <c r="Y93" s="336"/>
      <c r="Z93" s="336"/>
      <c r="AA93" s="340"/>
      <c r="AB93" s="341"/>
      <c r="AC93" s="341"/>
      <c r="AD93" s="341"/>
      <c r="AE93" s="341"/>
      <c r="AF93" s="341"/>
      <c r="AG93" s="342"/>
      <c r="AH93" s="332" t="e">
        <f>Calcu!N76</f>
        <v>#DIV/0!</v>
      </c>
      <c r="AI93" s="333"/>
      <c r="AJ93" s="333"/>
      <c r="AK93" s="333"/>
      <c r="AL93" s="333"/>
      <c r="AM93" s="334" t="str">
        <f>Calcu!O76</f>
        <v>μm</v>
      </c>
      <c r="AN93" s="334"/>
      <c r="AO93" s="335"/>
      <c r="AP93" s="336" t="str">
        <f>Calcu!P76</f>
        <v>∞</v>
      </c>
      <c r="AQ93" s="336"/>
      <c r="AR93" s="336"/>
      <c r="AS93" s="336"/>
      <c r="AT93" s="214"/>
    </row>
    <row r="94" spans="1:46" ht="18.75" customHeight="1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</row>
    <row r="95" spans="1:46" ht="18.75" customHeight="1">
      <c r="A95" s="46" t="s">
        <v>319</v>
      </c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</row>
    <row r="96" spans="1:46" ht="18.75" customHeight="1">
      <c r="A96" s="214"/>
      <c r="B96" s="49" t="str">
        <f>"1. "&amp;$T$5&amp;" 지시값의 표준불확도,"</f>
        <v>1. 측정 투영기 지시값의 표준불확도,</v>
      </c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P96" s="214"/>
      <c r="Q96" s="144" t="s">
        <v>320</v>
      </c>
      <c r="R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</row>
    <row r="97" spans="1:59" ht="18.75" customHeight="1">
      <c r="A97" s="214"/>
      <c r="C97" s="214" t="s">
        <v>138</v>
      </c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</row>
    <row r="98" spans="1:59" ht="18.75" customHeight="1">
      <c r="A98" s="214"/>
      <c r="C98" s="49"/>
      <c r="D98" s="214" t="s">
        <v>139</v>
      </c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</row>
    <row r="99" spans="1:59" ht="18.75" customHeight="1">
      <c r="B99" s="214"/>
      <c r="C99" s="214" t="s">
        <v>140</v>
      </c>
      <c r="D99" s="214"/>
      <c r="E99" s="214"/>
      <c r="F99" s="214"/>
      <c r="G99" s="214"/>
      <c r="H99" s="214"/>
      <c r="I99" s="325" t="e">
        <f ca="1">H90</f>
        <v>#N/A</v>
      </c>
      <c r="J99" s="325"/>
      <c r="K99" s="325"/>
      <c r="L99" s="325"/>
      <c r="M99" s="325"/>
      <c r="N99" s="325" t="str">
        <f>M90</f>
        <v>mm</v>
      </c>
      <c r="O99" s="325"/>
      <c r="P99" s="208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</row>
    <row r="100" spans="1:59" ht="18.75" customHeight="1">
      <c r="B100" s="214"/>
      <c r="C100" s="214" t="s">
        <v>141</v>
      </c>
      <c r="D100" s="214"/>
      <c r="E100" s="214"/>
      <c r="F100" s="214"/>
      <c r="G100" s="214"/>
      <c r="H100" s="214"/>
      <c r="I100" s="214"/>
      <c r="J100" s="50" t="s">
        <v>142</v>
      </c>
      <c r="K100" s="214"/>
      <c r="L100" s="214"/>
      <c r="M100" s="214"/>
      <c r="N100" s="214"/>
      <c r="O100" s="214"/>
      <c r="P100" s="214"/>
      <c r="Q100" s="325">
        <f>Calcu!G73</f>
        <v>0</v>
      </c>
      <c r="R100" s="325"/>
      <c r="S100" s="325"/>
      <c r="T100" s="337" t="s">
        <v>143</v>
      </c>
      <c r="U100" s="337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</row>
    <row r="101" spans="1:59" ht="18.75" customHeight="1">
      <c r="B101" s="214"/>
      <c r="C101" s="214"/>
      <c r="D101" s="214"/>
      <c r="E101" s="214"/>
      <c r="F101" s="214"/>
      <c r="G101" s="214"/>
      <c r="H101" s="214"/>
      <c r="I101" s="214"/>
      <c r="J101" s="214"/>
      <c r="K101" s="330" t="s">
        <v>321</v>
      </c>
      <c r="L101" s="330"/>
      <c r="M101" s="330"/>
      <c r="N101" s="330" t="s">
        <v>144</v>
      </c>
      <c r="O101" s="331" t="s">
        <v>145</v>
      </c>
      <c r="P101" s="331"/>
      <c r="Q101" s="330" t="s">
        <v>144</v>
      </c>
      <c r="R101" s="338">
        <f>Q100</f>
        <v>0</v>
      </c>
      <c r="S101" s="338"/>
      <c r="T101" s="338"/>
      <c r="U101" s="339" t="str">
        <f>T100</f>
        <v>μm</v>
      </c>
      <c r="V101" s="339"/>
      <c r="W101" s="330" t="s">
        <v>144</v>
      </c>
      <c r="X101" s="320">
        <f>R101/SQRT(5)</f>
        <v>0</v>
      </c>
      <c r="Y101" s="320"/>
      <c r="Z101" s="320"/>
      <c r="AA101" s="324" t="str">
        <f>T100</f>
        <v>μm</v>
      </c>
      <c r="AB101" s="324"/>
      <c r="AC101" s="213"/>
      <c r="AD101" s="213"/>
      <c r="AE101" s="213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</row>
    <row r="102" spans="1:59" ht="18.75" customHeight="1">
      <c r="B102" s="214"/>
      <c r="C102" s="214"/>
      <c r="D102" s="214"/>
      <c r="E102" s="214"/>
      <c r="F102" s="214"/>
      <c r="G102" s="214"/>
      <c r="H102" s="214"/>
      <c r="I102" s="214"/>
      <c r="J102" s="214"/>
      <c r="K102" s="330"/>
      <c r="L102" s="330"/>
      <c r="M102" s="330"/>
      <c r="N102" s="330"/>
      <c r="O102" s="328"/>
      <c r="P102" s="328"/>
      <c r="Q102" s="330"/>
      <c r="R102" s="319"/>
      <c r="S102" s="319"/>
      <c r="T102" s="319"/>
      <c r="U102" s="319"/>
      <c r="V102" s="319"/>
      <c r="W102" s="330"/>
      <c r="X102" s="320"/>
      <c r="Y102" s="320"/>
      <c r="Z102" s="320"/>
      <c r="AA102" s="324"/>
      <c r="AB102" s="324"/>
      <c r="AC102" s="213"/>
      <c r="AD102" s="213"/>
      <c r="AE102" s="213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</row>
    <row r="103" spans="1:59" ht="18.75" customHeight="1">
      <c r="B103" s="214"/>
      <c r="C103" s="214" t="s">
        <v>146</v>
      </c>
      <c r="D103" s="214"/>
      <c r="E103" s="214"/>
      <c r="F103" s="214"/>
      <c r="G103" s="214"/>
      <c r="H103" s="214"/>
      <c r="I103" s="321" t="str">
        <f>V90</f>
        <v>t</v>
      </c>
      <c r="J103" s="321"/>
      <c r="K103" s="321"/>
      <c r="L103" s="321"/>
      <c r="M103" s="321"/>
      <c r="N103" s="321"/>
      <c r="O103" s="321"/>
      <c r="P103" s="321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</row>
    <row r="104" spans="1:59" ht="18.75" customHeight="1">
      <c r="B104" s="214"/>
      <c r="C104" s="322" t="s">
        <v>147</v>
      </c>
      <c r="D104" s="322"/>
      <c r="E104" s="322"/>
      <c r="F104" s="322"/>
      <c r="G104" s="322"/>
      <c r="H104" s="322"/>
      <c r="I104" s="210"/>
      <c r="J104" s="210"/>
      <c r="K104" s="214"/>
      <c r="L104" s="214"/>
      <c r="N104" s="321">
        <f>AA90</f>
        <v>1</v>
      </c>
      <c r="O104" s="321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</row>
    <row r="105" spans="1:59" ht="18.75" customHeight="1">
      <c r="B105" s="214"/>
      <c r="C105" s="322"/>
      <c r="D105" s="322"/>
      <c r="E105" s="322"/>
      <c r="F105" s="322"/>
      <c r="G105" s="322"/>
      <c r="H105" s="322"/>
      <c r="I105" s="209"/>
      <c r="J105" s="209"/>
      <c r="K105" s="214"/>
      <c r="L105" s="214"/>
      <c r="N105" s="321"/>
      <c r="O105" s="321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</row>
    <row r="106" spans="1:59" ht="18.75" customHeight="1">
      <c r="B106" s="214"/>
      <c r="C106" s="214" t="s">
        <v>148</v>
      </c>
      <c r="D106" s="214"/>
      <c r="E106" s="214"/>
      <c r="F106" s="214"/>
      <c r="G106" s="214"/>
      <c r="H106" s="214"/>
      <c r="I106" s="214"/>
      <c r="J106" s="214"/>
      <c r="K106" s="211" t="s">
        <v>75</v>
      </c>
      <c r="L106" s="323">
        <f>N104</f>
        <v>1</v>
      </c>
      <c r="M106" s="323"/>
      <c r="N106" s="215" t="s">
        <v>76</v>
      </c>
      <c r="O106" s="320">
        <f>AH90</f>
        <v>0</v>
      </c>
      <c r="P106" s="320"/>
      <c r="Q106" s="320"/>
      <c r="R106" s="324" t="str">
        <f>AA101</f>
        <v>μm</v>
      </c>
      <c r="S106" s="325"/>
      <c r="T106" s="211" t="s">
        <v>75</v>
      </c>
      <c r="U106" s="61" t="s">
        <v>144</v>
      </c>
      <c r="V106" s="320">
        <f>O106</f>
        <v>0</v>
      </c>
      <c r="W106" s="320"/>
      <c r="X106" s="320"/>
      <c r="Y106" s="324" t="str">
        <f>R106</f>
        <v>μm</v>
      </c>
      <c r="Z106" s="325"/>
      <c r="AA106" s="208"/>
      <c r="AB106" s="214"/>
      <c r="AC106" s="214"/>
      <c r="AD106" s="214"/>
      <c r="AE106" s="214"/>
      <c r="AF106" s="214"/>
      <c r="AP106" s="214"/>
      <c r="AQ106" s="214"/>
      <c r="AR106" s="214"/>
      <c r="AS106" s="214"/>
      <c r="AT106" s="214"/>
      <c r="AU106" s="214"/>
      <c r="AV106" s="214"/>
    </row>
    <row r="107" spans="1:59" ht="18.75" customHeight="1">
      <c r="B107" s="214"/>
      <c r="C107" s="214" t="s">
        <v>322</v>
      </c>
      <c r="D107" s="214"/>
      <c r="E107" s="214"/>
      <c r="F107" s="214"/>
      <c r="G107" s="214"/>
      <c r="H107" s="214"/>
      <c r="I107" s="92" t="s">
        <v>323</v>
      </c>
      <c r="J107" s="92"/>
      <c r="K107" s="92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214"/>
      <c r="AB107" s="214"/>
      <c r="AC107" s="214"/>
      <c r="AD107" s="214"/>
      <c r="AE107" s="214"/>
      <c r="AF107" s="214"/>
    </row>
    <row r="108" spans="1:59" ht="18.75" customHeight="1">
      <c r="B108" s="214"/>
      <c r="C108" s="214"/>
      <c r="D108" s="214"/>
      <c r="E108" s="214"/>
      <c r="F108" s="214"/>
      <c r="G108" s="214"/>
      <c r="H108" s="214"/>
      <c r="I108" s="92"/>
      <c r="J108" s="83"/>
      <c r="K108" s="92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214"/>
      <c r="AB108" s="214"/>
      <c r="AC108" s="214"/>
      <c r="AD108" s="214"/>
      <c r="AE108" s="214"/>
      <c r="AF108" s="214"/>
    </row>
    <row r="109" spans="1:59" s="115" customFormat="1" ht="18.75" customHeight="1">
      <c r="B109" s="46" t="str">
        <f>"2. "&amp;T5&amp;"의 반경측정에 대한 표준불확도,"</f>
        <v>2. 측정 투영기의 반경측정에 대한 표준불확도,</v>
      </c>
      <c r="C109" s="210"/>
      <c r="E109" s="210"/>
      <c r="F109" s="210"/>
      <c r="G109" s="215"/>
      <c r="H109" s="210"/>
      <c r="I109" s="210"/>
      <c r="J109" s="210"/>
      <c r="K109" s="210"/>
      <c r="L109" s="210"/>
      <c r="M109" s="210"/>
      <c r="N109" s="210"/>
      <c r="O109" s="210"/>
      <c r="P109" s="210"/>
      <c r="R109" s="210"/>
      <c r="T109" s="210"/>
      <c r="U109" s="144" t="s">
        <v>324</v>
      </c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5"/>
      <c r="AF109" s="210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</row>
    <row r="110" spans="1:59" s="115" customFormat="1" ht="18.75" customHeight="1">
      <c r="B110" s="46"/>
      <c r="C110" s="216" t="str">
        <f>"※ 표준 측장기의 평행도가 "&amp;V112&amp;" μm 이고, 평행도값의 절반을 반너비로 하여 직사각형 확률분포를 적용하여 계산하면"</f>
        <v>※ 표준 측장기의 평행도가 0 μm 이고, 평행도값의 절반을 반너비로 하여 직사각형 확률분포를 적용하여 계산하면</v>
      </c>
      <c r="D110" s="215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5"/>
      <c r="P110" s="182"/>
      <c r="Q110" s="182"/>
      <c r="R110" s="182"/>
      <c r="S110" s="182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5"/>
      <c r="AE110" s="215"/>
      <c r="AF110" s="163"/>
      <c r="AG110" s="163"/>
      <c r="AH110" s="163"/>
      <c r="AI110" s="210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</row>
    <row r="111" spans="1:59" s="115" customFormat="1" ht="18.75" customHeight="1">
      <c r="B111" s="215"/>
      <c r="C111" s="214" t="s">
        <v>149</v>
      </c>
      <c r="D111" s="210"/>
      <c r="E111" s="210"/>
      <c r="F111" s="210"/>
      <c r="G111" s="210"/>
      <c r="H111" s="210"/>
      <c r="I111" s="325">
        <f>H91</f>
        <v>0</v>
      </c>
      <c r="J111" s="325"/>
      <c r="K111" s="325"/>
      <c r="L111" s="325"/>
      <c r="M111" s="325"/>
      <c r="N111" s="325" t="str">
        <f>M91</f>
        <v>mm</v>
      </c>
      <c r="O111" s="325"/>
      <c r="P111" s="208"/>
      <c r="Q111" s="214"/>
      <c r="R111" s="214"/>
      <c r="S111" s="214"/>
      <c r="T111" s="214"/>
      <c r="U111" s="214"/>
      <c r="V111" s="214"/>
      <c r="W111" s="214"/>
      <c r="X111" s="214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215"/>
      <c r="BC111" s="215"/>
      <c r="BD111" s="215"/>
      <c r="BE111" s="215"/>
      <c r="BF111" s="215"/>
      <c r="BG111" s="215"/>
    </row>
    <row r="112" spans="1:59" s="115" customFormat="1" ht="18.75" customHeight="1">
      <c r="B112" s="215"/>
      <c r="C112" s="210" t="s">
        <v>325</v>
      </c>
      <c r="D112" s="210"/>
      <c r="E112" s="210"/>
      <c r="F112" s="210"/>
      <c r="G112" s="210"/>
      <c r="H112" s="210"/>
      <c r="I112" s="215"/>
      <c r="J112" s="216" t="s">
        <v>326</v>
      </c>
      <c r="K112" s="216"/>
      <c r="L112" s="216"/>
      <c r="M112" s="216"/>
      <c r="N112" s="216"/>
      <c r="O112" s="216"/>
      <c r="P112" s="216"/>
      <c r="V112" s="345">
        <f>Calcu!G74</f>
        <v>0</v>
      </c>
      <c r="W112" s="345"/>
      <c r="X112" s="345"/>
      <c r="Y112" s="217"/>
      <c r="Z112" s="217"/>
      <c r="AA112" s="217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215"/>
      <c r="BC112" s="215"/>
      <c r="BD112" s="215"/>
      <c r="BE112" s="215"/>
      <c r="BF112" s="215"/>
      <c r="BG112" s="215"/>
    </row>
    <row r="113" spans="1:59" s="115" customFormat="1" ht="18.75" customHeight="1">
      <c r="B113" s="215"/>
      <c r="D113" s="210"/>
      <c r="E113" s="210"/>
      <c r="F113" s="210"/>
      <c r="G113" s="210"/>
      <c r="H113" s="210"/>
      <c r="I113" s="210"/>
      <c r="J113" s="330" t="s">
        <v>327</v>
      </c>
      <c r="K113" s="330"/>
      <c r="L113" s="330"/>
      <c r="M113" s="343" t="s">
        <v>144</v>
      </c>
      <c r="N113" s="331" t="s">
        <v>328</v>
      </c>
      <c r="O113" s="331"/>
      <c r="P113" s="343" t="s">
        <v>329</v>
      </c>
      <c r="Q113" s="346">
        <f>V112</f>
        <v>0</v>
      </c>
      <c r="R113" s="346"/>
      <c r="S113" s="346"/>
      <c r="T113" s="346"/>
      <c r="U113" s="347" t="s">
        <v>330</v>
      </c>
      <c r="V113" s="347">
        <f>Calcu!H74/1000</f>
        <v>0</v>
      </c>
      <c r="W113" s="347"/>
      <c r="X113" s="348" t="s">
        <v>331</v>
      </c>
      <c r="Y113" s="348"/>
      <c r="Z113" s="343" t="s">
        <v>144</v>
      </c>
      <c r="AA113" s="320" t="e">
        <f>Q113/Q114*V113*1000</f>
        <v>#DIV/0!</v>
      </c>
      <c r="AB113" s="320"/>
      <c r="AC113" s="320"/>
      <c r="AD113" s="325" t="s">
        <v>155</v>
      </c>
      <c r="AE113" s="325"/>
      <c r="AP113" s="48"/>
      <c r="AQ113" s="210"/>
      <c r="AR113" s="210"/>
      <c r="AS113" s="210"/>
      <c r="AT113" s="210"/>
      <c r="AU113" s="210"/>
      <c r="AV113" s="210"/>
      <c r="AW113" s="210"/>
      <c r="AX113" s="210"/>
      <c r="AY113" s="215"/>
      <c r="AZ113" s="215"/>
      <c r="BA113" s="215"/>
      <c r="BB113" s="215"/>
      <c r="BC113" s="215"/>
      <c r="BD113" s="215"/>
      <c r="BE113" s="215"/>
      <c r="BF113" s="215"/>
      <c r="BG113" s="215"/>
    </row>
    <row r="114" spans="1:59" s="115" customFormat="1" ht="18.75" customHeight="1">
      <c r="B114" s="215"/>
      <c r="C114" s="210"/>
      <c r="D114" s="210"/>
      <c r="E114" s="210"/>
      <c r="F114" s="210"/>
      <c r="G114" s="210"/>
      <c r="H114" s="210"/>
      <c r="I114" s="210"/>
      <c r="J114" s="330"/>
      <c r="K114" s="330"/>
      <c r="L114" s="330"/>
      <c r="M114" s="343"/>
      <c r="N114" s="328" t="s">
        <v>332</v>
      </c>
      <c r="O114" s="328"/>
      <c r="P114" s="343"/>
      <c r="Q114" s="344">
        <f>Calcu!I74</f>
        <v>0</v>
      </c>
      <c r="R114" s="344"/>
      <c r="S114" s="344"/>
      <c r="T114" s="344"/>
      <c r="U114" s="347"/>
      <c r="V114" s="347"/>
      <c r="W114" s="347"/>
      <c r="X114" s="348"/>
      <c r="Y114" s="348"/>
      <c r="Z114" s="343"/>
      <c r="AA114" s="320"/>
      <c r="AB114" s="320"/>
      <c r="AC114" s="320"/>
      <c r="AD114" s="325"/>
      <c r="AE114" s="325"/>
      <c r="AP114" s="48"/>
      <c r="AQ114" s="210"/>
      <c r="AR114" s="210"/>
      <c r="AS114" s="210"/>
      <c r="AT114" s="210"/>
      <c r="AU114" s="210"/>
      <c r="AV114" s="210"/>
      <c r="AW114" s="210"/>
      <c r="AX114" s="210"/>
      <c r="AY114" s="215"/>
      <c r="AZ114" s="215"/>
      <c r="BA114" s="215"/>
      <c r="BB114" s="215"/>
      <c r="BC114" s="215"/>
      <c r="BD114" s="215"/>
      <c r="BE114" s="215"/>
      <c r="BF114" s="215"/>
      <c r="BG114" s="215"/>
    </row>
    <row r="115" spans="1:59" s="115" customFormat="1" ht="18.75" customHeight="1">
      <c r="B115" s="215"/>
      <c r="C115" s="210" t="s">
        <v>151</v>
      </c>
      <c r="D115" s="210"/>
      <c r="E115" s="210"/>
      <c r="F115" s="210"/>
      <c r="G115" s="210"/>
      <c r="H115" s="210"/>
      <c r="I115" s="321" t="str">
        <f>V91</f>
        <v>정규</v>
      </c>
      <c r="J115" s="321"/>
      <c r="K115" s="321"/>
      <c r="L115" s="321"/>
      <c r="M115" s="321"/>
      <c r="N115" s="321"/>
      <c r="O115" s="321"/>
      <c r="P115" s="321"/>
      <c r="Q115" s="210"/>
      <c r="R115" s="210"/>
      <c r="S115" s="210"/>
      <c r="T115" s="210"/>
      <c r="U115" s="210"/>
      <c r="V115" s="210"/>
      <c r="W115" s="210"/>
      <c r="X115" s="210"/>
      <c r="Y115" s="210"/>
      <c r="Z115" s="215"/>
      <c r="AA115" s="215"/>
      <c r="AB115" s="215"/>
      <c r="AC115" s="215"/>
      <c r="AD115" s="215"/>
      <c r="AE115" s="215"/>
      <c r="AF115" s="215"/>
      <c r="AG115" s="215"/>
      <c r="AH115" s="210"/>
      <c r="AI115" s="210"/>
      <c r="AJ115" s="210"/>
      <c r="AK115" s="210"/>
      <c r="AL115" s="215"/>
      <c r="AM115" s="215"/>
      <c r="AN115" s="215"/>
      <c r="AO115" s="215"/>
      <c r="AP115" s="215"/>
      <c r="AQ115" s="215"/>
      <c r="AR115" s="215"/>
      <c r="AS115" s="210"/>
      <c r="AT115" s="210"/>
      <c r="AU115" s="210"/>
      <c r="AV115" s="210"/>
      <c r="AW115" s="210"/>
      <c r="AX115" s="210"/>
      <c r="AY115" s="215"/>
      <c r="AZ115" s="215"/>
      <c r="BA115" s="215"/>
      <c r="BB115" s="215"/>
      <c r="BC115" s="215"/>
      <c r="BD115" s="215"/>
      <c r="BE115" s="215"/>
      <c r="BF115" s="215"/>
      <c r="BG115" s="215"/>
    </row>
    <row r="116" spans="1:59" ht="18.75" customHeight="1">
      <c r="A116" s="214"/>
      <c r="B116" s="214"/>
      <c r="C116" s="322" t="s">
        <v>333</v>
      </c>
      <c r="D116" s="322"/>
      <c r="E116" s="322"/>
      <c r="F116" s="322"/>
      <c r="G116" s="322"/>
      <c r="H116" s="322"/>
      <c r="I116" s="210"/>
      <c r="J116" s="210"/>
      <c r="K116" s="214"/>
      <c r="L116" s="214"/>
      <c r="O116" s="321">
        <f>AA91</f>
        <v>1</v>
      </c>
      <c r="P116" s="321"/>
      <c r="Q116" s="214"/>
      <c r="R116" s="214"/>
      <c r="S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</row>
    <row r="117" spans="1:59" ht="18.75" customHeight="1">
      <c r="A117" s="214"/>
      <c r="B117" s="214"/>
      <c r="C117" s="322"/>
      <c r="D117" s="322"/>
      <c r="E117" s="322"/>
      <c r="F117" s="322"/>
      <c r="G117" s="322"/>
      <c r="H117" s="322"/>
      <c r="I117" s="209"/>
      <c r="J117" s="209"/>
      <c r="K117" s="214"/>
      <c r="L117" s="214"/>
      <c r="O117" s="321"/>
      <c r="P117" s="321"/>
      <c r="Q117" s="214"/>
      <c r="R117" s="214"/>
      <c r="S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</row>
    <row r="118" spans="1:59" s="214" customFormat="1" ht="18.75" customHeight="1">
      <c r="C118" s="214" t="s">
        <v>334</v>
      </c>
      <c r="K118" s="211" t="s">
        <v>75</v>
      </c>
      <c r="L118" s="323">
        <f>O116</f>
        <v>1</v>
      </c>
      <c r="M118" s="323"/>
      <c r="N118" s="215" t="s">
        <v>76</v>
      </c>
      <c r="O118" s="320" t="e">
        <f>AA113</f>
        <v>#DIV/0!</v>
      </c>
      <c r="P118" s="325"/>
      <c r="Q118" s="325"/>
      <c r="R118" s="324" t="str">
        <f>AD113</f>
        <v>μm</v>
      </c>
      <c r="S118" s="325"/>
      <c r="T118" s="211" t="s">
        <v>75</v>
      </c>
      <c r="U118" s="61" t="s">
        <v>144</v>
      </c>
      <c r="V118" s="320" t="e">
        <f>L118*O118</f>
        <v>#DIV/0!</v>
      </c>
      <c r="W118" s="320"/>
      <c r="X118" s="320"/>
      <c r="Y118" s="213" t="str">
        <f>R118</f>
        <v>μm</v>
      </c>
      <c r="Z118" s="45"/>
      <c r="AA118" s="208"/>
      <c r="AB118" s="210"/>
      <c r="AC118" s="210"/>
      <c r="AD118" s="210"/>
      <c r="AE118" s="208"/>
    </row>
    <row r="119" spans="1:59" s="115" customFormat="1" ht="18.75" customHeight="1">
      <c r="B119" s="215"/>
      <c r="C119" s="210" t="s">
        <v>335</v>
      </c>
      <c r="D119" s="210"/>
      <c r="E119" s="210"/>
      <c r="F119" s="210"/>
      <c r="G119" s="210"/>
      <c r="H119" s="210"/>
      <c r="I119" s="92" t="s">
        <v>336</v>
      </c>
      <c r="J119" s="210"/>
      <c r="K119" s="210"/>
      <c r="L119" s="210"/>
      <c r="M119" s="210"/>
      <c r="N119" s="210"/>
      <c r="O119" s="210"/>
      <c r="P119" s="210"/>
      <c r="Q119" s="210"/>
      <c r="R119" s="116"/>
      <c r="S119" s="210"/>
      <c r="T119" s="210"/>
      <c r="U119" s="210"/>
      <c r="V119" s="214"/>
      <c r="X119" s="214"/>
      <c r="Y119" s="210"/>
      <c r="Z119" s="210"/>
      <c r="AA119" s="210"/>
      <c r="AB119" s="210"/>
      <c r="AC119" s="210"/>
      <c r="AD119" s="210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</row>
    <row r="120" spans="1:59" s="115" customFormat="1" ht="18.75" customHeight="1">
      <c r="B120" s="215"/>
      <c r="C120" s="210"/>
      <c r="D120" s="210"/>
      <c r="E120" s="210"/>
      <c r="F120" s="210"/>
      <c r="G120" s="215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5"/>
      <c r="AF120" s="210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</row>
    <row r="121" spans="1:59" ht="18.75" customHeight="1">
      <c r="A121" s="214"/>
      <c r="B121" s="49" t="str">
        <f>"3. "&amp;T5&amp;" 교정값에 대한 표준불확도,"</f>
        <v>3. 측정 투영기 교정값에 대한 표준불확도,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O121" s="214"/>
      <c r="R121" s="214"/>
      <c r="S121" s="144" t="s">
        <v>337</v>
      </c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</row>
    <row r="122" spans="1:59" ht="18.75" customHeight="1">
      <c r="A122" s="214"/>
      <c r="B122" s="49"/>
      <c r="C122" s="214" t="str">
        <f>"※ 교정성적서에 주어진 "&amp;T5&amp;"의 측정불확도를 포함인자로 나누어 구한다."</f>
        <v>※ 교정성적서에 주어진 측정 투영기의 측정불확도를 포함인자로 나누어 구한다.</v>
      </c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</row>
    <row r="123" spans="1:59" ht="18.75" customHeight="1">
      <c r="A123" s="214"/>
      <c r="B123" s="214"/>
      <c r="C123" s="214" t="s">
        <v>152</v>
      </c>
      <c r="D123" s="214"/>
      <c r="E123" s="214"/>
      <c r="F123" s="214"/>
      <c r="G123" s="214"/>
      <c r="H123" s="214"/>
      <c r="I123" s="325">
        <f>H92</f>
        <v>0</v>
      </c>
      <c r="J123" s="325"/>
      <c r="K123" s="325"/>
      <c r="L123" s="325"/>
      <c r="M123" s="325"/>
      <c r="N123" s="325" t="str">
        <f>M92</f>
        <v>mm</v>
      </c>
      <c r="O123" s="325"/>
      <c r="P123" s="208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</row>
    <row r="124" spans="1:59" ht="18.75" customHeight="1">
      <c r="A124" s="214"/>
      <c r="B124" s="49"/>
      <c r="C124" s="329" t="s">
        <v>153</v>
      </c>
      <c r="D124" s="329"/>
      <c r="E124" s="329"/>
      <c r="F124" s="329"/>
      <c r="G124" s="329"/>
      <c r="H124" s="329"/>
      <c r="I124" s="329"/>
      <c r="J124" s="330" t="s">
        <v>338</v>
      </c>
      <c r="K124" s="330"/>
      <c r="L124" s="330"/>
      <c r="M124" s="330" t="s">
        <v>329</v>
      </c>
      <c r="N124" s="331" t="s">
        <v>339</v>
      </c>
      <c r="O124" s="331"/>
      <c r="P124" s="330" t="s">
        <v>144</v>
      </c>
      <c r="Q124" s="327">
        <f>Calcu!G75</f>
        <v>0</v>
      </c>
      <c r="R124" s="327"/>
      <c r="S124" s="327"/>
      <c r="T124" s="219"/>
      <c r="U124" s="326">
        <f>Calcu!H75</f>
        <v>0</v>
      </c>
      <c r="V124" s="326"/>
      <c r="W124" s="326"/>
      <c r="X124" s="326"/>
      <c r="Y124" s="219"/>
      <c r="Z124" s="219"/>
      <c r="AA124" s="327" t="s">
        <v>340</v>
      </c>
      <c r="AB124" s="327"/>
      <c r="AC124" s="385" t="s">
        <v>144</v>
      </c>
      <c r="AD124" s="327">
        <f>Q124</f>
        <v>0</v>
      </c>
      <c r="AE124" s="327"/>
      <c r="AF124" s="327"/>
      <c r="AG124" s="219"/>
      <c r="AH124" s="326">
        <f>U124</f>
        <v>0</v>
      </c>
      <c r="AI124" s="326"/>
      <c r="AJ124" s="326"/>
      <c r="AK124" s="326"/>
      <c r="AL124" s="326">
        <f>Calcu!H3</f>
        <v>0</v>
      </c>
      <c r="AM124" s="326"/>
      <c r="AN124" s="326"/>
      <c r="AO124" s="219" t="s">
        <v>150</v>
      </c>
      <c r="AP124" s="219"/>
      <c r="AQ124" s="219"/>
      <c r="AS124" s="327" t="str">
        <f>AA124</f>
        <v>μm</v>
      </c>
      <c r="AT124" s="327"/>
    </row>
    <row r="125" spans="1:59" ht="18.75" customHeight="1">
      <c r="A125" s="214"/>
      <c r="B125" s="49"/>
      <c r="C125" s="329"/>
      <c r="D125" s="329"/>
      <c r="E125" s="329"/>
      <c r="F125" s="329"/>
      <c r="G125" s="329"/>
      <c r="H125" s="329"/>
      <c r="I125" s="329"/>
      <c r="J125" s="330"/>
      <c r="K125" s="330"/>
      <c r="L125" s="330"/>
      <c r="M125" s="330"/>
      <c r="N125" s="328" t="s">
        <v>341</v>
      </c>
      <c r="O125" s="328"/>
      <c r="P125" s="330"/>
      <c r="Q125" s="319">
        <f>Calcu!I74</f>
        <v>0</v>
      </c>
      <c r="R125" s="319"/>
      <c r="S125" s="319"/>
      <c r="T125" s="319"/>
      <c r="U125" s="319"/>
      <c r="V125" s="319"/>
      <c r="W125" s="319"/>
      <c r="X125" s="319"/>
      <c r="Y125" s="319"/>
      <c r="Z125" s="319"/>
      <c r="AA125" s="319"/>
      <c r="AB125" s="319"/>
      <c r="AC125" s="385"/>
      <c r="AD125" s="319">
        <f>Q125</f>
        <v>0</v>
      </c>
      <c r="AE125" s="319"/>
      <c r="AF125" s="319"/>
      <c r="AG125" s="319"/>
      <c r="AH125" s="319"/>
      <c r="AI125" s="319"/>
      <c r="AJ125" s="319"/>
      <c r="AK125" s="319"/>
      <c r="AL125" s="319"/>
      <c r="AM125" s="319"/>
      <c r="AN125" s="319"/>
      <c r="AO125" s="319"/>
      <c r="AP125" s="319"/>
      <c r="AQ125" s="319"/>
      <c r="AR125" s="319"/>
      <c r="AS125" s="319"/>
      <c r="AT125" s="319"/>
    </row>
    <row r="126" spans="1:59" ht="18.75" customHeight="1">
      <c r="A126" s="214"/>
      <c r="B126" s="49"/>
      <c r="C126" s="136"/>
      <c r="D126" s="214"/>
      <c r="E126" s="214"/>
      <c r="F126" s="214"/>
      <c r="G126" s="214"/>
      <c r="H126" s="214"/>
      <c r="I126" s="214"/>
      <c r="J126" s="164"/>
      <c r="K126" s="164"/>
      <c r="L126" s="164"/>
      <c r="M126" s="207" t="s">
        <v>144</v>
      </c>
      <c r="N126" s="320" t="e">
        <f>SQRT(SUMSQ(AD124,AH124*AL124))/AD125</f>
        <v>#DIV/0!</v>
      </c>
      <c r="O126" s="320"/>
      <c r="P126" s="320"/>
      <c r="Q126" s="210" t="str">
        <f>AS124</f>
        <v>μm</v>
      </c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4"/>
      <c r="AT126" s="214"/>
    </row>
    <row r="127" spans="1:59" ht="18.75" customHeight="1">
      <c r="A127" s="214"/>
      <c r="B127" s="214"/>
      <c r="C127" s="214" t="s">
        <v>154</v>
      </c>
      <c r="D127" s="214"/>
      <c r="E127" s="214"/>
      <c r="F127" s="214"/>
      <c r="G127" s="214"/>
      <c r="H127" s="214"/>
      <c r="I127" s="321" t="str">
        <f>V92</f>
        <v>정규</v>
      </c>
      <c r="J127" s="321"/>
      <c r="K127" s="321"/>
      <c r="L127" s="321"/>
      <c r="M127" s="321"/>
      <c r="N127" s="321"/>
      <c r="O127" s="321"/>
      <c r="P127" s="321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</row>
    <row r="128" spans="1:59" ht="18.75" customHeight="1">
      <c r="A128" s="214"/>
      <c r="B128" s="214"/>
      <c r="C128" s="322" t="s">
        <v>342</v>
      </c>
      <c r="D128" s="322"/>
      <c r="E128" s="322"/>
      <c r="F128" s="322"/>
      <c r="G128" s="322"/>
      <c r="H128" s="322"/>
      <c r="I128" s="210"/>
      <c r="J128" s="210"/>
      <c r="K128" s="214"/>
      <c r="L128" s="214"/>
      <c r="O128" s="321">
        <f>AA92</f>
        <v>1</v>
      </c>
      <c r="P128" s="321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</row>
    <row r="129" spans="1:60" ht="18.75" customHeight="1">
      <c r="A129" s="214"/>
      <c r="B129" s="214"/>
      <c r="C129" s="322"/>
      <c r="D129" s="322"/>
      <c r="E129" s="322"/>
      <c r="F129" s="322"/>
      <c r="G129" s="322"/>
      <c r="H129" s="322"/>
      <c r="I129" s="209"/>
      <c r="J129" s="209"/>
      <c r="K129" s="214"/>
      <c r="L129" s="214"/>
      <c r="O129" s="321"/>
      <c r="P129" s="321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</row>
    <row r="130" spans="1:60" s="214" customFormat="1" ht="18.75" customHeight="1">
      <c r="C130" s="214" t="s">
        <v>343</v>
      </c>
      <c r="K130" s="211" t="s">
        <v>344</v>
      </c>
      <c r="L130" s="323">
        <f>O128</f>
        <v>1</v>
      </c>
      <c r="M130" s="323"/>
      <c r="N130" s="215" t="s">
        <v>76</v>
      </c>
      <c r="O130" s="320" t="e">
        <f>N126</f>
        <v>#DIV/0!</v>
      </c>
      <c r="P130" s="320"/>
      <c r="Q130" s="320"/>
      <c r="R130" s="324" t="str">
        <f>Q126</f>
        <v>μm</v>
      </c>
      <c r="S130" s="325"/>
      <c r="T130" s="211" t="s">
        <v>344</v>
      </c>
      <c r="U130" s="61" t="s">
        <v>144</v>
      </c>
      <c r="V130" s="320" t="e">
        <f>O130</f>
        <v>#DIV/0!</v>
      </c>
      <c r="W130" s="320"/>
      <c r="X130" s="320"/>
      <c r="Y130" s="324" t="str">
        <f>R130</f>
        <v>μm</v>
      </c>
      <c r="Z130" s="325"/>
      <c r="AA130" s="208"/>
      <c r="AB130" s="210"/>
      <c r="AC130" s="210"/>
    </row>
    <row r="131" spans="1:60" ht="18.75" customHeight="1">
      <c r="A131" s="214"/>
      <c r="B131" s="214"/>
      <c r="C131" s="210" t="s">
        <v>345</v>
      </c>
      <c r="D131" s="210"/>
      <c r="E131" s="210"/>
      <c r="F131" s="210"/>
      <c r="G131" s="210"/>
      <c r="I131" s="92" t="s">
        <v>346</v>
      </c>
      <c r="J131" s="214"/>
      <c r="K131" s="214"/>
      <c r="L131" s="214"/>
      <c r="M131" s="214"/>
      <c r="N131" s="214"/>
      <c r="O131" s="214"/>
      <c r="P131" s="214"/>
      <c r="Q131" s="214"/>
      <c r="R131" s="214"/>
      <c r="U131" s="137"/>
      <c r="V131" s="137"/>
      <c r="W131" s="214"/>
      <c r="Y131" s="214"/>
      <c r="Z131" s="214"/>
      <c r="AA131" s="214"/>
      <c r="AB131" s="214"/>
      <c r="AC131" s="214"/>
      <c r="AD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</row>
    <row r="132" spans="1:60" s="115" customFormat="1" ht="18.75" customHeight="1">
      <c r="B132" s="215"/>
      <c r="C132" s="210"/>
      <c r="D132" s="210"/>
      <c r="E132" s="210"/>
      <c r="F132" s="210"/>
      <c r="G132" s="215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210"/>
      <c r="AB132" s="210"/>
      <c r="AC132" s="210"/>
      <c r="AD132" s="210"/>
      <c r="AE132" s="215"/>
      <c r="AF132" s="210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</row>
    <row r="133" spans="1:60" s="115" customFormat="1" ht="18.75" customHeight="1">
      <c r="A133" s="46" t="s">
        <v>347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</row>
    <row r="134" spans="1:60" s="115" customFormat="1" ht="18.75" customHeight="1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0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</row>
    <row r="135" spans="1:60" s="47" customFormat="1" ht="18.75" customHeight="1">
      <c r="C135" s="210"/>
      <c r="D135" s="210"/>
      <c r="E135" s="215" t="s">
        <v>329</v>
      </c>
      <c r="F135" s="388">
        <f>AH90</f>
        <v>0</v>
      </c>
      <c r="G135" s="388"/>
      <c r="H135" s="388"/>
      <c r="I135" s="210" t="s">
        <v>340</v>
      </c>
      <c r="J135" s="210"/>
      <c r="K135" s="385" t="s">
        <v>156</v>
      </c>
      <c r="L135" s="385"/>
      <c r="M135" s="388" t="e">
        <f>AH91</f>
        <v>#DIV/0!</v>
      </c>
      <c r="N135" s="388"/>
      <c r="O135" s="388"/>
      <c r="P135" s="210" t="s">
        <v>143</v>
      </c>
      <c r="Q135" s="210"/>
      <c r="R135" s="385" t="s">
        <v>348</v>
      </c>
      <c r="S135" s="385"/>
      <c r="T135" s="388" t="e">
        <f>AH92</f>
        <v>#DIV/0!</v>
      </c>
      <c r="U135" s="388"/>
      <c r="V135" s="388"/>
      <c r="W135" s="210" t="s">
        <v>340</v>
      </c>
      <c r="X135" s="210"/>
      <c r="Y135" s="210"/>
      <c r="Z135" s="210"/>
      <c r="AA135" s="212"/>
      <c r="AB135" s="212"/>
      <c r="AC135" s="212"/>
      <c r="AD135" s="210"/>
      <c r="AE135" s="210"/>
      <c r="AF135" s="210"/>
      <c r="AG135" s="210"/>
      <c r="AH135" s="212"/>
      <c r="AI135" s="212"/>
      <c r="AJ135" s="212"/>
      <c r="AK135" s="210"/>
      <c r="AL135" s="210"/>
      <c r="AM135" s="210"/>
      <c r="AN135" s="210"/>
      <c r="AO135" s="212"/>
      <c r="AP135" s="212"/>
      <c r="AQ135" s="212"/>
      <c r="AR135" s="210"/>
      <c r="AS135" s="210"/>
      <c r="AT135" s="210"/>
      <c r="AU135" s="210"/>
      <c r="AV135" s="163"/>
      <c r="AW135" s="163"/>
      <c r="AX135" s="163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</row>
    <row r="136" spans="1:60" s="47" customFormat="1" ht="18.75" customHeight="1">
      <c r="C136" s="210"/>
      <c r="D136" s="210"/>
      <c r="E136" s="215" t="s">
        <v>329</v>
      </c>
      <c r="F136" s="388" t="e">
        <f>AH93</f>
        <v>#DIV/0!</v>
      </c>
      <c r="G136" s="388"/>
      <c r="H136" s="388"/>
      <c r="I136" s="210" t="s">
        <v>143</v>
      </c>
      <c r="J136" s="210"/>
      <c r="K136" s="210"/>
      <c r="L136" s="210"/>
      <c r="M136" s="118"/>
      <c r="N136" s="118"/>
      <c r="O136" s="118"/>
      <c r="P136" s="118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210"/>
      <c r="AF136" s="210"/>
      <c r="AG136" s="215"/>
      <c r="AH136" s="210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</row>
    <row r="137" spans="1:60" s="47" customFormat="1" ht="18.75" customHeight="1">
      <c r="C137" s="210"/>
      <c r="D137" s="210"/>
      <c r="E137" s="210"/>
      <c r="F137" s="114"/>
      <c r="G137" s="114"/>
      <c r="H137" s="114"/>
      <c r="I137" s="210"/>
      <c r="J137" s="210"/>
      <c r="K137" s="215"/>
      <c r="L137" s="215"/>
      <c r="M137" s="218"/>
      <c r="N137" s="218"/>
      <c r="O137" s="218"/>
      <c r="P137" s="218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210"/>
      <c r="AB137" s="210"/>
      <c r="AC137" s="210"/>
      <c r="AD137" s="210"/>
      <c r="AE137" s="210"/>
      <c r="AF137" s="210"/>
      <c r="AG137" s="210"/>
      <c r="AH137" s="210"/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</row>
    <row r="138" spans="1:60" s="115" customFormat="1" ht="18.75" customHeight="1">
      <c r="A138" s="215"/>
      <c r="B138" s="215"/>
      <c r="C138" s="215"/>
      <c r="D138" s="117" t="s">
        <v>349</v>
      </c>
      <c r="E138" s="215" t="s">
        <v>144</v>
      </c>
      <c r="F138" s="388" t="e">
        <f>F136</f>
        <v>#DIV/0!</v>
      </c>
      <c r="G138" s="388"/>
      <c r="H138" s="388"/>
      <c r="I138" s="210" t="s">
        <v>340</v>
      </c>
      <c r="J138" s="118"/>
      <c r="K138" s="118"/>
      <c r="L138" s="118"/>
      <c r="M138" s="118"/>
      <c r="N138" s="215"/>
      <c r="O138" s="215"/>
      <c r="P138" s="210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0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</row>
    <row r="139" spans="1:60" s="210" customFormat="1" ht="18.75" customHeight="1"/>
    <row r="140" spans="1:60" ht="18.75" customHeight="1">
      <c r="A140" s="46" t="s">
        <v>350</v>
      </c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  <c r="AU140" s="214"/>
      <c r="AV140" s="214"/>
      <c r="AW140" s="214"/>
      <c r="AX140" s="214"/>
      <c r="AY140" s="214"/>
      <c r="AZ140" s="214"/>
      <c r="BA140" s="214"/>
      <c r="BB140" s="214"/>
      <c r="BC140" s="214"/>
      <c r="BD140" s="214"/>
      <c r="BE140" s="214"/>
      <c r="BF140" s="214"/>
    </row>
    <row r="141" spans="1:60" ht="18.75" customHeight="1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389" t="e">
        <f>AH93</f>
        <v>#DIV/0!</v>
      </c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5" t="s">
        <v>157</v>
      </c>
      <c r="AA141" s="321" t="str">
        <f>AP93</f>
        <v>∞</v>
      </c>
      <c r="AB141" s="321"/>
      <c r="AC141" s="321"/>
      <c r="AD141" s="321"/>
      <c r="AE141" s="321"/>
      <c r="AF141" s="321"/>
    </row>
    <row r="142" spans="1:60" ht="18.75" customHeight="1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317">
        <f>AH90</f>
        <v>0</v>
      </c>
      <c r="M142" s="317"/>
      <c r="N142" s="317"/>
      <c r="O142" s="219"/>
      <c r="P142" s="318" t="s">
        <v>158</v>
      </c>
      <c r="Q142" s="317" t="e">
        <f>AH91</f>
        <v>#DIV/0!</v>
      </c>
      <c r="R142" s="317"/>
      <c r="S142" s="317"/>
      <c r="T142" s="219"/>
      <c r="U142" s="318" t="s">
        <v>158</v>
      </c>
      <c r="V142" s="317" t="e">
        <f>AH92</f>
        <v>#DIV/0!</v>
      </c>
      <c r="W142" s="317"/>
      <c r="X142" s="317"/>
      <c r="Y142" s="219"/>
      <c r="Z142" s="385"/>
      <c r="AA142" s="321"/>
      <c r="AB142" s="321"/>
      <c r="AC142" s="321"/>
      <c r="AD142" s="321"/>
      <c r="AE142" s="321"/>
      <c r="AF142" s="321"/>
    </row>
    <row r="143" spans="1:60" ht="18.75" customHeight="1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319">
        <f>AP90</f>
        <v>5</v>
      </c>
      <c r="M143" s="319"/>
      <c r="N143" s="319"/>
      <c r="O143" s="319"/>
      <c r="P143" s="318"/>
      <c r="Q143" s="319" t="str">
        <f>AP91</f>
        <v>∞</v>
      </c>
      <c r="R143" s="319"/>
      <c r="S143" s="319"/>
      <c r="T143" s="319"/>
      <c r="U143" s="318"/>
      <c r="V143" s="319" t="str">
        <f>AP92</f>
        <v>∞</v>
      </c>
      <c r="W143" s="319"/>
      <c r="X143" s="319"/>
      <c r="Y143" s="319"/>
    </row>
    <row r="144" spans="1:60" ht="18.75" customHeight="1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</row>
    <row r="145" spans="1:56" ht="18.75" customHeight="1">
      <c r="A145" s="46" t="s">
        <v>351</v>
      </c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  <c r="AU145" s="214"/>
      <c r="AV145" s="214"/>
      <c r="AW145" s="214"/>
      <c r="AX145" s="214"/>
      <c r="AY145" s="214"/>
      <c r="AZ145" s="214"/>
      <c r="BA145" s="214"/>
      <c r="BB145" s="214"/>
      <c r="BC145" s="214"/>
      <c r="BD145" s="214"/>
    </row>
    <row r="146" spans="1:56" ht="18.75" customHeight="1">
      <c r="A146" s="46"/>
      <c r="B146" s="214" t="s">
        <v>352</v>
      </c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  <c r="AU146" s="214"/>
      <c r="AV146" s="214"/>
      <c r="AW146" s="214"/>
      <c r="AX146" s="214"/>
      <c r="AY146" s="214"/>
      <c r="AZ146" s="214"/>
      <c r="BA146" s="214"/>
      <c r="BB146" s="214"/>
      <c r="BC146" s="214"/>
      <c r="BD146" s="214"/>
    </row>
    <row r="147" spans="1:56" ht="18.75" customHeight="1">
      <c r="A147" s="46"/>
      <c r="B147" s="214"/>
      <c r="C147" s="214" t="s">
        <v>353</v>
      </c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</row>
    <row r="148" spans="1:56" ht="18.75" customHeight="1">
      <c r="A148" s="46"/>
      <c r="B148" s="214"/>
      <c r="C148" s="45" t="s">
        <v>159</v>
      </c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</row>
    <row r="149" spans="1:56" ht="18.75" customHeight="1">
      <c r="A149" s="46"/>
      <c r="B149" s="214"/>
      <c r="C149" s="210" t="s">
        <v>354</v>
      </c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</row>
    <row r="150" spans="1:56" ht="18.75" customHeight="1">
      <c r="A150" s="214"/>
      <c r="B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</row>
    <row r="151" spans="1:56" ht="18.75" customHeight="1">
      <c r="A151" s="214"/>
      <c r="B151" s="214"/>
      <c r="C151" s="214"/>
      <c r="D151" s="214"/>
      <c r="E151" s="48"/>
      <c r="F151" s="214"/>
      <c r="G151" s="214"/>
      <c r="H151" s="164" t="s">
        <v>160</v>
      </c>
      <c r="I151" s="385">
        <f ca="1">Calcu!C82</f>
        <v>2</v>
      </c>
      <c r="J151" s="385"/>
      <c r="K151" s="385"/>
      <c r="L151" s="211" t="s">
        <v>100</v>
      </c>
      <c r="M151" s="386" t="e">
        <f>F138</f>
        <v>#DIV/0!</v>
      </c>
      <c r="N151" s="386"/>
      <c r="O151" s="386"/>
      <c r="P151" s="386"/>
      <c r="Q151" s="215" t="s">
        <v>144</v>
      </c>
      <c r="R151" s="386" t="e">
        <f ca="1">I151*M151</f>
        <v>#DIV/0!</v>
      </c>
      <c r="S151" s="386"/>
      <c r="T151" s="386"/>
      <c r="U151" s="386"/>
      <c r="V151" s="214" t="s">
        <v>161</v>
      </c>
      <c r="W151" s="387" t="e">
        <f ca="1">R151</f>
        <v>#DIV/0!</v>
      </c>
      <c r="X151" s="387"/>
      <c r="Y151" s="387"/>
      <c r="Z151" s="387"/>
      <c r="AL151" s="214"/>
      <c r="AM151" s="214"/>
      <c r="AN151" s="214"/>
      <c r="AO151" s="214"/>
      <c r="AP151" s="214"/>
      <c r="AQ151" s="214"/>
      <c r="AR151" s="214"/>
      <c r="AS151" s="214"/>
      <c r="AT151" s="214"/>
    </row>
  </sheetData>
  <mergeCells count="732">
    <mergeCell ref="I115:P115"/>
    <mergeCell ref="C116:H117"/>
    <mergeCell ref="O116:P117"/>
    <mergeCell ref="L118:M118"/>
    <mergeCell ref="O118:Q118"/>
    <mergeCell ref="R118:S118"/>
    <mergeCell ref="AA141:AF142"/>
    <mergeCell ref="I151:K151"/>
    <mergeCell ref="M151:P151"/>
    <mergeCell ref="R151:U151"/>
    <mergeCell ref="W151:Z151"/>
    <mergeCell ref="AC124:AC125"/>
    <mergeCell ref="AD124:AF124"/>
    <mergeCell ref="F135:H135"/>
    <mergeCell ref="K135:L135"/>
    <mergeCell ref="M135:O135"/>
    <mergeCell ref="R135:S135"/>
    <mergeCell ref="T135:V135"/>
    <mergeCell ref="F136:H136"/>
    <mergeCell ref="F138:H138"/>
    <mergeCell ref="L141:Y141"/>
    <mergeCell ref="Z141:Z142"/>
    <mergeCell ref="L142:N142"/>
    <mergeCell ref="P142:P143"/>
    <mergeCell ref="B70:F70"/>
    <mergeCell ref="G70:K70"/>
    <mergeCell ref="L70:P70"/>
    <mergeCell ref="Q70:U70"/>
    <mergeCell ref="AA70:AE70"/>
    <mergeCell ref="AF70:AJ70"/>
    <mergeCell ref="AK70:AO70"/>
    <mergeCell ref="AP70:AT70"/>
    <mergeCell ref="C76:E76"/>
    <mergeCell ref="V70:Z70"/>
    <mergeCell ref="C75:E75"/>
    <mergeCell ref="B68:F68"/>
    <mergeCell ref="G68:K68"/>
    <mergeCell ref="L68:P68"/>
    <mergeCell ref="Q68:U68"/>
    <mergeCell ref="AA68:AE68"/>
    <mergeCell ref="AF68:AJ68"/>
    <mergeCell ref="AK68:AO68"/>
    <mergeCell ref="AP68:AT68"/>
    <mergeCell ref="B67:F67"/>
    <mergeCell ref="G67:K67"/>
    <mergeCell ref="L67:P67"/>
    <mergeCell ref="Q67:U67"/>
    <mergeCell ref="V67:Z67"/>
    <mergeCell ref="AA67:AE67"/>
    <mergeCell ref="AF67:AJ67"/>
    <mergeCell ref="AK67:AO67"/>
    <mergeCell ref="AP67:AT67"/>
    <mergeCell ref="V68:Z68"/>
    <mergeCell ref="B65:F65"/>
    <mergeCell ref="G65:K65"/>
    <mergeCell ref="L65:P65"/>
    <mergeCell ref="Q65:U65"/>
    <mergeCell ref="V65:Z65"/>
    <mergeCell ref="AA65:AE65"/>
    <mergeCell ref="AF65:AJ65"/>
    <mergeCell ref="AK65:AO65"/>
    <mergeCell ref="AP65:AT65"/>
    <mergeCell ref="B66:F66"/>
    <mergeCell ref="G66:K66"/>
    <mergeCell ref="L66:P66"/>
    <mergeCell ref="Q66:U66"/>
    <mergeCell ref="V66:Z66"/>
    <mergeCell ref="AA66:AE66"/>
    <mergeCell ref="AF66:AJ66"/>
    <mergeCell ref="AK66:AO66"/>
    <mergeCell ref="AP66:AT66"/>
    <mergeCell ref="B63:F63"/>
    <mergeCell ref="G63:K63"/>
    <mergeCell ref="L63:P63"/>
    <mergeCell ref="Q63:U63"/>
    <mergeCell ref="V63:Z63"/>
    <mergeCell ref="AA63:AE63"/>
    <mergeCell ref="AF63:AJ63"/>
    <mergeCell ref="AK63:AO63"/>
    <mergeCell ref="AP63:AT63"/>
    <mergeCell ref="B64:F64"/>
    <mergeCell ref="G64:K64"/>
    <mergeCell ref="L64:P64"/>
    <mergeCell ref="Q64:U64"/>
    <mergeCell ref="V64:Z64"/>
    <mergeCell ref="AA64:AE64"/>
    <mergeCell ref="AF64:AJ64"/>
    <mergeCell ref="AK64:AO64"/>
    <mergeCell ref="AP64:AT64"/>
    <mergeCell ref="B61:F61"/>
    <mergeCell ref="G61:K61"/>
    <mergeCell ref="L61:P61"/>
    <mergeCell ref="Q61:U61"/>
    <mergeCell ref="V61:Z61"/>
    <mergeCell ref="AA61:AE61"/>
    <mergeCell ref="AF61:AJ61"/>
    <mergeCell ref="AK61:AO61"/>
    <mergeCell ref="AP61:AT61"/>
    <mergeCell ref="B62:F62"/>
    <mergeCell ref="G62:K62"/>
    <mergeCell ref="L62:P62"/>
    <mergeCell ref="Q62:U62"/>
    <mergeCell ref="V62:Z62"/>
    <mergeCell ref="AA62:AE62"/>
    <mergeCell ref="AF62:AJ62"/>
    <mergeCell ref="AK62:AO62"/>
    <mergeCell ref="AP62:AT62"/>
    <mergeCell ref="B59:F59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B60:F60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B57:F57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B58:F58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B55:F55"/>
    <mergeCell ref="G55:K55"/>
    <mergeCell ref="L55:P55"/>
    <mergeCell ref="Q55:U55"/>
    <mergeCell ref="V55:Z55"/>
    <mergeCell ref="AA55:AE55"/>
    <mergeCell ref="AF55:AJ55"/>
    <mergeCell ref="AK55:AO55"/>
    <mergeCell ref="AP55:AT55"/>
    <mergeCell ref="B56:F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B53:F53"/>
    <mergeCell ref="G53:K53"/>
    <mergeCell ref="L53:P53"/>
    <mergeCell ref="Q53:U53"/>
    <mergeCell ref="V53:Z53"/>
    <mergeCell ref="AA53:AE53"/>
    <mergeCell ref="AF53:AJ53"/>
    <mergeCell ref="AK53:AO53"/>
    <mergeCell ref="AP53:AT53"/>
    <mergeCell ref="B54:F54"/>
    <mergeCell ref="G54:K54"/>
    <mergeCell ref="L54:P54"/>
    <mergeCell ref="Q54:U54"/>
    <mergeCell ref="V54:Z54"/>
    <mergeCell ref="AA54:AE54"/>
    <mergeCell ref="AF54:AJ54"/>
    <mergeCell ref="AK54:AO54"/>
    <mergeCell ref="AP54:AT54"/>
    <mergeCell ref="AP43:AT43"/>
    <mergeCell ref="AP44:AT44"/>
    <mergeCell ref="AP49:AT49"/>
    <mergeCell ref="AP50:AT50"/>
    <mergeCell ref="AP47:AT47"/>
    <mergeCell ref="AP48:AT48"/>
    <mergeCell ref="AP51:AT51"/>
    <mergeCell ref="B52:F52"/>
    <mergeCell ref="G52:K52"/>
    <mergeCell ref="L52:P52"/>
    <mergeCell ref="Q52:U52"/>
    <mergeCell ref="V52:Z52"/>
    <mergeCell ref="AA52:AE52"/>
    <mergeCell ref="AF52:AJ52"/>
    <mergeCell ref="AK52:AO52"/>
    <mergeCell ref="AP52:AT52"/>
    <mergeCell ref="B45:F45"/>
    <mergeCell ref="G45:K45"/>
    <mergeCell ref="L45:P45"/>
    <mergeCell ref="Q45:U45"/>
    <mergeCell ref="V45:Z45"/>
    <mergeCell ref="AA45:AE45"/>
    <mergeCell ref="AF45:AJ45"/>
    <mergeCell ref="AK45:AO45"/>
    <mergeCell ref="AF14:AJ14"/>
    <mergeCell ref="AK14:AO14"/>
    <mergeCell ref="L11:P11"/>
    <mergeCell ref="Q11:U11"/>
    <mergeCell ref="V11:Z11"/>
    <mergeCell ref="AA11:AE11"/>
    <mergeCell ref="AA14:AE14"/>
    <mergeCell ref="AF10:AJ10"/>
    <mergeCell ref="V15:Z15"/>
    <mergeCell ref="AA15:AE15"/>
    <mergeCell ref="AF11:AJ11"/>
    <mergeCell ref="AF13:AJ13"/>
    <mergeCell ref="AK10:AO10"/>
    <mergeCell ref="AP14:AT14"/>
    <mergeCell ref="AP11:AT11"/>
    <mergeCell ref="AP12:AT12"/>
    <mergeCell ref="AP17:AT17"/>
    <mergeCell ref="AP18:AT18"/>
    <mergeCell ref="AP15:AT15"/>
    <mergeCell ref="AP16:AT16"/>
    <mergeCell ref="AK13:AO13"/>
    <mergeCell ref="AK16:AO16"/>
    <mergeCell ref="AK11:AO11"/>
    <mergeCell ref="AP21:AT21"/>
    <mergeCell ref="AP22:AT22"/>
    <mergeCell ref="AP19:AT19"/>
    <mergeCell ref="AP20:AT20"/>
    <mergeCell ref="AP25:AT25"/>
    <mergeCell ref="AP26:AT26"/>
    <mergeCell ref="AP23:AT23"/>
    <mergeCell ref="AP24:AT24"/>
    <mergeCell ref="AP29:AT29"/>
    <mergeCell ref="AP30:AT30"/>
    <mergeCell ref="AP27:AT27"/>
    <mergeCell ref="AP28:AT28"/>
    <mergeCell ref="AP13:AT13"/>
    <mergeCell ref="V69:Z69"/>
    <mergeCell ref="B69:F69"/>
    <mergeCell ref="G69:K69"/>
    <mergeCell ref="L69:P69"/>
    <mergeCell ref="Q69:U69"/>
    <mergeCell ref="AA69:AE69"/>
    <mergeCell ref="AF69:AJ69"/>
    <mergeCell ref="AK69:AO69"/>
    <mergeCell ref="AP69:AT69"/>
    <mergeCell ref="AP33:AT33"/>
    <mergeCell ref="AP34:AT34"/>
    <mergeCell ref="AP31:AT31"/>
    <mergeCell ref="AP32:AT32"/>
    <mergeCell ref="AP37:AT37"/>
    <mergeCell ref="AP38:AT38"/>
    <mergeCell ref="AP35:AT35"/>
    <mergeCell ref="AP36:AT36"/>
    <mergeCell ref="AP41:AT41"/>
    <mergeCell ref="AP42:AT42"/>
    <mergeCell ref="AP39:AT39"/>
    <mergeCell ref="AP40:AT40"/>
    <mergeCell ref="AP45:AT45"/>
    <mergeCell ref="AP46:AT46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B29:F29"/>
    <mergeCell ref="B30:F30"/>
    <mergeCell ref="G30:K30"/>
    <mergeCell ref="L30:P30"/>
    <mergeCell ref="AF51:AJ51"/>
    <mergeCell ref="AA29:AE29"/>
    <mergeCell ref="AF29:AJ29"/>
    <mergeCell ref="AK29:AO29"/>
    <mergeCell ref="B35:F35"/>
    <mergeCell ref="G35:K35"/>
    <mergeCell ref="L35:P35"/>
    <mergeCell ref="Q35:U35"/>
    <mergeCell ref="N4:S4"/>
    <mergeCell ref="T4:Y4"/>
    <mergeCell ref="N5:S5"/>
    <mergeCell ref="T5:Y5"/>
    <mergeCell ref="B25:F25"/>
    <mergeCell ref="G25:K25"/>
    <mergeCell ref="L25:P2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13:F13"/>
    <mergeCell ref="G13:K13"/>
    <mergeCell ref="L13:P13"/>
    <mergeCell ref="Q13:U13"/>
    <mergeCell ref="L21:P21"/>
    <mergeCell ref="Q21:U21"/>
    <mergeCell ref="V21:Z21"/>
    <mergeCell ref="AA21:AE21"/>
    <mergeCell ref="B8:F9"/>
    <mergeCell ref="G8:AE8"/>
    <mergeCell ref="V13:Z13"/>
    <mergeCell ref="AA10:AE10"/>
    <mergeCell ref="B11:F11"/>
    <mergeCell ref="G11:K11"/>
    <mergeCell ref="AA13:AE13"/>
    <mergeCell ref="B18:F18"/>
    <mergeCell ref="G18:K18"/>
    <mergeCell ref="L18:P18"/>
    <mergeCell ref="Q18:U18"/>
    <mergeCell ref="V18:Z18"/>
    <mergeCell ref="AA18:AE18"/>
    <mergeCell ref="B20:F20"/>
    <mergeCell ref="G20:K20"/>
    <mergeCell ref="L20:P20"/>
    <mergeCell ref="Q20:U20"/>
    <mergeCell ref="V20:Z20"/>
    <mergeCell ref="AA20:AE20"/>
    <mergeCell ref="B10:F10"/>
    <mergeCell ref="AK51:AO51"/>
    <mergeCell ref="B12:F12"/>
    <mergeCell ref="G12:K12"/>
    <mergeCell ref="L12:P12"/>
    <mergeCell ref="Q12:U12"/>
    <mergeCell ref="V12:Z12"/>
    <mergeCell ref="AA12:AE12"/>
    <mergeCell ref="AF12:AJ12"/>
    <mergeCell ref="AK12:AO12"/>
    <mergeCell ref="Q16:U16"/>
    <mergeCell ref="AA17:AE17"/>
    <mergeCell ref="AF17:AJ17"/>
    <mergeCell ref="AK17:AO17"/>
    <mergeCell ref="V16:Z16"/>
    <mergeCell ref="AA16:AE16"/>
    <mergeCell ref="AF16:AJ16"/>
    <mergeCell ref="V22:Z22"/>
    <mergeCell ref="AA22:AE22"/>
    <mergeCell ref="AF22:AJ22"/>
    <mergeCell ref="AK22:AO22"/>
    <mergeCell ref="B21:F21"/>
    <mergeCell ref="G21:K21"/>
    <mergeCell ref="B28:F28"/>
    <mergeCell ref="G28:K28"/>
    <mergeCell ref="AF18:AJ18"/>
    <mergeCell ref="AK18:AO18"/>
    <mergeCell ref="B17:F17"/>
    <mergeCell ref="G17:K17"/>
    <mergeCell ref="L17:P17"/>
    <mergeCell ref="Q17:U17"/>
    <mergeCell ref="V17:Z17"/>
    <mergeCell ref="AF15:AJ15"/>
    <mergeCell ref="AK15:AO15"/>
    <mergeCell ref="B16:F16"/>
    <mergeCell ref="G16:K16"/>
    <mergeCell ref="L16:P16"/>
    <mergeCell ref="B15:F15"/>
    <mergeCell ref="G15:K15"/>
    <mergeCell ref="L15:P15"/>
    <mergeCell ref="Q15:U15"/>
    <mergeCell ref="AA27:AE27"/>
    <mergeCell ref="Q25:U25"/>
    <mergeCell ref="V25:Z25"/>
    <mergeCell ref="AA25:AE25"/>
    <mergeCell ref="B23:F23"/>
    <mergeCell ref="G23:K23"/>
    <mergeCell ref="L23:P23"/>
    <mergeCell ref="Q23:U23"/>
    <mergeCell ref="V23:Z23"/>
    <mergeCell ref="AA23:AE23"/>
    <mergeCell ref="B24:F24"/>
    <mergeCell ref="G24:K24"/>
    <mergeCell ref="L24:P24"/>
    <mergeCell ref="Q24:U24"/>
    <mergeCell ref="V24:Z24"/>
    <mergeCell ref="AA24:AE24"/>
    <mergeCell ref="AF20:AJ20"/>
    <mergeCell ref="AK20:AO20"/>
    <mergeCell ref="B19:F19"/>
    <mergeCell ref="G19:K19"/>
    <mergeCell ref="L19:P19"/>
    <mergeCell ref="Q19:U19"/>
    <mergeCell ref="V19:Z19"/>
    <mergeCell ref="AA19:AE19"/>
    <mergeCell ref="B26:F26"/>
    <mergeCell ref="G26:K26"/>
    <mergeCell ref="L26:P26"/>
    <mergeCell ref="Q26:U26"/>
    <mergeCell ref="V26:Z26"/>
    <mergeCell ref="AA26:AE26"/>
    <mergeCell ref="AF26:AJ26"/>
    <mergeCell ref="AK26:AO26"/>
    <mergeCell ref="B22:F22"/>
    <mergeCell ref="G22:K22"/>
    <mergeCell ref="L22:P22"/>
    <mergeCell ref="Q22:U22"/>
    <mergeCell ref="AF25:AJ25"/>
    <mergeCell ref="AK25:AO25"/>
    <mergeCell ref="AF24:AJ24"/>
    <mergeCell ref="AK24:AO24"/>
    <mergeCell ref="B33:F33"/>
    <mergeCell ref="G33:K33"/>
    <mergeCell ref="L33:P33"/>
    <mergeCell ref="Q33:U33"/>
    <mergeCell ref="V33:Z33"/>
    <mergeCell ref="B27:F27"/>
    <mergeCell ref="G27:K27"/>
    <mergeCell ref="B32:F32"/>
    <mergeCell ref="G32:K32"/>
    <mergeCell ref="B31:F31"/>
    <mergeCell ref="G31:K31"/>
    <mergeCell ref="L32:P32"/>
    <mergeCell ref="Q32:U32"/>
    <mergeCell ref="V32:Z32"/>
    <mergeCell ref="L27:P27"/>
    <mergeCell ref="Q27:U27"/>
    <mergeCell ref="V27:Z27"/>
    <mergeCell ref="AA33:AE33"/>
    <mergeCell ref="AA32:AE32"/>
    <mergeCell ref="AF32:AJ32"/>
    <mergeCell ref="AK32:AO32"/>
    <mergeCell ref="L31:P31"/>
    <mergeCell ref="Q31:U31"/>
    <mergeCell ref="V31:Z31"/>
    <mergeCell ref="AA31:AE31"/>
    <mergeCell ref="AF28:AJ28"/>
    <mergeCell ref="AK28:AO28"/>
    <mergeCell ref="L28:P28"/>
    <mergeCell ref="Q28:U28"/>
    <mergeCell ref="V28:Z28"/>
    <mergeCell ref="AA28:AE28"/>
    <mergeCell ref="B39:F39"/>
    <mergeCell ref="G39:K39"/>
    <mergeCell ref="L39:P39"/>
    <mergeCell ref="Q39:U39"/>
    <mergeCell ref="V39:Z39"/>
    <mergeCell ref="AA39:AE39"/>
    <mergeCell ref="AF39:AJ39"/>
    <mergeCell ref="AK39:AO39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5:AJ35"/>
    <mergeCell ref="AK35:AO35"/>
    <mergeCell ref="B36:F36"/>
    <mergeCell ref="G36:K36"/>
    <mergeCell ref="L36:P36"/>
    <mergeCell ref="Q36:U36"/>
    <mergeCell ref="B42:F42"/>
    <mergeCell ref="G42:K42"/>
    <mergeCell ref="L42:P42"/>
    <mergeCell ref="Q42:U42"/>
    <mergeCell ref="V42:Z42"/>
    <mergeCell ref="AA42:AE42"/>
    <mergeCell ref="AF42:AJ42"/>
    <mergeCell ref="AK42:AO42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D89:G89"/>
    <mergeCell ref="H89:N89"/>
    <mergeCell ref="O89:U89"/>
    <mergeCell ref="V89:Z89"/>
    <mergeCell ref="AA89:AG89"/>
    <mergeCell ref="AK50:AO50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D87:G87"/>
    <mergeCell ref="H87:N87"/>
    <mergeCell ref="O87:U87"/>
    <mergeCell ref="V87:Z87"/>
    <mergeCell ref="AA87:AG87"/>
    <mergeCell ref="AH87:AO87"/>
    <mergeCell ref="AP87:AS87"/>
    <mergeCell ref="D88:G88"/>
    <mergeCell ref="H88:N88"/>
    <mergeCell ref="O88:U88"/>
    <mergeCell ref="V88:Z88"/>
    <mergeCell ref="AA88:AG88"/>
    <mergeCell ref="AH88:AO88"/>
    <mergeCell ref="AP88:AS88"/>
    <mergeCell ref="C77:E77"/>
    <mergeCell ref="C78:E78"/>
    <mergeCell ref="C79:E79"/>
    <mergeCell ref="AA51:AE51"/>
    <mergeCell ref="AF23:AJ23"/>
    <mergeCell ref="AK23:AO23"/>
    <mergeCell ref="V30:Z30"/>
    <mergeCell ref="AA30:AE30"/>
    <mergeCell ref="AF30:AJ30"/>
    <mergeCell ref="AK30:AO30"/>
    <mergeCell ref="B50:F50"/>
    <mergeCell ref="G50:K50"/>
    <mergeCell ref="L50:P50"/>
    <mergeCell ref="Q50:U50"/>
    <mergeCell ref="V50:Z50"/>
    <mergeCell ref="AA50:AE50"/>
    <mergeCell ref="AF50:AJ50"/>
    <mergeCell ref="L48:P48"/>
    <mergeCell ref="Q48:U48"/>
    <mergeCell ref="V48:Z48"/>
    <mergeCell ref="AA48:AE48"/>
    <mergeCell ref="AF48:AJ48"/>
    <mergeCell ref="AK48:AO48"/>
    <mergeCell ref="B43:F43"/>
    <mergeCell ref="B49:F49"/>
    <mergeCell ref="G49:K49"/>
    <mergeCell ref="L49:P49"/>
    <mergeCell ref="Q49:U49"/>
    <mergeCell ref="V49:Z49"/>
    <mergeCell ref="AA49:AE49"/>
    <mergeCell ref="AF49:AJ49"/>
    <mergeCell ref="AK49:AO49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AF8:AJ9"/>
    <mergeCell ref="AK8:AO9"/>
    <mergeCell ref="AP8:AT9"/>
    <mergeCell ref="G9:K9"/>
    <mergeCell ref="L9:P9"/>
    <mergeCell ref="Q9:U9"/>
    <mergeCell ref="V9:Z9"/>
    <mergeCell ref="AA9:AE9"/>
    <mergeCell ref="V36:Z36"/>
    <mergeCell ref="AA36:AE36"/>
    <mergeCell ref="AF36:AJ36"/>
    <mergeCell ref="AK36:AO36"/>
    <mergeCell ref="AF27:AJ27"/>
    <mergeCell ref="AK27:AO27"/>
    <mergeCell ref="Q30:U30"/>
    <mergeCell ref="AP10:AT10"/>
    <mergeCell ref="V35:Z35"/>
    <mergeCell ref="AA35:AE35"/>
    <mergeCell ref="AF31:AJ31"/>
    <mergeCell ref="AK31:AO31"/>
    <mergeCell ref="AF19:AJ19"/>
    <mergeCell ref="AK19:AO19"/>
    <mergeCell ref="AF21:AJ21"/>
    <mergeCell ref="AK21:AO21"/>
    <mergeCell ref="AA91:AG91"/>
    <mergeCell ref="AH91:AL91"/>
    <mergeCell ref="AH89:AO89"/>
    <mergeCell ref="AP89:AS89"/>
    <mergeCell ref="B90:C90"/>
    <mergeCell ref="D90:G90"/>
    <mergeCell ref="H90:L90"/>
    <mergeCell ref="M90:N90"/>
    <mergeCell ref="O90:R90"/>
    <mergeCell ref="S90:U90"/>
    <mergeCell ref="V90:Z90"/>
    <mergeCell ref="AA90:AG90"/>
    <mergeCell ref="AH90:AL90"/>
    <mergeCell ref="AM90:AO90"/>
    <mergeCell ref="AP90:AS90"/>
    <mergeCell ref="AM91:AO91"/>
    <mergeCell ref="AP91:AS91"/>
    <mergeCell ref="B91:C91"/>
    <mergeCell ref="D91:G91"/>
    <mergeCell ref="H91:L91"/>
    <mergeCell ref="M91:N91"/>
    <mergeCell ref="O91:R91"/>
    <mergeCell ref="S91:U91"/>
    <mergeCell ref="B87:C89"/>
    <mergeCell ref="C104:H105"/>
    <mergeCell ref="N104:O105"/>
    <mergeCell ref="L106:M106"/>
    <mergeCell ref="O106:Q106"/>
    <mergeCell ref="R106:S106"/>
    <mergeCell ref="V106:X106"/>
    <mergeCell ref="Y106:Z106"/>
    <mergeCell ref="K101:M102"/>
    <mergeCell ref="V91:Z91"/>
    <mergeCell ref="B92:C92"/>
    <mergeCell ref="D92:G92"/>
    <mergeCell ref="H92:L92"/>
    <mergeCell ref="M92:N92"/>
    <mergeCell ref="O92:R92"/>
    <mergeCell ref="S92:U92"/>
    <mergeCell ref="R102:V102"/>
    <mergeCell ref="I103:P103"/>
    <mergeCell ref="B93:C93"/>
    <mergeCell ref="D93:G93"/>
    <mergeCell ref="H93:L93"/>
    <mergeCell ref="M93:N93"/>
    <mergeCell ref="O93:U93"/>
    <mergeCell ref="V93:Z93"/>
    <mergeCell ref="I99:M99"/>
    <mergeCell ref="Z113:Z114"/>
    <mergeCell ref="AA113:AC114"/>
    <mergeCell ref="N114:O114"/>
    <mergeCell ref="Q114:T114"/>
    <mergeCell ref="V92:Z92"/>
    <mergeCell ref="AA92:AG92"/>
    <mergeCell ref="AD113:AE114"/>
    <mergeCell ref="I111:M111"/>
    <mergeCell ref="N111:O111"/>
    <mergeCell ref="V112:X112"/>
    <mergeCell ref="J113:L114"/>
    <mergeCell ref="M113:M114"/>
    <mergeCell ref="N113:O113"/>
    <mergeCell ref="P113:P114"/>
    <mergeCell ref="Q113:T113"/>
    <mergeCell ref="U113:U114"/>
    <mergeCell ref="V113:W114"/>
    <mergeCell ref="X113:Y114"/>
    <mergeCell ref="AH92:AL92"/>
    <mergeCell ref="AM92:AO92"/>
    <mergeCell ref="AP92:AS92"/>
    <mergeCell ref="AP93:AS93"/>
    <mergeCell ref="Q100:S100"/>
    <mergeCell ref="T100:U100"/>
    <mergeCell ref="N101:N102"/>
    <mergeCell ref="O101:P101"/>
    <mergeCell ref="Q101:Q102"/>
    <mergeCell ref="R101:T101"/>
    <mergeCell ref="U101:V101"/>
    <mergeCell ref="W101:W102"/>
    <mergeCell ref="X101:Z102"/>
    <mergeCell ref="AH93:AL93"/>
    <mergeCell ref="AM93:AO93"/>
    <mergeCell ref="AA101:AB102"/>
    <mergeCell ref="O102:P102"/>
    <mergeCell ref="AA93:AG93"/>
    <mergeCell ref="N99:O99"/>
    <mergeCell ref="AH124:AK124"/>
    <mergeCell ref="AL124:AN124"/>
    <mergeCell ref="AS124:AT124"/>
    <mergeCell ref="N125:O125"/>
    <mergeCell ref="Q125:AB125"/>
    <mergeCell ref="AD125:AT125"/>
    <mergeCell ref="V118:X118"/>
    <mergeCell ref="I123:M123"/>
    <mergeCell ref="N123:O123"/>
    <mergeCell ref="C124:I125"/>
    <mergeCell ref="J124:L125"/>
    <mergeCell ref="M124:M125"/>
    <mergeCell ref="N124:O124"/>
    <mergeCell ref="P124:P125"/>
    <mergeCell ref="Q124:S124"/>
    <mergeCell ref="U124:X124"/>
    <mergeCell ref="AA124:AB124"/>
    <mergeCell ref="Q142:S142"/>
    <mergeCell ref="U142:U143"/>
    <mergeCell ref="V142:X142"/>
    <mergeCell ref="L143:O143"/>
    <mergeCell ref="Q143:T143"/>
    <mergeCell ref="V143:Y143"/>
    <mergeCell ref="N126:P126"/>
    <mergeCell ref="I127:P127"/>
    <mergeCell ref="C128:H129"/>
    <mergeCell ref="O128:P129"/>
    <mergeCell ref="L130:M130"/>
    <mergeCell ref="O130:Q130"/>
    <mergeCell ref="R130:S130"/>
    <mergeCell ref="V130:X130"/>
    <mergeCell ref="Y130:Z13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12"/>
  <sheetViews>
    <sheetView showGridLines="0" zoomScaleNormal="100" workbookViewId="0"/>
  </sheetViews>
  <sheetFormatPr defaultColWidth="8.77734375" defaultRowHeight="15" customHeight="1"/>
  <cols>
    <col min="1" max="1" width="2.77734375" style="100" customWidth="1"/>
    <col min="2" max="2" width="8.77734375" style="102"/>
    <col min="3" max="3" width="8.77734375" style="102" customWidth="1"/>
    <col min="4" max="4" width="8.77734375" style="102"/>
    <col min="5" max="5" width="9.88671875" style="101" bestFit="1" customWidth="1"/>
    <col min="6" max="8" width="8.77734375" style="101"/>
    <col min="9" max="12" width="8.77734375" style="101" customWidth="1"/>
    <col min="13" max="22" width="8.77734375" style="101"/>
    <col min="23" max="16384" width="8.77734375" style="100"/>
  </cols>
  <sheetData>
    <row r="1" spans="1:25" ht="15" customHeight="1">
      <c r="A1" s="97" t="s">
        <v>187</v>
      </c>
      <c r="B1" s="98"/>
      <c r="C1" s="98"/>
      <c r="D1" s="98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5" ht="15" customHeight="1">
      <c r="B2" s="131" t="s">
        <v>188</v>
      </c>
      <c r="C2" s="131" t="s">
        <v>189</v>
      </c>
      <c r="D2" s="131" t="s">
        <v>190</v>
      </c>
      <c r="E2" s="131" t="s">
        <v>191</v>
      </c>
      <c r="F2" s="131" t="s">
        <v>192</v>
      </c>
      <c r="G2" s="165" t="s">
        <v>193</v>
      </c>
      <c r="H2" s="165" t="s">
        <v>194</v>
      </c>
      <c r="I2" s="131" t="s">
        <v>195</v>
      </c>
      <c r="J2" s="131" t="s">
        <v>196</v>
      </c>
      <c r="K2" s="131" t="s">
        <v>198</v>
      </c>
      <c r="L2" s="131" t="s">
        <v>199</v>
      </c>
      <c r="M2" s="131" t="s">
        <v>200</v>
      </c>
      <c r="N2" s="131" t="s">
        <v>201</v>
      </c>
      <c r="O2" s="145" t="s">
        <v>95</v>
      </c>
      <c r="P2" s="145" t="s">
        <v>96</v>
      </c>
      <c r="Q2" s="100"/>
      <c r="R2" s="100"/>
      <c r="S2" s="100"/>
      <c r="T2" s="100"/>
      <c r="U2" s="100"/>
      <c r="V2" s="100"/>
    </row>
    <row r="3" spans="1:25" ht="15" customHeight="1">
      <c r="B3" s="133" t="s">
        <v>202</v>
      </c>
      <c r="C3" s="133">
        <f>MIN(D9:D68)</f>
        <v>0</v>
      </c>
      <c r="D3" s="133">
        <f>MAX(D9:D68)</f>
        <v>0</v>
      </c>
      <c r="E3" s="133" t="str">
        <f>E9</f>
        <v/>
      </c>
      <c r="F3" s="133">
        <f>IF(E3="inch",25.4,1)</f>
        <v>1</v>
      </c>
      <c r="G3" s="133">
        <f>MIN(M9:M68)</f>
        <v>0</v>
      </c>
      <c r="H3" s="133">
        <f>MAX(M9:M68)</f>
        <v>0</v>
      </c>
      <c r="I3" s="133">
        <f>Length_11!H4</f>
        <v>0</v>
      </c>
      <c r="J3" s="133">
        <f>Length_11!I4</f>
        <v>0</v>
      </c>
      <c r="K3" s="133">
        <f>Length_11!J4</f>
        <v>0</v>
      </c>
      <c r="L3" s="133" t="e">
        <f ca="1">OFFSET(Length_11!D3,MATCH($H3,$M9:$M68,0),0)</f>
        <v>#N/A</v>
      </c>
      <c r="M3" s="133" t="e">
        <f ca="1">OFFSET(Length_11!E3,MATCH($H3,$M9:$M68,0),0)</f>
        <v>#N/A</v>
      </c>
      <c r="N3" s="133" t="e">
        <f ca="1">OFFSET(Length_11!F3,MATCH($H3,$M9:$M68,0),0)</f>
        <v>#N/A</v>
      </c>
      <c r="O3" s="108" t="e">
        <f ca="1">IF(SUM(R80)=0,"","초과")</f>
        <v>#DIV/0!</v>
      </c>
      <c r="P3" s="200" t="str">
        <f>IF(SUM(X8)=0,"PASS","FAIL")</f>
        <v>PASS</v>
      </c>
      <c r="Q3" s="100"/>
      <c r="R3" s="100"/>
      <c r="S3" s="100"/>
      <c r="T3" s="100"/>
      <c r="U3" s="100"/>
      <c r="V3" s="100"/>
    </row>
    <row r="4" spans="1:25" ht="15" customHeight="1">
      <c r="B4" s="98"/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5" ht="15" customHeight="1">
      <c r="A5" s="97" t="s">
        <v>203</v>
      </c>
      <c r="D5" s="98"/>
      <c r="E5" s="103"/>
      <c r="F5" s="103"/>
      <c r="G5" s="103"/>
      <c r="H5" s="103"/>
      <c r="I5" s="103"/>
      <c r="J5" s="103"/>
      <c r="K5" s="103"/>
      <c r="L5" s="103"/>
      <c r="M5" s="103"/>
      <c r="N5" s="100"/>
      <c r="O5" s="100"/>
      <c r="P5" s="100"/>
      <c r="Q5" s="100"/>
      <c r="R5" s="109" t="s">
        <v>204</v>
      </c>
      <c r="S5" s="100"/>
      <c r="T5" s="100"/>
      <c r="U5" s="100"/>
      <c r="V5" s="100"/>
    </row>
    <row r="6" spans="1:25" ht="15" customHeight="1">
      <c r="B6" s="393" t="s">
        <v>205</v>
      </c>
      <c r="C6" s="396" t="s">
        <v>206</v>
      </c>
      <c r="D6" s="396" t="s">
        <v>301</v>
      </c>
      <c r="E6" s="396" t="s">
        <v>197</v>
      </c>
      <c r="F6" s="399" t="str">
        <f>B3&amp;"를 이용한 곡률반경 측정값"</f>
        <v>측정 투영기를 이용한 곡률반경 측정값</v>
      </c>
      <c r="G6" s="400"/>
      <c r="H6" s="400"/>
      <c r="I6" s="400"/>
      <c r="J6" s="400"/>
      <c r="K6" s="401"/>
      <c r="L6" s="404" t="s">
        <v>208</v>
      </c>
      <c r="M6" s="131" t="s">
        <v>207</v>
      </c>
      <c r="N6" s="131" t="s">
        <v>209</v>
      </c>
      <c r="O6" s="390" t="s">
        <v>210</v>
      </c>
      <c r="P6" s="391"/>
      <c r="Q6" s="103"/>
      <c r="R6" s="402" t="s">
        <v>81</v>
      </c>
      <c r="S6" s="403"/>
      <c r="T6" s="390" t="s">
        <v>211</v>
      </c>
      <c r="U6" s="391"/>
      <c r="V6" s="391"/>
      <c r="W6" s="391"/>
      <c r="X6" s="391"/>
      <c r="Y6" s="392"/>
    </row>
    <row r="7" spans="1:25" ht="15" customHeight="1">
      <c r="B7" s="394"/>
      <c r="C7" s="398"/>
      <c r="D7" s="398"/>
      <c r="E7" s="398"/>
      <c r="F7" s="146" t="s">
        <v>212</v>
      </c>
      <c r="G7" s="146" t="s">
        <v>163</v>
      </c>
      <c r="H7" s="146" t="s">
        <v>164</v>
      </c>
      <c r="I7" s="146" t="s">
        <v>165</v>
      </c>
      <c r="J7" s="146" t="s">
        <v>166</v>
      </c>
      <c r="K7" s="165" t="s">
        <v>213</v>
      </c>
      <c r="L7" s="405"/>
      <c r="M7" s="131" t="s">
        <v>214</v>
      </c>
      <c r="N7" s="131" t="s">
        <v>215</v>
      </c>
      <c r="O7" s="131" t="s">
        <v>82</v>
      </c>
      <c r="P7" s="131" t="s">
        <v>109</v>
      </c>
      <c r="Q7" s="103"/>
      <c r="R7" s="205" t="s">
        <v>216</v>
      </c>
      <c r="S7" s="205" t="s">
        <v>217</v>
      </c>
      <c r="T7" s="131" t="s">
        <v>207</v>
      </c>
      <c r="U7" s="131" t="s">
        <v>82</v>
      </c>
      <c r="V7" s="131" t="s">
        <v>109</v>
      </c>
      <c r="W7" s="204" t="s">
        <v>81</v>
      </c>
      <c r="X7" s="204" t="s">
        <v>218</v>
      </c>
      <c r="Y7" s="220" t="s">
        <v>183</v>
      </c>
    </row>
    <row r="8" spans="1:25" ht="15" customHeight="1">
      <c r="B8" s="395"/>
      <c r="C8" s="397"/>
      <c r="D8" s="397"/>
      <c r="E8" s="397"/>
      <c r="F8" s="165">
        <f>K3</f>
        <v>0</v>
      </c>
      <c r="G8" s="165">
        <f t="shared" ref="G8:J8" si="0">F8</f>
        <v>0</v>
      </c>
      <c r="H8" s="165">
        <f t="shared" si="0"/>
        <v>0</v>
      </c>
      <c r="I8" s="165">
        <f t="shared" si="0"/>
        <v>0</v>
      </c>
      <c r="J8" s="165">
        <f t="shared" si="0"/>
        <v>0</v>
      </c>
      <c r="K8" s="165">
        <f>J8</f>
        <v>0</v>
      </c>
      <c r="L8" s="131" t="s">
        <v>219</v>
      </c>
      <c r="M8" s="131" t="s">
        <v>220</v>
      </c>
      <c r="N8" s="131" t="s">
        <v>220</v>
      </c>
      <c r="O8" s="131" t="s">
        <v>220</v>
      </c>
      <c r="P8" s="131" t="s">
        <v>150</v>
      </c>
      <c r="Q8" s="103"/>
      <c r="R8" s="131" t="s">
        <v>220</v>
      </c>
      <c r="S8" s="131" t="s">
        <v>220</v>
      </c>
      <c r="T8" s="131" t="s">
        <v>220</v>
      </c>
      <c r="U8" s="131" t="s">
        <v>220</v>
      </c>
      <c r="V8" s="131" t="s">
        <v>150</v>
      </c>
      <c r="W8" s="131" t="s">
        <v>220</v>
      </c>
      <c r="X8" s="234">
        <f>IF(TYPE(MATCH("FAIL",X9:X68,0))=16,0,1)</f>
        <v>0</v>
      </c>
      <c r="Y8" s="220" t="s">
        <v>374</v>
      </c>
    </row>
    <row r="9" spans="1:25" ht="15" customHeight="1">
      <c r="B9" s="147" t="b">
        <f>IF(TRIM(Length_11!B4)="",FALSE,TRUE)</f>
        <v>0</v>
      </c>
      <c r="C9" s="133" t="str">
        <f>IF($B9=FALSE,"",Length_11!A4)</f>
        <v/>
      </c>
      <c r="D9" s="133" t="str">
        <f>IF($B9=FALSE,"",VALUE(Length_11!B4))</f>
        <v/>
      </c>
      <c r="E9" s="133" t="str">
        <f>IF($B9=FALSE,"",Length_11!C4)</f>
        <v/>
      </c>
      <c r="F9" s="147" t="str">
        <f>IF($B9=FALSE,"",Length_11!N4)</f>
        <v/>
      </c>
      <c r="G9" s="147" t="str">
        <f>IF($B9=FALSE,"",Length_11!O4)</f>
        <v/>
      </c>
      <c r="H9" s="147" t="str">
        <f>IF($B9=FALSE,"",Length_11!P4)</f>
        <v/>
      </c>
      <c r="I9" s="147" t="str">
        <f>IF($B9=FALSE,"",Length_11!Q4)</f>
        <v/>
      </c>
      <c r="J9" s="147" t="str">
        <f>IF($B9=FALSE,"",Length_11!R4)</f>
        <v/>
      </c>
      <c r="K9" s="133" t="str">
        <f t="shared" ref="K9:K68" si="1">IF($B9=FALSE,"",AVERAGE(F9:J9))</f>
        <v/>
      </c>
      <c r="L9" s="148" t="str">
        <f t="shared" ref="L9:L68" si="2">IF($B9=FALSE,"",STDEV(F9:J9)*F$3)</f>
        <v/>
      </c>
      <c r="M9" s="139" t="str">
        <f t="shared" ref="M9:M68" si="3">IF($B9=FALSE,"",D9*F$3)</f>
        <v/>
      </c>
      <c r="N9" s="168" t="str">
        <f>IF($B9=FALSE,"",K9)</f>
        <v/>
      </c>
      <c r="O9" s="133" t="str">
        <f>IF($B9=FALSE,"",ROUND(N9,$M$80))</f>
        <v/>
      </c>
      <c r="P9" s="133" t="str">
        <f>IF($B9=FALSE,"",ROUND(M9-O9,$M$80))</f>
        <v/>
      </c>
      <c r="Q9" s="103"/>
      <c r="R9" s="133" t="e">
        <f ca="1">IF(Length_11!K4&lt;0,ROUNDUP(Length_11!K4*F$3,$M$80),ROUNDDOWN(Length_11!K4*F$3,$M$80))</f>
        <v>#DIV/0!</v>
      </c>
      <c r="S9" s="133" t="e">
        <f ca="1">IF(Length_11!L4&lt;0,ROUNDDOWN(Length_11!L4*F$3,$M$80),ROUNDUP(Length_11!L4*F$3,$M$80))</f>
        <v>#DIV/0!</v>
      </c>
      <c r="T9" s="133" t="str">
        <f t="shared" ref="T9:T40" si="4">IF(B9=FALSE,"-",TEXT(M9,IF(M9&gt;=1000,"# ##","")&amp;$P$80))</f>
        <v>-</v>
      </c>
      <c r="U9" s="133" t="str">
        <f t="shared" ref="U9:U40" si="5">IF(B9=FALSE,"-",TEXT(O9,IF(O9&gt;=1000,"# ##","")&amp;$P$80))</f>
        <v>-</v>
      </c>
      <c r="V9" s="133" t="str">
        <f t="shared" ref="V9:V40" si="6">IF(B9=FALSE,"-",TEXT(P9,$P$80))</f>
        <v>-</v>
      </c>
      <c r="W9" s="133" t="str">
        <f t="shared" ref="W9:W40" si="7">IF(B9=FALSE,"-","± "&amp;TEXT(S9-M9,P$80))</f>
        <v>-</v>
      </c>
      <c r="X9" s="133" t="str">
        <f>IF(B9=FALSE,"",IF(AND(R9&lt;=O9,O9&lt;=S9),"PASS","FAIL"))</f>
        <v/>
      </c>
      <c r="Y9" s="133" t="e">
        <f ca="1">S$80</f>
        <v>#DIV/0!</v>
      </c>
    </row>
    <row r="10" spans="1:25" ht="15" customHeight="1">
      <c r="B10" s="147" t="b">
        <f>IF(TRIM(Length_11!B5)="",FALSE,TRUE)</f>
        <v>0</v>
      </c>
      <c r="C10" s="133" t="str">
        <f>IF($B10=FALSE,"",Length_11!A5)</f>
        <v/>
      </c>
      <c r="D10" s="133" t="str">
        <f>IF($B10=FALSE,"",VALUE(Length_11!B5))</f>
        <v/>
      </c>
      <c r="E10" s="133" t="str">
        <f>IF($B10=FALSE,"",Length_11!C5)</f>
        <v/>
      </c>
      <c r="F10" s="147" t="str">
        <f>IF($B10=FALSE,"",Length_11!N5)</f>
        <v/>
      </c>
      <c r="G10" s="147" t="str">
        <f>IF($B10=FALSE,"",Length_11!O5)</f>
        <v/>
      </c>
      <c r="H10" s="147" t="str">
        <f>IF($B10=FALSE,"",Length_11!P5)</f>
        <v/>
      </c>
      <c r="I10" s="147" t="str">
        <f>IF($B10=FALSE,"",Length_11!Q5)</f>
        <v/>
      </c>
      <c r="J10" s="147" t="str">
        <f>IF($B10=FALSE,"",Length_11!R5)</f>
        <v/>
      </c>
      <c r="K10" s="133" t="str">
        <f t="shared" si="1"/>
        <v/>
      </c>
      <c r="L10" s="148" t="str">
        <f t="shared" si="2"/>
        <v/>
      </c>
      <c r="M10" s="139" t="str">
        <f t="shared" si="3"/>
        <v/>
      </c>
      <c r="N10" s="168" t="str">
        <f t="shared" ref="N10:N68" si="8">IF($B10=FALSE,"",K10)</f>
        <v/>
      </c>
      <c r="O10" s="133" t="str">
        <f t="shared" ref="O10:O68" si="9">IF($B10=FALSE,"",ROUND(N10,$M$80))</f>
        <v/>
      </c>
      <c r="P10" s="133" t="str">
        <f t="shared" ref="P10:P68" si="10">IF($B10=FALSE,"",ROUND(M10-O10,$M$80))</f>
        <v/>
      </c>
      <c r="Q10" s="103"/>
      <c r="R10" s="133" t="e">
        <f ca="1">IF(Length_11!K5&lt;0,ROUNDUP(Length_11!K5*F$3,$M$80),ROUNDDOWN(Length_11!K5*F$3,$M$80))</f>
        <v>#DIV/0!</v>
      </c>
      <c r="S10" s="133" t="e">
        <f ca="1">IF(Length_11!L5&lt;0,ROUNDDOWN(Length_11!L5*F$3,$M$80),ROUNDUP(Length_11!L5*F$3,$M$80))</f>
        <v>#DIV/0!</v>
      </c>
      <c r="T10" s="133" t="str">
        <f t="shared" si="4"/>
        <v>-</v>
      </c>
      <c r="U10" s="133" t="str">
        <f t="shared" si="5"/>
        <v>-</v>
      </c>
      <c r="V10" s="133" t="str">
        <f t="shared" si="6"/>
        <v>-</v>
      </c>
      <c r="W10" s="133" t="str">
        <f t="shared" si="7"/>
        <v>-</v>
      </c>
      <c r="X10" s="133" t="str">
        <f t="shared" ref="X10:X68" si="11">IF(B10=FALSE,"",IF(AND(R10&lt;=O10,O10&lt;=S10),"PASS","FAIL"))</f>
        <v/>
      </c>
      <c r="Y10" s="133" t="e">
        <f t="shared" ref="Y10:Y68" ca="1" si="12">S$80</f>
        <v>#DIV/0!</v>
      </c>
    </row>
    <row r="11" spans="1:25" ht="15" customHeight="1">
      <c r="B11" s="147" t="b">
        <f>IF(TRIM(Length_11!B6)="",FALSE,TRUE)</f>
        <v>0</v>
      </c>
      <c r="C11" s="133" t="str">
        <f>IF($B11=FALSE,"",Length_11!A6)</f>
        <v/>
      </c>
      <c r="D11" s="133" t="str">
        <f>IF($B11=FALSE,"",VALUE(Length_11!B6))</f>
        <v/>
      </c>
      <c r="E11" s="133" t="str">
        <f>IF($B11=FALSE,"",Length_11!C6)</f>
        <v/>
      </c>
      <c r="F11" s="147" t="str">
        <f>IF($B11=FALSE,"",Length_11!N6)</f>
        <v/>
      </c>
      <c r="G11" s="147" t="str">
        <f>IF($B11=FALSE,"",Length_11!O6)</f>
        <v/>
      </c>
      <c r="H11" s="147" t="str">
        <f>IF($B11=FALSE,"",Length_11!P6)</f>
        <v/>
      </c>
      <c r="I11" s="147" t="str">
        <f>IF($B11=FALSE,"",Length_11!Q6)</f>
        <v/>
      </c>
      <c r="J11" s="147" t="str">
        <f>IF($B11=FALSE,"",Length_11!R6)</f>
        <v/>
      </c>
      <c r="K11" s="133" t="str">
        <f t="shared" si="1"/>
        <v/>
      </c>
      <c r="L11" s="148" t="str">
        <f t="shared" si="2"/>
        <v/>
      </c>
      <c r="M11" s="139" t="str">
        <f t="shared" si="3"/>
        <v/>
      </c>
      <c r="N11" s="168" t="str">
        <f t="shared" si="8"/>
        <v/>
      </c>
      <c r="O11" s="133" t="str">
        <f t="shared" si="9"/>
        <v/>
      </c>
      <c r="P11" s="133" t="str">
        <f t="shared" si="10"/>
        <v/>
      </c>
      <c r="Q11" s="103"/>
      <c r="R11" s="133" t="e">
        <f ca="1">IF(Length_11!K6&lt;0,ROUNDUP(Length_11!K6*F$3,$M$80),ROUNDDOWN(Length_11!K6*F$3,$M$80))</f>
        <v>#DIV/0!</v>
      </c>
      <c r="S11" s="133" t="e">
        <f ca="1">IF(Length_11!L6&lt;0,ROUNDDOWN(Length_11!L6*F$3,$M$80),ROUNDUP(Length_11!L6*F$3,$M$80))</f>
        <v>#DIV/0!</v>
      </c>
      <c r="T11" s="133" t="str">
        <f t="shared" si="4"/>
        <v>-</v>
      </c>
      <c r="U11" s="133" t="str">
        <f t="shared" si="5"/>
        <v>-</v>
      </c>
      <c r="V11" s="133" t="str">
        <f t="shared" si="6"/>
        <v>-</v>
      </c>
      <c r="W11" s="133" t="str">
        <f t="shared" si="7"/>
        <v>-</v>
      </c>
      <c r="X11" s="133" t="str">
        <f t="shared" si="11"/>
        <v/>
      </c>
      <c r="Y11" s="133" t="e">
        <f t="shared" ca="1" si="12"/>
        <v>#DIV/0!</v>
      </c>
    </row>
    <row r="12" spans="1:25" ht="15" customHeight="1">
      <c r="B12" s="147" t="b">
        <f>IF(TRIM(Length_11!B7)="",FALSE,TRUE)</f>
        <v>0</v>
      </c>
      <c r="C12" s="133" t="str">
        <f>IF($B12=FALSE,"",Length_11!A7)</f>
        <v/>
      </c>
      <c r="D12" s="133" t="str">
        <f>IF($B12=FALSE,"",VALUE(Length_11!B7))</f>
        <v/>
      </c>
      <c r="E12" s="133" t="str">
        <f>IF($B12=FALSE,"",Length_11!C7)</f>
        <v/>
      </c>
      <c r="F12" s="147" t="str">
        <f>IF($B12=FALSE,"",Length_11!N7)</f>
        <v/>
      </c>
      <c r="G12" s="147" t="str">
        <f>IF($B12=FALSE,"",Length_11!O7)</f>
        <v/>
      </c>
      <c r="H12" s="147" t="str">
        <f>IF($B12=FALSE,"",Length_11!P7)</f>
        <v/>
      </c>
      <c r="I12" s="147" t="str">
        <f>IF($B12=FALSE,"",Length_11!Q7)</f>
        <v/>
      </c>
      <c r="J12" s="147" t="str">
        <f>IF($B12=FALSE,"",Length_11!R7)</f>
        <v/>
      </c>
      <c r="K12" s="133" t="str">
        <f t="shared" si="1"/>
        <v/>
      </c>
      <c r="L12" s="148" t="str">
        <f t="shared" si="2"/>
        <v/>
      </c>
      <c r="M12" s="139" t="str">
        <f t="shared" si="3"/>
        <v/>
      </c>
      <c r="N12" s="168" t="str">
        <f t="shared" si="8"/>
        <v/>
      </c>
      <c r="O12" s="133" t="str">
        <f t="shared" si="9"/>
        <v/>
      </c>
      <c r="P12" s="133" t="str">
        <f t="shared" si="10"/>
        <v/>
      </c>
      <c r="Q12" s="103"/>
      <c r="R12" s="133" t="e">
        <f ca="1">IF(Length_11!K7&lt;0,ROUNDUP(Length_11!K7*F$3,$M$80),ROUNDDOWN(Length_11!K7*F$3,$M$80))</f>
        <v>#DIV/0!</v>
      </c>
      <c r="S12" s="133" t="e">
        <f ca="1">IF(Length_11!L7&lt;0,ROUNDDOWN(Length_11!L7*F$3,$M$80),ROUNDUP(Length_11!L7*F$3,$M$80))</f>
        <v>#DIV/0!</v>
      </c>
      <c r="T12" s="133" t="str">
        <f t="shared" si="4"/>
        <v>-</v>
      </c>
      <c r="U12" s="133" t="str">
        <f t="shared" si="5"/>
        <v>-</v>
      </c>
      <c r="V12" s="133" t="str">
        <f t="shared" si="6"/>
        <v>-</v>
      </c>
      <c r="W12" s="133" t="str">
        <f t="shared" si="7"/>
        <v>-</v>
      </c>
      <c r="X12" s="133" t="str">
        <f t="shared" si="11"/>
        <v/>
      </c>
      <c r="Y12" s="133" t="e">
        <f t="shared" ca="1" si="12"/>
        <v>#DIV/0!</v>
      </c>
    </row>
    <row r="13" spans="1:25" ht="15" customHeight="1">
      <c r="B13" s="147" t="b">
        <f>IF(TRIM(Length_11!B8)="",FALSE,TRUE)</f>
        <v>0</v>
      </c>
      <c r="C13" s="133" t="str">
        <f>IF($B13=FALSE,"",Length_11!A8)</f>
        <v/>
      </c>
      <c r="D13" s="133" t="str">
        <f>IF($B13=FALSE,"",VALUE(Length_11!B8))</f>
        <v/>
      </c>
      <c r="E13" s="133" t="str">
        <f>IF($B13=FALSE,"",Length_11!C8)</f>
        <v/>
      </c>
      <c r="F13" s="147" t="str">
        <f>IF($B13=FALSE,"",Length_11!N8)</f>
        <v/>
      </c>
      <c r="G13" s="147" t="str">
        <f>IF($B13=FALSE,"",Length_11!O8)</f>
        <v/>
      </c>
      <c r="H13" s="147" t="str">
        <f>IF($B13=FALSE,"",Length_11!P8)</f>
        <v/>
      </c>
      <c r="I13" s="147" t="str">
        <f>IF($B13=FALSE,"",Length_11!Q8)</f>
        <v/>
      </c>
      <c r="J13" s="147" t="str">
        <f>IF($B13=FALSE,"",Length_11!R8)</f>
        <v/>
      </c>
      <c r="K13" s="133" t="str">
        <f t="shared" si="1"/>
        <v/>
      </c>
      <c r="L13" s="148" t="str">
        <f t="shared" si="2"/>
        <v/>
      </c>
      <c r="M13" s="139" t="str">
        <f t="shared" si="3"/>
        <v/>
      </c>
      <c r="N13" s="168" t="str">
        <f t="shared" si="8"/>
        <v/>
      </c>
      <c r="O13" s="133" t="str">
        <f t="shared" si="9"/>
        <v/>
      </c>
      <c r="P13" s="133" t="str">
        <f t="shared" si="10"/>
        <v/>
      </c>
      <c r="Q13" s="103"/>
      <c r="R13" s="133" t="e">
        <f ca="1">IF(Length_11!K8&lt;0,ROUNDUP(Length_11!K8*F$3,$M$80),ROUNDDOWN(Length_11!K8*F$3,$M$80))</f>
        <v>#DIV/0!</v>
      </c>
      <c r="S13" s="133" t="e">
        <f ca="1">IF(Length_11!L8&lt;0,ROUNDDOWN(Length_11!L8*F$3,$M$80),ROUNDUP(Length_11!L8*F$3,$M$80))</f>
        <v>#DIV/0!</v>
      </c>
      <c r="T13" s="133" t="str">
        <f t="shared" si="4"/>
        <v>-</v>
      </c>
      <c r="U13" s="133" t="str">
        <f t="shared" si="5"/>
        <v>-</v>
      </c>
      <c r="V13" s="133" t="str">
        <f t="shared" si="6"/>
        <v>-</v>
      </c>
      <c r="W13" s="133" t="str">
        <f t="shared" si="7"/>
        <v>-</v>
      </c>
      <c r="X13" s="133" t="str">
        <f t="shared" si="11"/>
        <v/>
      </c>
      <c r="Y13" s="133" t="e">
        <f t="shared" ca="1" si="12"/>
        <v>#DIV/0!</v>
      </c>
    </row>
    <row r="14" spans="1:25" ht="15" customHeight="1">
      <c r="B14" s="147" t="b">
        <f>IF(TRIM(Length_11!B9)="",FALSE,TRUE)</f>
        <v>0</v>
      </c>
      <c r="C14" s="133" t="str">
        <f>IF($B14=FALSE,"",Length_11!A9)</f>
        <v/>
      </c>
      <c r="D14" s="133" t="str">
        <f>IF($B14=FALSE,"",VALUE(Length_11!B9))</f>
        <v/>
      </c>
      <c r="E14" s="133" t="str">
        <f>IF($B14=FALSE,"",Length_11!C9)</f>
        <v/>
      </c>
      <c r="F14" s="147" t="str">
        <f>IF($B14=FALSE,"",Length_11!N9)</f>
        <v/>
      </c>
      <c r="G14" s="147" t="str">
        <f>IF($B14=FALSE,"",Length_11!O9)</f>
        <v/>
      </c>
      <c r="H14" s="147" t="str">
        <f>IF($B14=FALSE,"",Length_11!P9)</f>
        <v/>
      </c>
      <c r="I14" s="147" t="str">
        <f>IF($B14=FALSE,"",Length_11!Q9)</f>
        <v/>
      </c>
      <c r="J14" s="147" t="str">
        <f>IF($B14=FALSE,"",Length_11!R9)</f>
        <v/>
      </c>
      <c r="K14" s="133" t="str">
        <f t="shared" si="1"/>
        <v/>
      </c>
      <c r="L14" s="148" t="str">
        <f t="shared" si="2"/>
        <v/>
      </c>
      <c r="M14" s="139" t="str">
        <f t="shared" si="3"/>
        <v/>
      </c>
      <c r="N14" s="168" t="str">
        <f t="shared" si="8"/>
        <v/>
      </c>
      <c r="O14" s="133" t="str">
        <f t="shared" si="9"/>
        <v/>
      </c>
      <c r="P14" s="133" t="str">
        <f t="shared" si="10"/>
        <v/>
      </c>
      <c r="Q14" s="103"/>
      <c r="R14" s="133" t="e">
        <f ca="1">IF(Length_11!K9&lt;0,ROUNDUP(Length_11!K9*F$3,$M$80),ROUNDDOWN(Length_11!K9*F$3,$M$80))</f>
        <v>#DIV/0!</v>
      </c>
      <c r="S14" s="133" t="e">
        <f ca="1">IF(Length_11!L9&lt;0,ROUNDDOWN(Length_11!L9*F$3,$M$80),ROUNDUP(Length_11!L9*F$3,$M$80))</f>
        <v>#DIV/0!</v>
      </c>
      <c r="T14" s="133" t="str">
        <f t="shared" si="4"/>
        <v>-</v>
      </c>
      <c r="U14" s="133" t="str">
        <f t="shared" si="5"/>
        <v>-</v>
      </c>
      <c r="V14" s="133" t="str">
        <f t="shared" si="6"/>
        <v>-</v>
      </c>
      <c r="W14" s="133" t="str">
        <f t="shared" si="7"/>
        <v>-</v>
      </c>
      <c r="X14" s="133" t="str">
        <f t="shared" si="11"/>
        <v/>
      </c>
      <c r="Y14" s="133" t="e">
        <f t="shared" ca="1" si="12"/>
        <v>#DIV/0!</v>
      </c>
    </row>
    <row r="15" spans="1:25" ht="15" customHeight="1">
      <c r="B15" s="147" t="b">
        <f>IF(TRIM(Length_11!B10)="",FALSE,TRUE)</f>
        <v>0</v>
      </c>
      <c r="C15" s="133" t="str">
        <f>IF($B15=FALSE,"",Length_11!A10)</f>
        <v/>
      </c>
      <c r="D15" s="133" t="str">
        <f>IF($B15=FALSE,"",VALUE(Length_11!B10))</f>
        <v/>
      </c>
      <c r="E15" s="133" t="str">
        <f>IF($B15=FALSE,"",Length_11!C10)</f>
        <v/>
      </c>
      <c r="F15" s="147" t="str">
        <f>IF($B15=FALSE,"",Length_11!N10)</f>
        <v/>
      </c>
      <c r="G15" s="147" t="str">
        <f>IF($B15=FALSE,"",Length_11!O10)</f>
        <v/>
      </c>
      <c r="H15" s="147" t="str">
        <f>IF($B15=FALSE,"",Length_11!P10)</f>
        <v/>
      </c>
      <c r="I15" s="147" t="str">
        <f>IF($B15=FALSE,"",Length_11!Q10)</f>
        <v/>
      </c>
      <c r="J15" s="147" t="str">
        <f>IF($B15=FALSE,"",Length_11!R10)</f>
        <v/>
      </c>
      <c r="K15" s="133" t="str">
        <f t="shared" si="1"/>
        <v/>
      </c>
      <c r="L15" s="148" t="str">
        <f t="shared" si="2"/>
        <v/>
      </c>
      <c r="M15" s="139" t="str">
        <f t="shared" si="3"/>
        <v/>
      </c>
      <c r="N15" s="168" t="str">
        <f t="shared" si="8"/>
        <v/>
      </c>
      <c r="O15" s="133" t="str">
        <f t="shared" si="9"/>
        <v/>
      </c>
      <c r="P15" s="133" t="str">
        <f t="shared" si="10"/>
        <v/>
      </c>
      <c r="Q15" s="103"/>
      <c r="R15" s="133" t="e">
        <f ca="1">IF(Length_11!K10&lt;0,ROUNDUP(Length_11!K10*F$3,$M$80),ROUNDDOWN(Length_11!K10*F$3,$M$80))</f>
        <v>#DIV/0!</v>
      </c>
      <c r="S15" s="133" t="e">
        <f ca="1">IF(Length_11!L10&lt;0,ROUNDDOWN(Length_11!L10*F$3,$M$80),ROUNDUP(Length_11!L10*F$3,$M$80))</f>
        <v>#DIV/0!</v>
      </c>
      <c r="T15" s="133" t="str">
        <f t="shared" si="4"/>
        <v>-</v>
      </c>
      <c r="U15" s="133" t="str">
        <f t="shared" si="5"/>
        <v>-</v>
      </c>
      <c r="V15" s="133" t="str">
        <f t="shared" si="6"/>
        <v>-</v>
      </c>
      <c r="W15" s="133" t="str">
        <f t="shared" si="7"/>
        <v>-</v>
      </c>
      <c r="X15" s="133" t="str">
        <f t="shared" si="11"/>
        <v/>
      </c>
      <c r="Y15" s="133" t="e">
        <f t="shared" ca="1" si="12"/>
        <v>#DIV/0!</v>
      </c>
    </row>
    <row r="16" spans="1:25" ht="15" customHeight="1">
      <c r="B16" s="147" t="b">
        <f>IF(TRIM(Length_11!B11)="",FALSE,TRUE)</f>
        <v>0</v>
      </c>
      <c r="C16" s="133" t="str">
        <f>IF($B16=FALSE,"",Length_11!A11)</f>
        <v/>
      </c>
      <c r="D16" s="133" t="str">
        <f>IF($B16=FALSE,"",VALUE(Length_11!B11))</f>
        <v/>
      </c>
      <c r="E16" s="133" t="str">
        <f>IF($B16=FALSE,"",Length_11!C11)</f>
        <v/>
      </c>
      <c r="F16" s="147" t="str">
        <f>IF($B16=FALSE,"",Length_11!N11)</f>
        <v/>
      </c>
      <c r="G16" s="147" t="str">
        <f>IF($B16=FALSE,"",Length_11!O11)</f>
        <v/>
      </c>
      <c r="H16" s="147" t="str">
        <f>IF($B16=FALSE,"",Length_11!P11)</f>
        <v/>
      </c>
      <c r="I16" s="147" t="str">
        <f>IF($B16=FALSE,"",Length_11!Q11)</f>
        <v/>
      </c>
      <c r="J16" s="147" t="str">
        <f>IF($B16=FALSE,"",Length_11!R11)</f>
        <v/>
      </c>
      <c r="K16" s="133" t="str">
        <f t="shared" si="1"/>
        <v/>
      </c>
      <c r="L16" s="148" t="str">
        <f t="shared" si="2"/>
        <v/>
      </c>
      <c r="M16" s="139" t="str">
        <f t="shared" si="3"/>
        <v/>
      </c>
      <c r="N16" s="168" t="str">
        <f t="shared" si="8"/>
        <v/>
      </c>
      <c r="O16" s="133" t="str">
        <f t="shared" si="9"/>
        <v/>
      </c>
      <c r="P16" s="133" t="str">
        <f t="shared" si="10"/>
        <v/>
      </c>
      <c r="Q16" s="103"/>
      <c r="R16" s="133" t="e">
        <f ca="1">IF(Length_11!K11&lt;0,ROUNDUP(Length_11!K11*F$3,$M$80),ROUNDDOWN(Length_11!K11*F$3,$M$80))</f>
        <v>#DIV/0!</v>
      </c>
      <c r="S16" s="133" t="e">
        <f ca="1">IF(Length_11!L11&lt;0,ROUNDDOWN(Length_11!L11*F$3,$M$80),ROUNDUP(Length_11!L11*F$3,$M$80))</f>
        <v>#DIV/0!</v>
      </c>
      <c r="T16" s="133" t="str">
        <f t="shared" si="4"/>
        <v>-</v>
      </c>
      <c r="U16" s="133" t="str">
        <f t="shared" si="5"/>
        <v>-</v>
      </c>
      <c r="V16" s="133" t="str">
        <f t="shared" si="6"/>
        <v>-</v>
      </c>
      <c r="W16" s="133" t="str">
        <f t="shared" si="7"/>
        <v>-</v>
      </c>
      <c r="X16" s="133" t="str">
        <f t="shared" si="11"/>
        <v/>
      </c>
      <c r="Y16" s="133" t="e">
        <f t="shared" ca="1" si="12"/>
        <v>#DIV/0!</v>
      </c>
    </row>
    <row r="17" spans="2:25" ht="15" customHeight="1">
      <c r="B17" s="147" t="b">
        <f>IF(TRIM(Length_11!B12)="",FALSE,TRUE)</f>
        <v>0</v>
      </c>
      <c r="C17" s="133" t="str">
        <f>IF($B17=FALSE,"",Length_11!A12)</f>
        <v/>
      </c>
      <c r="D17" s="133" t="str">
        <f>IF($B17=FALSE,"",VALUE(Length_11!B12))</f>
        <v/>
      </c>
      <c r="E17" s="133" t="str">
        <f>IF($B17=FALSE,"",Length_11!C12)</f>
        <v/>
      </c>
      <c r="F17" s="147" t="str">
        <f>IF($B17=FALSE,"",Length_11!N12)</f>
        <v/>
      </c>
      <c r="G17" s="147" t="str">
        <f>IF($B17=FALSE,"",Length_11!O12)</f>
        <v/>
      </c>
      <c r="H17" s="147" t="str">
        <f>IF($B17=FALSE,"",Length_11!P12)</f>
        <v/>
      </c>
      <c r="I17" s="147" t="str">
        <f>IF($B17=FALSE,"",Length_11!Q12)</f>
        <v/>
      </c>
      <c r="J17" s="147" t="str">
        <f>IF($B17=FALSE,"",Length_11!R12)</f>
        <v/>
      </c>
      <c r="K17" s="133" t="str">
        <f t="shared" si="1"/>
        <v/>
      </c>
      <c r="L17" s="148" t="str">
        <f t="shared" si="2"/>
        <v/>
      </c>
      <c r="M17" s="139" t="str">
        <f t="shared" si="3"/>
        <v/>
      </c>
      <c r="N17" s="168" t="str">
        <f t="shared" si="8"/>
        <v/>
      </c>
      <c r="O17" s="133" t="str">
        <f t="shared" si="9"/>
        <v/>
      </c>
      <c r="P17" s="133" t="str">
        <f t="shared" si="10"/>
        <v/>
      </c>
      <c r="Q17" s="103"/>
      <c r="R17" s="133" t="e">
        <f ca="1">IF(Length_11!K12&lt;0,ROUNDUP(Length_11!K12*F$3,$M$80),ROUNDDOWN(Length_11!K12*F$3,$M$80))</f>
        <v>#DIV/0!</v>
      </c>
      <c r="S17" s="133" t="e">
        <f ca="1">IF(Length_11!L12&lt;0,ROUNDDOWN(Length_11!L12*F$3,$M$80),ROUNDUP(Length_11!L12*F$3,$M$80))</f>
        <v>#DIV/0!</v>
      </c>
      <c r="T17" s="133" t="str">
        <f t="shared" si="4"/>
        <v>-</v>
      </c>
      <c r="U17" s="133" t="str">
        <f t="shared" si="5"/>
        <v>-</v>
      </c>
      <c r="V17" s="133" t="str">
        <f t="shared" si="6"/>
        <v>-</v>
      </c>
      <c r="W17" s="133" t="str">
        <f t="shared" si="7"/>
        <v>-</v>
      </c>
      <c r="X17" s="133" t="str">
        <f t="shared" si="11"/>
        <v/>
      </c>
      <c r="Y17" s="133" t="e">
        <f t="shared" ca="1" si="12"/>
        <v>#DIV/0!</v>
      </c>
    </row>
    <row r="18" spans="2:25" ht="15" customHeight="1">
      <c r="B18" s="147" t="b">
        <f>IF(TRIM(Length_11!B13)="",FALSE,TRUE)</f>
        <v>0</v>
      </c>
      <c r="C18" s="133" t="str">
        <f>IF($B18=FALSE,"",Length_11!A13)</f>
        <v/>
      </c>
      <c r="D18" s="133" t="str">
        <f>IF($B18=FALSE,"",VALUE(Length_11!B13))</f>
        <v/>
      </c>
      <c r="E18" s="133" t="str">
        <f>IF($B18=FALSE,"",Length_11!C13)</f>
        <v/>
      </c>
      <c r="F18" s="147" t="str">
        <f>IF($B18=FALSE,"",Length_11!N13)</f>
        <v/>
      </c>
      <c r="G18" s="147" t="str">
        <f>IF($B18=FALSE,"",Length_11!O13)</f>
        <v/>
      </c>
      <c r="H18" s="147" t="str">
        <f>IF($B18=FALSE,"",Length_11!P13)</f>
        <v/>
      </c>
      <c r="I18" s="147" t="str">
        <f>IF($B18=FALSE,"",Length_11!Q13)</f>
        <v/>
      </c>
      <c r="J18" s="147" t="str">
        <f>IF($B18=FALSE,"",Length_11!R13)</f>
        <v/>
      </c>
      <c r="K18" s="133" t="str">
        <f t="shared" si="1"/>
        <v/>
      </c>
      <c r="L18" s="148" t="str">
        <f t="shared" si="2"/>
        <v/>
      </c>
      <c r="M18" s="139" t="str">
        <f t="shared" si="3"/>
        <v/>
      </c>
      <c r="N18" s="168" t="str">
        <f t="shared" si="8"/>
        <v/>
      </c>
      <c r="O18" s="133" t="str">
        <f t="shared" si="9"/>
        <v/>
      </c>
      <c r="P18" s="133" t="str">
        <f t="shared" si="10"/>
        <v/>
      </c>
      <c r="Q18" s="103"/>
      <c r="R18" s="133" t="e">
        <f ca="1">IF(Length_11!K13&lt;0,ROUNDUP(Length_11!K13*F$3,$M$80),ROUNDDOWN(Length_11!K13*F$3,$M$80))</f>
        <v>#DIV/0!</v>
      </c>
      <c r="S18" s="133" t="e">
        <f ca="1">IF(Length_11!L13&lt;0,ROUNDDOWN(Length_11!L13*F$3,$M$80),ROUNDUP(Length_11!L13*F$3,$M$80))</f>
        <v>#DIV/0!</v>
      </c>
      <c r="T18" s="133" t="str">
        <f t="shared" si="4"/>
        <v>-</v>
      </c>
      <c r="U18" s="133" t="str">
        <f t="shared" si="5"/>
        <v>-</v>
      </c>
      <c r="V18" s="133" t="str">
        <f t="shared" si="6"/>
        <v>-</v>
      </c>
      <c r="W18" s="133" t="str">
        <f t="shared" si="7"/>
        <v>-</v>
      </c>
      <c r="X18" s="133" t="str">
        <f t="shared" si="11"/>
        <v/>
      </c>
      <c r="Y18" s="133" t="e">
        <f t="shared" ca="1" si="12"/>
        <v>#DIV/0!</v>
      </c>
    </row>
    <row r="19" spans="2:25" ht="15" customHeight="1">
      <c r="B19" s="147" t="b">
        <f>IF(TRIM(Length_11!B14)="",FALSE,TRUE)</f>
        <v>0</v>
      </c>
      <c r="C19" s="133" t="str">
        <f>IF($B19=FALSE,"",Length_11!A14)</f>
        <v/>
      </c>
      <c r="D19" s="133" t="str">
        <f>IF($B19=FALSE,"",VALUE(Length_11!B14))</f>
        <v/>
      </c>
      <c r="E19" s="133" t="str">
        <f>IF($B19=FALSE,"",Length_11!C14)</f>
        <v/>
      </c>
      <c r="F19" s="147" t="str">
        <f>IF($B19=FALSE,"",Length_11!N14)</f>
        <v/>
      </c>
      <c r="G19" s="147" t="str">
        <f>IF($B19=FALSE,"",Length_11!O14)</f>
        <v/>
      </c>
      <c r="H19" s="147" t="str">
        <f>IF($B19=FALSE,"",Length_11!P14)</f>
        <v/>
      </c>
      <c r="I19" s="147" t="str">
        <f>IF($B19=FALSE,"",Length_11!Q14)</f>
        <v/>
      </c>
      <c r="J19" s="147" t="str">
        <f>IF($B19=FALSE,"",Length_11!R14)</f>
        <v/>
      </c>
      <c r="K19" s="133" t="str">
        <f t="shared" si="1"/>
        <v/>
      </c>
      <c r="L19" s="148" t="str">
        <f t="shared" si="2"/>
        <v/>
      </c>
      <c r="M19" s="139" t="str">
        <f t="shared" si="3"/>
        <v/>
      </c>
      <c r="N19" s="168" t="str">
        <f t="shared" si="8"/>
        <v/>
      </c>
      <c r="O19" s="133" t="str">
        <f t="shared" si="9"/>
        <v/>
      </c>
      <c r="P19" s="133" t="str">
        <f t="shared" si="10"/>
        <v/>
      </c>
      <c r="Q19" s="103"/>
      <c r="R19" s="133" t="e">
        <f ca="1">IF(Length_11!K14&lt;0,ROUNDUP(Length_11!K14*F$3,$M$80),ROUNDDOWN(Length_11!K14*F$3,$M$80))</f>
        <v>#DIV/0!</v>
      </c>
      <c r="S19" s="133" t="e">
        <f ca="1">IF(Length_11!L14&lt;0,ROUNDDOWN(Length_11!L14*F$3,$M$80),ROUNDUP(Length_11!L14*F$3,$M$80))</f>
        <v>#DIV/0!</v>
      </c>
      <c r="T19" s="133" t="str">
        <f t="shared" si="4"/>
        <v>-</v>
      </c>
      <c r="U19" s="133" t="str">
        <f t="shared" si="5"/>
        <v>-</v>
      </c>
      <c r="V19" s="133" t="str">
        <f t="shared" si="6"/>
        <v>-</v>
      </c>
      <c r="W19" s="133" t="str">
        <f t="shared" si="7"/>
        <v>-</v>
      </c>
      <c r="X19" s="133" t="str">
        <f t="shared" si="11"/>
        <v/>
      </c>
      <c r="Y19" s="133" t="e">
        <f t="shared" ca="1" si="12"/>
        <v>#DIV/0!</v>
      </c>
    </row>
    <row r="20" spans="2:25" ht="15" customHeight="1">
      <c r="B20" s="147" t="b">
        <f>IF(TRIM(Length_11!B15)="",FALSE,TRUE)</f>
        <v>0</v>
      </c>
      <c r="C20" s="133" t="str">
        <f>IF($B20=FALSE,"",Length_11!A15)</f>
        <v/>
      </c>
      <c r="D20" s="133" t="str">
        <f>IF($B20=FALSE,"",VALUE(Length_11!B15))</f>
        <v/>
      </c>
      <c r="E20" s="133" t="str">
        <f>IF($B20=FALSE,"",Length_11!C15)</f>
        <v/>
      </c>
      <c r="F20" s="147" t="str">
        <f>IF($B20=FALSE,"",Length_11!N15)</f>
        <v/>
      </c>
      <c r="G20" s="147" t="str">
        <f>IF($B20=FALSE,"",Length_11!O15)</f>
        <v/>
      </c>
      <c r="H20" s="147" t="str">
        <f>IF($B20=FALSE,"",Length_11!P15)</f>
        <v/>
      </c>
      <c r="I20" s="147" t="str">
        <f>IF($B20=FALSE,"",Length_11!Q15)</f>
        <v/>
      </c>
      <c r="J20" s="147" t="str">
        <f>IF($B20=FALSE,"",Length_11!R15)</f>
        <v/>
      </c>
      <c r="K20" s="133" t="str">
        <f t="shared" si="1"/>
        <v/>
      </c>
      <c r="L20" s="148" t="str">
        <f t="shared" si="2"/>
        <v/>
      </c>
      <c r="M20" s="139" t="str">
        <f t="shared" si="3"/>
        <v/>
      </c>
      <c r="N20" s="168" t="str">
        <f t="shared" si="8"/>
        <v/>
      </c>
      <c r="O20" s="133" t="str">
        <f t="shared" si="9"/>
        <v/>
      </c>
      <c r="P20" s="133" t="str">
        <f t="shared" si="10"/>
        <v/>
      </c>
      <c r="Q20" s="103"/>
      <c r="R20" s="133" t="e">
        <f ca="1">IF(Length_11!K15&lt;0,ROUNDUP(Length_11!K15*F$3,$M$80),ROUNDDOWN(Length_11!K15*F$3,$M$80))</f>
        <v>#DIV/0!</v>
      </c>
      <c r="S20" s="133" t="e">
        <f ca="1">IF(Length_11!L15&lt;0,ROUNDDOWN(Length_11!L15*F$3,$M$80),ROUNDUP(Length_11!L15*F$3,$M$80))</f>
        <v>#DIV/0!</v>
      </c>
      <c r="T20" s="133" t="str">
        <f t="shared" si="4"/>
        <v>-</v>
      </c>
      <c r="U20" s="133" t="str">
        <f t="shared" si="5"/>
        <v>-</v>
      </c>
      <c r="V20" s="133" t="str">
        <f t="shared" si="6"/>
        <v>-</v>
      </c>
      <c r="W20" s="133" t="str">
        <f t="shared" si="7"/>
        <v>-</v>
      </c>
      <c r="X20" s="133" t="str">
        <f t="shared" si="11"/>
        <v/>
      </c>
      <c r="Y20" s="133" t="e">
        <f t="shared" ca="1" si="12"/>
        <v>#DIV/0!</v>
      </c>
    </row>
    <row r="21" spans="2:25" ht="15" customHeight="1">
      <c r="B21" s="147" t="b">
        <f>IF(TRIM(Length_11!B16)="",FALSE,TRUE)</f>
        <v>0</v>
      </c>
      <c r="C21" s="133" t="str">
        <f>IF($B21=FALSE,"",Length_11!A16)</f>
        <v/>
      </c>
      <c r="D21" s="133" t="str">
        <f>IF($B21=FALSE,"",VALUE(Length_11!B16))</f>
        <v/>
      </c>
      <c r="E21" s="133" t="str">
        <f>IF($B21=FALSE,"",Length_11!C16)</f>
        <v/>
      </c>
      <c r="F21" s="147" t="str">
        <f>IF($B21=FALSE,"",Length_11!N16)</f>
        <v/>
      </c>
      <c r="G21" s="147" t="str">
        <f>IF($B21=FALSE,"",Length_11!O16)</f>
        <v/>
      </c>
      <c r="H21" s="147" t="str">
        <f>IF($B21=FALSE,"",Length_11!P16)</f>
        <v/>
      </c>
      <c r="I21" s="147" t="str">
        <f>IF($B21=FALSE,"",Length_11!Q16)</f>
        <v/>
      </c>
      <c r="J21" s="147" t="str">
        <f>IF($B21=FALSE,"",Length_11!R16)</f>
        <v/>
      </c>
      <c r="K21" s="133" t="str">
        <f t="shared" si="1"/>
        <v/>
      </c>
      <c r="L21" s="148" t="str">
        <f t="shared" si="2"/>
        <v/>
      </c>
      <c r="M21" s="139" t="str">
        <f t="shared" si="3"/>
        <v/>
      </c>
      <c r="N21" s="168" t="str">
        <f t="shared" si="8"/>
        <v/>
      </c>
      <c r="O21" s="133" t="str">
        <f t="shared" si="9"/>
        <v/>
      </c>
      <c r="P21" s="133" t="str">
        <f t="shared" si="10"/>
        <v/>
      </c>
      <c r="Q21" s="103"/>
      <c r="R21" s="133" t="e">
        <f ca="1">IF(Length_11!K16&lt;0,ROUNDUP(Length_11!K16*F$3,$M$80),ROUNDDOWN(Length_11!K16*F$3,$M$80))</f>
        <v>#DIV/0!</v>
      </c>
      <c r="S21" s="133" t="e">
        <f ca="1">IF(Length_11!L16&lt;0,ROUNDDOWN(Length_11!L16*F$3,$M$80),ROUNDUP(Length_11!L16*F$3,$M$80))</f>
        <v>#DIV/0!</v>
      </c>
      <c r="T21" s="133" t="str">
        <f t="shared" si="4"/>
        <v>-</v>
      </c>
      <c r="U21" s="133" t="str">
        <f t="shared" si="5"/>
        <v>-</v>
      </c>
      <c r="V21" s="133" t="str">
        <f t="shared" si="6"/>
        <v>-</v>
      </c>
      <c r="W21" s="133" t="str">
        <f t="shared" si="7"/>
        <v>-</v>
      </c>
      <c r="X21" s="133" t="str">
        <f t="shared" si="11"/>
        <v/>
      </c>
      <c r="Y21" s="133" t="e">
        <f t="shared" ca="1" si="12"/>
        <v>#DIV/0!</v>
      </c>
    </row>
    <row r="22" spans="2:25" ht="15" customHeight="1">
      <c r="B22" s="147" t="b">
        <f>IF(TRIM(Length_11!B17)="",FALSE,TRUE)</f>
        <v>0</v>
      </c>
      <c r="C22" s="133" t="str">
        <f>IF($B22=FALSE,"",Length_11!A17)</f>
        <v/>
      </c>
      <c r="D22" s="133" t="str">
        <f>IF($B22=FALSE,"",VALUE(Length_11!B17))</f>
        <v/>
      </c>
      <c r="E22" s="133" t="str">
        <f>IF($B22=FALSE,"",Length_11!C17)</f>
        <v/>
      </c>
      <c r="F22" s="147" t="str">
        <f>IF($B22=FALSE,"",Length_11!N17)</f>
        <v/>
      </c>
      <c r="G22" s="147" t="str">
        <f>IF($B22=FALSE,"",Length_11!O17)</f>
        <v/>
      </c>
      <c r="H22" s="147" t="str">
        <f>IF($B22=FALSE,"",Length_11!P17)</f>
        <v/>
      </c>
      <c r="I22" s="147" t="str">
        <f>IF($B22=FALSE,"",Length_11!Q17)</f>
        <v/>
      </c>
      <c r="J22" s="147" t="str">
        <f>IF($B22=FALSE,"",Length_11!R17)</f>
        <v/>
      </c>
      <c r="K22" s="133" t="str">
        <f t="shared" si="1"/>
        <v/>
      </c>
      <c r="L22" s="148" t="str">
        <f t="shared" si="2"/>
        <v/>
      </c>
      <c r="M22" s="139" t="str">
        <f t="shared" si="3"/>
        <v/>
      </c>
      <c r="N22" s="168" t="str">
        <f t="shared" si="8"/>
        <v/>
      </c>
      <c r="O22" s="133" t="str">
        <f t="shared" si="9"/>
        <v/>
      </c>
      <c r="P22" s="133" t="str">
        <f t="shared" si="10"/>
        <v/>
      </c>
      <c r="Q22" s="103"/>
      <c r="R22" s="133" t="e">
        <f ca="1">IF(Length_11!K17&lt;0,ROUNDUP(Length_11!K17*F$3,$M$80),ROUNDDOWN(Length_11!K17*F$3,$M$80))</f>
        <v>#DIV/0!</v>
      </c>
      <c r="S22" s="133" t="e">
        <f ca="1">IF(Length_11!L17&lt;0,ROUNDDOWN(Length_11!L17*F$3,$M$80),ROUNDUP(Length_11!L17*F$3,$M$80))</f>
        <v>#DIV/0!</v>
      </c>
      <c r="T22" s="133" t="str">
        <f t="shared" si="4"/>
        <v>-</v>
      </c>
      <c r="U22" s="133" t="str">
        <f t="shared" si="5"/>
        <v>-</v>
      </c>
      <c r="V22" s="133" t="str">
        <f t="shared" si="6"/>
        <v>-</v>
      </c>
      <c r="W22" s="133" t="str">
        <f t="shared" si="7"/>
        <v>-</v>
      </c>
      <c r="X22" s="133" t="str">
        <f t="shared" si="11"/>
        <v/>
      </c>
      <c r="Y22" s="133" t="e">
        <f t="shared" ca="1" si="12"/>
        <v>#DIV/0!</v>
      </c>
    </row>
    <row r="23" spans="2:25" ht="15" customHeight="1">
      <c r="B23" s="147" t="b">
        <f>IF(TRIM(Length_11!B18)="",FALSE,TRUE)</f>
        <v>0</v>
      </c>
      <c r="C23" s="133" t="str">
        <f>IF($B23=FALSE,"",Length_11!A18)</f>
        <v/>
      </c>
      <c r="D23" s="133" t="str">
        <f>IF($B23=FALSE,"",VALUE(Length_11!B18))</f>
        <v/>
      </c>
      <c r="E23" s="133" t="str">
        <f>IF($B23=FALSE,"",Length_11!C18)</f>
        <v/>
      </c>
      <c r="F23" s="147" t="str">
        <f>IF($B23=FALSE,"",Length_11!N18)</f>
        <v/>
      </c>
      <c r="G23" s="147" t="str">
        <f>IF($B23=FALSE,"",Length_11!O18)</f>
        <v/>
      </c>
      <c r="H23" s="147" t="str">
        <f>IF($B23=FALSE,"",Length_11!P18)</f>
        <v/>
      </c>
      <c r="I23" s="147" t="str">
        <f>IF($B23=FALSE,"",Length_11!Q18)</f>
        <v/>
      </c>
      <c r="J23" s="147" t="str">
        <f>IF($B23=FALSE,"",Length_11!R18)</f>
        <v/>
      </c>
      <c r="K23" s="133" t="str">
        <f t="shared" si="1"/>
        <v/>
      </c>
      <c r="L23" s="148" t="str">
        <f t="shared" si="2"/>
        <v/>
      </c>
      <c r="M23" s="139" t="str">
        <f t="shared" si="3"/>
        <v/>
      </c>
      <c r="N23" s="168" t="str">
        <f t="shared" si="8"/>
        <v/>
      </c>
      <c r="O23" s="133" t="str">
        <f t="shared" si="9"/>
        <v/>
      </c>
      <c r="P23" s="133" t="str">
        <f t="shared" si="10"/>
        <v/>
      </c>
      <c r="Q23" s="103"/>
      <c r="R23" s="133" t="e">
        <f ca="1">IF(Length_11!K18&lt;0,ROUNDUP(Length_11!K18*F$3,$M$80),ROUNDDOWN(Length_11!K18*F$3,$M$80))</f>
        <v>#DIV/0!</v>
      </c>
      <c r="S23" s="133" t="e">
        <f ca="1">IF(Length_11!L18&lt;0,ROUNDDOWN(Length_11!L18*F$3,$M$80),ROUNDUP(Length_11!L18*F$3,$M$80))</f>
        <v>#DIV/0!</v>
      </c>
      <c r="T23" s="133" t="str">
        <f t="shared" si="4"/>
        <v>-</v>
      </c>
      <c r="U23" s="133" t="str">
        <f t="shared" si="5"/>
        <v>-</v>
      </c>
      <c r="V23" s="133" t="str">
        <f t="shared" si="6"/>
        <v>-</v>
      </c>
      <c r="W23" s="133" t="str">
        <f t="shared" si="7"/>
        <v>-</v>
      </c>
      <c r="X23" s="133" t="str">
        <f t="shared" si="11"/>
        <v/>
      </c>
      <c r="Y23" s="133" t="e">
        <f t="shared" ca="1" si="12"/>
        <v>#DIV/0!</v>
      </c>
    </row>
    <row r="24" spans="2:25" ht="15" customHeight="1">
      <c r="B24" s="147" t="b">
        <f>IF(TRIM(Length_11!B19)="",FALSE,TRUE)</f>
        <v>0</v>
      </c>
      <c r="C24" s="133" t="str">
        <f>IF($B24=FALSE,"",Length_11!A19)</f>
        <v/>
      </c>
      <c r="D24" s="133" t="str">
        <f>IF($B24=FALSE,"",VALUE(Length_11!B19))</f>
        <v/>
      </c>
      <c r="E24" s="133" t="str">
        <f>IF($B24=FALSE,"",Length_11!C19)</f>
        <v/>
      </c>
      <c r="F24" s="147" t="str">
        <f>IF($B24=FALSE,"",Length_11!N19)</f>
        <v/>
      </c>
      <c r="G24" s="147" t="str">
        <f>IF($B24=FALSE,"",Length_11!O19)</f>
        <v/>
      </c>
      <c r="H24" s="147" t="str">
        <f>IF($B24=FALSE,"",Length_11!P19)</f>
        <v/>
      </c>
      <c r="I24" s="147" t="str">
        <f>IF($B24=FALSE,"",Length_11!Q19)</f>
        <v/>
      </c>
      <c r="J24" s="147" t="str">
        <f>IF($B24=FALSE,"",Length_11!R19)</f>
        <v/>
      </c>
      <c r="K24" s="133" t="str">
        <f t="shared" si="1"/>
        <v/>
      </c>
      <c r="L24" s="148" t="str">
        <f t="shared" si="2"/>
        <v/>
      </c>
      <c r="M24" s="139" t="str">
        <f t="shared" si="3"/>
        <v/>
      </c>
      <c r="N24" s="168" t="str">
        <f t="shared" si="8"/>
        <v/>
      </c>
      <c r="O24" s="133" t="str">
        <f t="shared" si="9"/>
        <v/>
      </c>
      <c r="P24" s="133" t="str">
        <f t="shared" si="10"/>
        <v/>
      </c>
      <c r="Q24" s="103"/>
      <c r="R24" s="133" t="e">
        <f ca="1">IF(Length_11!K19&lt;0,ROUNDUP(Length_11!K19*F$3,$M$80),ROUNDDOWN(Length_11!K19*F$3,$M$80))</f>
        <v>#DIV/0!</v>
      </c>
      <c r="S24" s="133" t="e">
        <f ca="1">IF(Length_11!L19&lt;0,ROUNDDOWN(Length_11!L19*F$3,$M$80),ROUNDUP(Length_11!L19*F$3,$M$80))</f>
        <v>#DIV/0!</v>
      </c>
      <c r="T24" s="133" t="str">
        <f t="shared" si="4"/>
        <v>-</v>
      </c>
      <c r="U24" s="133" t="str">
        <f t="shared" si="5"/>
        <v>-</v>
      </c>
      <c r="V24" s="133" t="str">
        <f t="shared" si="6"/>
        <v>-</v>
      </c>
      <c r="W24" s="133" t="str">
        <f t="shared" si="7"/>
        <v>-</v>
      </c>
      <c r="X24" s="133" t="str">
        <f t="shared" si="11"/>
        <v/>
      </c>
      <c r="Y24" s="133" t="e">
        <f t="shared" ca="1" si="12"/>
        <v>#DIV/0!</v>
      </c>
    </row>
    <row r="25" spans="2:25" ht="15" customHeight="1">
      <c r="B25" s="147" t="b">
        <f>IF(TRIM(Length_11!B20)="",FALSE,TRUE)</f>
        <v>0</v>
      </c>
      <c r="C25" s="133" t="str">
        <f>IF($B25=FALSE,"",Length_11!A20)</f>
        <v/>
      </c>
      <c r="D25" s="133" t="str">
        <f>IF($B25=FALSE,"",VALUE(Length_11!B20))</f>
        <v/>
      </c>
      <c r="E25" s="133" t="str">
        <f>IF($B25=FALSE,"",Length_11!C20)</f>
        <v/>
      </c>
      <c r="F25" s="147" t="str">
        <f>IF($B25=FALSE,"",Length_11!N20)</f>
        <v/>
      </c>
      <c r="G25" s="147" t="str">
        <f>IF($B25=FALSE,"",Length_11!O20)</f>
        <v/>
      </c>
      <c r="H25" s="147" t="str">
        <f>IF($B25=FALSE,"",Length_11!P20)</f>
        <v/>
      </c>
      <c r="I25" s="147" t="str">
        <f>IF($B25=FALSE,"",Length_11!Q20)</f>
        <v/>
      </c>
      <c r="J25" s="147" t="str">
        <f>IF($B25=FALSE,"",Length_11!R20)</f>
        <v/>
      </c>
      <c r="K25" s="133" t="str">
        <f t="shared" si="1"/>
        <v/>
      </c>
      <c r="L25" s="148" t="str">
        <f t="shared" si="2"/>
        <v/>
      </c>
      <c r="M25" s="139" t="str">
        <f t="shared" si="3"/>
        <v/>
      </c>
      <c r="N25" s="168" t="str">
        <f t="shared" si="8"/>
        <v/>
      </c>
      <c r="O25" s="133" t="str">
        <f t="shared" si="9"/>
        <v/>
      </c>
      <c r="P25" s="133" t="str">
        <f t="shared" si="10"/>
        <v/>
      </c>
      <c r="Q25" s="103"/>
      <c r="R25" s="133" t="e">
        <f ca="1">IF(Length_11!K20&lt;0,ROUNDUP(Length_11!K20*F$3,$M$80),ROUNDDOWN(Length_11!K20*F$3,$M$80))</f>
        <v>#DIV/0!</v>
      </c>
      <c r="S25" s="133" t="e">
        <f ca="1">IF(Length_11!L20&lt;0,ROUNDDOWN(Length_11!L20*F$3,$M$80),ROUNDUP(Length_11!L20*F$3,$M$80))</f>
        <v>#DIV/0!</v>
      </c>
      <c r="T25" s="133" t="str">
        <f t="shared" si="4"/>
        <v>-</v>
      </c>
      <c r="U25" s="133" t="str">
        <f t="shared" si="5"/>
        <v>-</v>
      </c>
      <c r="V25" s="133" t="str">
        <f t="shared" si="6"/>
        <v>-</v>
      </c>
      <c r="W25" s="133" t="str">
        <f t="shared" si="7"/>
        <v>-</v>
      </c>
      <c r="X25" s="133" t="str">
        <f t="shared" si="11"/>
        <v/>
      </c>
      <c r="Y25" s="133" t="e">
        <f t="shared" ca="1" si="12"/>
        <v>#DIV/0!</v>
      </c>
    </row>
    <row r="26" spans="2:25" ht="15" customHeight="1">
      <c r="B26" s="147" t="b">
        <f>IF(TRIM(Length_11!B21)="",FALSE,TRUE)</f>
        <v>0</v>
      </c>
      <c r="C26" s="133" t="str">
        <f>IF($B26=FALSE,"",Length_11!A21)</f>
        <v/>
      </c>
      <c r="D26" s="133" t="str">
        <f>IF($B26=FALSE,"",VALUE(Length_11!B21))</f>
        <v/>
      </c>
      <c r="E26" s="133" t="str">
        <f>IF($B26=FALSE,"",Length_11!C21)</f>
        <v/>
      </c>
      <c r="F26" s="147" t="str">
        <f>IF($B26=FALSE,"",Length_11!N21)</f>
        <v/>
      </c>
      <c r="G26" s="147" t="str">
        <f>IF($B26=FALSE,"",Length_11!O21)</f>
        <v/>
      </c>
      <c r="H26" s="147" t="str">
        <f>IF($B26=FALSE,"",Length_11!P21)</f>
        <v/>
      </c>
      <c r="I26" s="147" t="str">
        <f>IF($B26=FALSE,"",Length_11!Q21)</f>
        <v/>
      </c>
      <c r="J26" s="147" t="str">
        <f>IF($B26=FALSE,"",Length_11!R21)</f>
        <v/>
      </c>
      <c r="K26" s="133" t="str">
        <f t="shared" si="1"/>
        <v/>
      </c>
      <c r="L26" s="148" t="str">
        <f t="shared" si="2"/>
        <v/>
      </c>
      <c r="M26" s="139" t="str">
        <f t="shared" si="3"/>
        <v/>
      </c>
      <c r="N26" s="168" t="str">
        <f t="shared" si="8"/>
        <v/>
      </c>
      <c r="O26" s="133" t="str">
        <f t="shared" si="9"/>
        <v/>
      </c>
      <c r="P26" s="133" t="str">
        <f t="shared" si="10"/>
        <v/>
      </c>
      <c r="Q26" s="103"/>
      <c r="R26" s="133" t="e">
        <f ca="1">IF(Length_11!K21&lt;0,ROUNDUP(Length_11!K21*F$3,$M$80),ROUNDDOWN(Length_11!K21*F$3,$M$80))</f>
        <v>#DIV/0!</v>
      </c>
      <c r="S26" s="133" t="e">
        <f ca="1">IF(Length_11!L21&lt;0,ROUNDDOWN(Length_11!L21*F$3,$M$80),ROUNDUP(Length_11!L21*F$3,$M$80))</f>
        <v>#DIV/0!</v>
      </c>
      <c r="T26" s="133" t="str">
        <f t="shared" si="4"/>
        <v>-</v>
      </c>
      <c r="U26" s="133" t="str">
        <f t="shared" si="5"/>
        <v>-</v>
      </c>
      <c r="V26" s="133" t="str">
        <f t="shared" si="6"/>
        <v>-</v>
      </c>
      <c r="W26" s="133" t="str">
        <f t="shared" si="7"/>
        <v>-</v>
      </c>
      <c r="X26" s="133" t="str">
        <f t="shared" si="11"/>
        <v/>
      </c>
      <c r="Y26" s="133" t="e">
        <f t="shared" ca="1" si="12"/>
        <v>#DIV/0!</v>
      </c>
    </row>
    <row r="27" spans="2:25" ht="15" customHeight="1">
      <c r="B27" s="147" t="b">
        <f>IF(TRIM(Length_11!B22)="",FALSE,TRUE)</f>
        <v>0</v>
      </c>
      <c r="C27" s="133" t="str">
        <f>IF($B27=FALSE,"",Length_11!A22)</f>
        <v/>
      </c>
      <c r="D27" s="133" t="str">
        <f>IF($B27=FALSE,"",VALUE(Length_11!B22))</f>
        <v/>
      </c>
      <c r="E27" s="133" t="str">
        <f>IF($B27=FALSE,"",Length_11!C22)</f>
        <v/>
      </c>
      <c r="F27" s="147" t="str">
        <f>IF($B27=FALSE,"",Length_11!N22)</f>
        <v/>
      </c>
      <c r="G27" s="147" t="str">
        <f>IF($B27=FALSE,"",Length_11!O22)</f>
        <v/>
      </c>
      <c r="H27" s="147" t="str">
        <f>IF($B27=FALSE,"",Length_11!P22)</f>
        <v/>
      </c>
      <c r="I27" s="147" t="str">
        <f>IF($B27=FALSE,"",Length_11!Q22)</f>
        <v/>
      </c>
      <c r="J27" s="147" t="str">
        <f>IF($B27=FALSE,"",Length_11!R22)</f>
        <v/>
      </c>
      <c r="K27" s="133" t="str">
        <f t="shared" si="1"/>
        <v/>
      </c>
      <c r="L27" s="148" t="str">
        <f t="shared" si="2"/>
        <v/>
      </c>
      <c r="M27" s="139" t="str">
        <f t="shared" si="3"/>
        <v/>
      </c>
      <c r="N27" s="168" t="str">
        <f t="shared" si="8"/>
        <v/>
      </c>
      <c r="O27" s="133" t="str">
        <f t="shared" si="9"/>
        <v/>
      </c>
      <c r="P27" s="133" t="str">
        <f t="shared" si="10"/>
        <v/>
      </c>
      <c r="Q27" s="103"/>
      <c r="R27" s="133" t="e">
        <f ca="1">IF(Length_11!K22&lt;0,ROUNDUP(Length_11!K22*F$3,$M$80),ROUNDDOWN(Length_11!K22*F$3,$M$80))</f>
        <v>#DIV/0!</v>
      </c>
      <c r="S27" s="133" t="e">
        <f ca="1">IF(Length_11!L22&lt;0,ROUNDDOWN(Length_11!L22*F$3,$M$80),ROUNDUP(Length_11!L22*F$3,$M$80))</f>
        <v>#DIV/0!</v>
      </c>
      <c r="T27" s="133" t="str">
        <f t="shared" si="4"/>
        <v>-</v>
      </c>
      <c r="U27" s="133" t="str">
        <f t="shared" si="5"/>
        <v>-</v>
      </c>
      <c r="V27" s="133" t="str">
        <f t="shared" si="6"/>
        <v>-</v>
      </c>
      <c r="W27" s="133" t="str">
        <f t="shared" si="7"/>
        <v>-</v>
      </c>
      <c r="X27" s="133" t="str">
        <f t="shared" si="11"/>
        <v/>
      </c>
      <c r="Y27" s="133" t="e">
        <f t="shared" ca="1" si="12"/>
        <v>#DIV/0!</v>
      </c>
    </row>
    <row r="28" spans="2:25" ht="15" customHeight="1">
      <c r="B28" s="147" t="b">
        <f>IF(TRIM(Length_11!B23)="",FALSE,TRUE)</f>
        <v>0</v>
      </c>
      <c r="C28" s="133" t="str">
        <f>IF($B28=FALSE,"",Length_11!A23)</f>
        <v/>
      </c>
      <c r="D28" s="133" t="str">
        <f>IF($B28=FALSE,"",VALUE(Length_11!B23))</f>
        <v/>
      </c>
      <c r="E28" s="133" t="str">
        <f>IF($B28=FALSE,"",Length_11!C23)</f>
        <v/>
      </c>
      <c r="F28" s="147" t="str">
        <f>IF($B28=FALSE,"",Length_11!N23)</f>
        <v/>
      </c>
      <c r="G28" s="147" t="str">
        <f>IF($B28=FALSE,"",Length_11!O23)</f>
        <v/>
      </c>
      <c r="H28" s="147" t="str">
        <f>IF($B28=FALSE,"",Length_11!P23)</f>
        <v/>
      </c>
      <c r="I28" s="147" t="str">
        <f>IF($B28=FALSE,"",Length_11!Q23)</f>
        <v/>
      </c>
      <c r="J28" s="147" t="str">
        <f>IF($B28=FALSE,"",Length_11!R23)</f>
        <v/>
      </c>
      <c r="K28" s="133" t="str">
        <f t="shared" si="1"/>
        <v/>
      </c>
      <c r="L28" s="148" t="str">
        <f t="shared" si="2"/>
        <v/>
      </c>
      <c r="M28" s="139" t="str">
        <f t="shared" si="3"/>
        <v/>
      </c>
      <c r="N28" s="168" t="str">
        <f t="shared" si="8"/>
        <v/>
      </c>
      <c r="O28" s="133" t="str">
        <f t="shared" si="9"/>
        <v/>
      </c>
      <c r="P28" s="133" t="str">
        <f t="shared" si="10"/>
        <v/>
      </c>
      <c r="Q28" s="103"/>
      <c r="R28" s="133" t="e">
        <f ca="1">IF(Length_11!K23&lt;0,ROUNDUP(Length_11!K23*F$3,$M$80),ROUNDDOWN(Length_11!K23*F$3,$M$80))</f>
        <v>#DIV/0!</v>
      </c>
      <c r="S28" s="133" t="e">
        <f ca="1">IF(Length_11!L23&lt;0,ROUNDDOWN(Length_11!L23*F$3,$M$80),ROUNDUP(Length_11!L23*F$3,$M$80))</f>
        <v>#DIV/0!</v>
      </c>
      <c r="T28" s="133" t="str">
        <f t="shared" si="4"/>
        <v>-</v>
      </c>
      <c r="U28" s="133" t="str">
        <f t="shared" si="5"/>
        <v>-</v>
      </c>
      <c r="V28" s="133" t="str">
        <f t="shared" si="6"/>
        <v>-</v>
      </c>
      <c r="W28" s="133" t="str">
        <f t="shared" si="7"/>
        <v>-</v>
      </c>
      <c r="X28" s="133" t="str">
        <f t="shared" si="11"/>
        <v/>
      </c>
      <c r="Y28" s="133" t="e">
        <f t="shared" ca="1" si="12"/>
        <v>#DIV/0!</v>
      </c>
    </row>
    <row r="29" spans="2:25" ht="15" customHeight="1">
      <c r="B29" s="147" t="b">
        <f>IF(TRIM(Length_11!B24)="",FALSE,TRUE)</f>
        <v>0</v>
      </c>
      <c r="C29" s="133" t="str">
        <f>IF($B29=FALSE,"",Length_11!A24)</f>
        <v/>
      </c>
      <c r="D29" s="133" t="str">
        <f>IF($B29=FALSE,"",VALUE(Length_11!B24))</f>
        <v/>
      </c>
      <c r="E29" s="133" t="str">
        <f>IF($B29=FALSE,"",Length_11!C24)</f>
        <v/>
      </c>
      <c r="F29" s="147" t="str">
        <f>IF($B29=FALSE,"",Length_11!N24)</f>
        <v/>
      </c>
      <c r="G29" s="147" t="str">
        <f>IF($B29=FALSE,"",Length_11!O24)</f>
        <v/>
      </c>
      <c r="H29" s="147" t="str">
        <f>IF($B29=FALSE,"",Length_11!P24)</f>
        <v/>
      </c>
      <c r="I29" s="147" t="str">
        <f>IF($B29=FALSE,"",Length_11!Q24)</f>
        <v/>
      </c>
      <c r="J29" s="147" t="str">
        <f>IF($B29=FALSE,"",Length_11!R24)</f>
        <v/>
      </c>
      <c r="K29" s="133" t="str">
        <f t="shared" si="1"/>
        <v/>
      </c>
      <c r="L29" s="148" t="str">
        <f t="shared" si="2"/>
        <v/>
      </c>
      <c r="M29" s="139" t="str">
        <f t="shared" si="3"/>
        <v/>
      </c>
      <c r="N29" s="168" t="str">
        <f t="shared" si="8"/>
        <v/>
      </c>
      <c r="O29" s="133" t="str">
        <f t="shared" si="9"/>
        <v/>
      </c>
      <c r="P29" s="133" t="str">
        <f t="shared" si="10"/>
        <v/>
      </c>
      <c r="Q29" s="103"/>
      <c r="R29" s="133" t="e">
        <f ca="1">IF(Length_11!K24&lt;0,ROUNDUP(Length_11!K24*F$3,$M$80),ROUNDDOWN(Length_11!K24*F$3,$M$80))</f>
        <v>#DIV/0!</v>
      </c>
      <c r="S29" s="133" t="e">
        <f ca="1">IF(Length_11!L24&lt;0,ROUNDDOWN(Length_11!L24*F$3,$M$80),ROUNDUP(Length_11!L24*F$3,$M$80))</f>
        <v>#DIV/0!</v>
      </c>
      <c r="T29" s="133" t="str">
        <f t="shared" si="4"/>
        <v>-</v>
      </c>
      <c r="U29" s="133" t="str">
        <f t="shared" si="5"/>
        <v>-</v>
      </c>
      <c r="V29" s="133" t="str">
        <f t="shared" si="6"/>
        <v>-</v>
      </c>
      <c r="W29" s="133" t="str">
        <f t="shared" si="7"/>
        <v>-</v>
      </c>
      <c r="X29" s="133" t="str">
        <f t="shared" si="11"/>
        <v/>
      </c>
      <c r="Y29" s="133" t="e">
        <f t="shared" ca="1" si="12"/>
        <v>#DIV/0!</v>
      </c>
    </row>
    <row r="30" spans="2:25" ht="15" customHeight="1">
      <c r="B30" s="147" t="b">
        <f>IF(TRIM(Length_11!B25)="",FALSE,TRUE)</f>
        <v>0</v>
      </c>
      <c r="C30" s="133" t="str">
        <f>IF($B30=FALSE,"",Length_11!A25)</f>
        <v/>
      </c>
      <c r="D30" s="133" t="str">
        <f>IF($B30=FALSE,"",VALUE(Length_11!B25))</f>
        <v/>
      </c>
      <c r="E30" s="133" t="str">
        <f>IF($B30=FALSE,"",Length_11!C25)</f>
        <v/>
      </c>
      <c r="F30" s="147" t="str">
        <f>IF($B30=FALSE,"",Length_11!N25)</f>
        <v/>
      </c>
      <c r="G30" s="147" t="str">
        <f>IF($B30=FALSE,"",Length_11!O25)</f>
        <v/>
      </c>
      <c r="H30" s="147" t="str">
        <f>IF($B30=FALSE,"",Length_11!P25)</f>
        <v/>
      </c>
      <c r="I30" s="147" t="str">
        <f>IF($B30=FALSE,"",Length_11!Q25)</f>
        <v/>
      </c>
      <c r="J30" s="147" t="str">
        <f>IF($B30=FALSE,"",Length_11!R25)</f>
        <v/>
      </c>
      <c r="K30" s="133" t="str">
        <f t="shared" si="1"/>
        <v/>
      </c>
      <c r="L30" s="148" t="str">
        <f t="shared" si="2"/>
        <v/>
      </c>
      <c r="M30" s="139" t="str">
        <f t="shared" si="3"/>
        <v/>
      </c>
      <c r="N30" s="168" t="str">
        <f t="shared" si="8"/>
        <v/>
      </c>
      <c r="O30" s="133" t="str">
        <f t="shared" si="9"/>
        <v/>
      </c>
      <c r="P30" s="133" t="str">
        <f t="shared" si="10"/>
        <v/>
      </c>
      <c r="Q30" s="103"/>
      <c r="R30" s="133" t="e">
        <f ca="1">IF(Length_11!K25&lt;0,ROUNDUP(Length_11!K25*F$3,$M$80),ROUNDDOWN(Length_11!K25*F$3,$M$80))</f>
        <v>#DIV/0!</v>
      </c>
      <c r="S30" s="133" t="e">
        <f ca="1">IF(Length_11!L25&lt;0,ROUNDDOWN(Length_11!L25*F$3,$M$80),ROUNDUP(Length_11!L25*F$3,$M$80))</f>
        <v>#DIV/0!</v>
      </c>
      <c r="T30" s="133" t="str">
        <f t="shared" si="4"/>
        <v>-</v>
      </c>
      <c r="U30" s="133" t="str">
        <f t="shared" si="5"/>
        <v>-</v>
      </c>
      <c r="V30" s="133" t="str">
        <f t="shared" si="6"/>
        <v>-</v>
      </c>
      <c r="W30" s="133" t="str">
        <f t="shared" si="7"/>
        <v>-</v>
      </c>
      <c r="X30" s="133" t="str">
        <f t="shared" si="11"/>
        <v/>
      </c>
      <c r="Y30" s="133" t="e">
        <f t="shared" ca="1" si="12"/>
        <v>#DIV/0!</v>
      </c>
    </row>
    <row r="31" spans="2:25" ht="15" customHeight="1">
      <c r="B31" s="147" t="b">
        <f>IF(TRIM(Length_11!B26)="",FALSE,TRUE)</f>
        <v>0</v>
      </c>
      <c r="C31" s="133" t="str">
        <f>IF($B31=FALSE,"",Length_11!A26)</f>
        <v/>
      </c>
      <c r="D31" s="133" t="str">
        <f>IF($B31=FALSE,"",VALUE(Length_11!B26))</f>
        <v/>
      </c>
      <c r="E31" s="133" t="str">
        <f>IF($B31=FALSE,"",Length_11!C26)</f>
        <v/>
      </c>
      <c r="F31" s="147" t="str">
        <f>IF($B31=FALSE,"",Length_11!N26)</f>
        <v/>
      </c>
      <c r="G31" s="147" t="str">
        <f>IF($B31=FALSE,"",Length_11!O26)</f>
        <v/>
      </c>
      <c r="H31" s="147" t="str">
        <f>IF($B31=FALSE,"",Length_11!P26)</f>
        <v/>
      </c>
      <c r="I31" s="147" t="str">
        <f>IF($B31=FALSE,"",Length_11!Q26)</f>
        <v/>
      </c>
      <c r="J31" s="147" t="str">
        <f>IF($B31=FALSE,"",Length_11!R26)</f>
        <v/>
      </c>
      <c r="K31" s="133" t="str">
        <f t="shared" si="1"/>
        <v/>
      </c>
      <c r="L31" s="148" t="str">
        <f t="shared" si="2"/>
        <v/>
      </c>
      <c r="M31" s="139" t="str">
        <f t="shared" si="3"/>
        <v/>
      </c>
      <c r="N31" s="168" t="str">
        <f t="shared" si="8"/>
        <v/>
      </c>
      <c r="O31" s="133" t="str">
        <f t="shared" si="9"/>
        <v/>
      </c>
      <c r="P31" s="133" t="str">
        <f t="shared" si="10"/>
        <v/>
      </c>
      <c r="Q31" s="103"/>
      <c r="R31" s="133" t="e">
        <f ca="1">IF(Length_11!K26&lt;0,ROUNDUP(Length_11!K26*F$3,$M$80),ROUNDDOWN(Length_11!K26*F$3,$M$80))</f>
        <v>#DIV/0!</v>
      </c>
      <c r="S31" s="133" t="e">
        <f ca="1">IF(Length_11!L26&lt;0,ROUNDDOWN(Length_11!L26*F$3,$M$80),ROUNDUP(Length_11!L26*F$3,$M$80))</f>
        <v>#DIV/0!</v>
      </c>
      <c r="T31" s="133" t="str">
        <f t="shared" si="4"/>
        <v>-</v>
      </c>
      <c r="U31" s="133" t="str">
        <f t="shared" si="5"/>
        <v>-</v>
      </c>
      <c r="V31" s="133" t="str">
        <f t="shared" si="6"/>
        <v>-</v>
      </c>
      <c r="W31" s="133" t="str">
        <f t="shared" si="7"/>
        <v>-</v>
      </c>
      <c r="X31" s="133" t="str">
        <f t="shared" si="11"/>
        <v/>
      </c>
      <c r="Y31" s="133" t="e">
        <f t="shared" ca="1" si="12"/>
        <v>#DIV/0!</v>
      </c>
    </row>
    <row r="32" spans="2:25" ht="15" customHeight="1">
      <c r="B32" s="147" t="b">
        <f>IF(TRIM(Length_11!B27)="",FALSE,TRUE)</f>
        <v>0</v>
      </c>
      <c r="C32" s="133" t="str">
        <f>IF($B32=FALSE,"",Length_11!A27)</f>
        <v/>
      </c>
      <c r="D32" s="133" t="str">
        <f>IF($B32=FALSE,"",VALUE(Length_11!B27))</f>
        <v/>
      </c>
      <c r="E32" s="133" t="str">
        <f>IF($B32=FALSE,"",Length_11!C27)</f>
        <v/>
      </c>
      <c r="F32" s="147" t="str">
        <f>IF($B32=FALSE,"",Length_11!N27)</f>
        <v/>
      </c>
      <c r="G32" s="147" t="str">
        <f>IF($B32=FALSE,"",Length_11!O27)</f>
        <v/>
      </c>
      <c r="H32" s="147" t="str">
        <f>IF($B32=FALSE,"",Length_11!P27)</f>
        <v/>
      </c>
      <c r="I32" s="147" t="str">
        <f>IF($B32=FALSE,"",Length_11!Q27)</f>
        <v/>
      </c>
      <c r="J32" s="147" t="str">
        <f>IF($B32=FALSE,"",Length_11!R27)</f>
        <v/>
      </c>
      <c r="K32" s="133" t="str">
        <f t="shared" si="1"/>
        <v/>
      </c>
      <c r="L32" s="148" t="str">
        <f t="shared" si="2"/>
        <v/>
      </c>
      <c r="M32" s="139" t="str">
        <f t="shared" si="3"/>
        <v/>
      </c>
      <c r="N32" s="168" t="str">
        <f t="shared" si="8"/>
        <v/>
      </c>
      <c r="O32" s="133" t="str">
        <f t="shared" si="9"/>
        <v/>
      </c>
      <c r="P32" s="133" t="str">
        <f t="shared" si="10"/>
        <v/>
      </c>
      <c r="Q32" s="103"/>
      <c r="R32" s="133" t="e">
        <f ca="1">IF(Length_11!K27&lt;0,ROUNDUP(Length_11!K27*F$3,$M$80),ROUNDDOWN(Length_11!K27*F$3,$M$80))</f>
        <v>#DIV/0!</v>
      </c>
      <c r="S32" s="133" t="e">
        <f ca="1">IF(Length_11!L27&lt;0,ROUNDDOWN(Length_11!L27*F$3,$M$80),ROUNDUP(Length_11!L27*F$3,$M$80))</f>
        <v>#DIV/0!</v>
      </c>
      <c r="T32" s="133" t="str">
        <f t="shared" si="4"/>
        <v>-</v>
      </c>
      <c r="U32" s="133" t="str">
        <f t="shared" si="5"/>
        <v>-</v>
      </c>
      <c r="V32" s="133" t="str">
        <f t="shared" si="6"/>
        <v>-</v>
      </c>
      <c r="W32" s="133" t="str">
        <f t="shared" si="7"/>
        <v>-</v>
      </c>
      <c r="X32" s="133" t="str">
        <f t="shared" si="11"/>
        <v/>
      </c>
      <c r="Y32" s="133" t="e">
        <f t="shared" ca="1" si="12"/>
        <v>#DIV/0!</v>
      </c>
    </row>
    <row r="33" spans="2:25" ht="15" customHeight="1">
      <c r="B33" s="147" t="b">
        <f>IF(TRIM(Length_11!B28)="",FALSE,TRUE)</f>
        <v>0</v>
      </c>
      <c r="C33" s="133" t="str">
        <f>IF($B33=FALSE,"",Length_11!A28)</f>
        <v/>
      </c>
      <c r="D33" s="133" t="str">
        <f>IF($B33=FALSE,"",VALUE(Length_11!B28))</f>
        <v/>
      </c>
      <c r="E33" s="133" t="str">
        <f>IF($B33=FALSE,"",Length_11!C28)</f>
        <v/>
      </c>
      <c r="F33" s="147" t="str">
        <f>IF($B33=FALSE,"",Length_11!N28)</f>
        <v/>
      </c>
      <c r="G33" s="147" t="str">
        <f>IF($B33=FALSE,"",Length_11!O28)</f>
        <v/>
      </c>
      <c r="H33" s="147" t="str">
        <f>IF($B33=FALSE,"",Length_11!P28)</f>
        <v/>
      </c>
      <c r="I33" s="147" t="str">
        <f>IF($B33=FALSE,"",Length_11!Q28)</f>
        <v/>
      </c>
      <c r="J33" s="147" t="str">
        <f>IF($B33=FALSE,"",Length_11!R28)</f>
        <v/>
      </c>
      <c r="K33" s="133" t="str">
        <f t="shared" si="1"/>
        <v/>
      </c>
      <c r="L33" s="148" t="str">
        <f t="shared" si="2"/>
        <v/>
      </c>
      <c r="M33" s="139" t="str">
        <f t="shared" si="3"/>
        <v/>
      </c>
      <c r="N33" s="168" t="str">
        <f t="shared" si="8"/>
        <v/>
      </c>
      <c r="O33" s="133" t="str">
        <f t="shared" si="9"/>
        <v/>
      </c>
      <c r="P33" s="133" t="str">
        <f t="shared" si="10"/>
        <v/>
      </c>
      <c r="Q33" s="103"/>
      <c r="R33" s="133" t="e">
        <f ca="1">IF(Length_11!K28&lt;0,ROUNDUP(Length_11!K28*F$3,$M$80),ROUNDDOWN(Length_11!K28*F$3,$M$80))</f>
        <v>#DIV/0!</v>
      </c>
      <c r="S33" s="133" t="e">
        <f ca="1">IF(Length_11!L28&lt;0,ROUNDDOWN(Length_11!L28*F$3,$M$80),ROUNDUP(Length_11!L28*F$3,$M$80))</f>
        <v>#DIV/0!</v>
      </c>
      <c r="T33" s="133" t="str">
        <f t="shared" si="4"/>
        <v>-</v>
      </c>
      <c r="U33" s="133" t="str">
        <f t="shared" si="5"/>
        <v>-</v>
      </c>
      <c r="V33" s="133" t="str">
        <f t="shared" si="6"/>
        <v>-</v>
      </c>
      <c r="W33" s="133" t="str">
        <f t="shared" si="7"/>
        <v>-</v>
      </c>
      <c r="X33" s="133" t="str">
        <f t="shared" si="11"/>
        <v/>
      </c>
      <c r="Y33" s="133" t="e">
        <f t="shared" ca="1" si="12"/>
        <v>#DIV/0!</v>
      </c>
    </row>
    <row r="34" spans="2:25" ht="15" customHeight="1">
      <c r="B34" s="147" t="b">
        <f>IF(TRIM(Length_11!B29)="",FALSE,TRUE)</f>
        <v>0</v>
      </c>
      <c r="C34" s="133" t="str">
        <f>IF($B34=FALSE,"",Length_11!A29)</f>
        <v/>
      </c>
      <c r="D34" s="133" t="str">
        <f>IF($B34=FALSE,"",VALUE(Length_11!B29))</f>
        <v/>
      </c>
      <c r="E34" s="133" t="str">
        <f>IF($B34=FALSE,"",Length_11!C29)</f>
        <v/>
      </c>
      <c r="F34" s="147" t="str">
        <f>IF($B34=FALSE,"",Length_11!N29)</f>
        <v/>
      </c>
      <c r="G34" s="147" t="str">
        <f>IF($B34=FALSE,"",Length_11!O29)</f>
        <v/>
      </c>
      <c r="H34" s="147" t="str">
        <f>IF($B34=FALSE,"",Length_11!P29)</f>
        <v/>
      </c>
      <c r="I34" s="147" t="str">
        <f>IF($B34=FALSE,"",Length_11!Q29)</f>
        <v/>
      </c>
      <c r="J34" s="147" t="str">
        <f>IF($B34=FALSE,"",Length_11!R29)</f>
        <v/>
      </c>
      <c r="K34" s="133" t="str">
        <f t="shared" si="1"/>
        <v/>
      </c>
      <c r="L34" s="148" t="str">
        <f t="shared" si="2"/>
        <v/>
      </c>
      <c r="M34" s="139" t="str">
        <f t="shared" si="3"/>
        <v/>
      </c>
      <c r="N34" s="168" t="str">
        <f t="shared" si="8"/>
        <v/>
      </c>
      <c r="O34" s="133" t="str">
        <f t="shared" si="9"/>
        <v/>
      </c>
      <c r="P34" s="133" t="str">
        <f t="shared" si="10"/>
        <v/>
      </c>
      <c r="Q34" s="103"/>
      <c r="R34" s="133" t="e">
        <f ca="1">IF(Length_11!K29&lt;0,ROUNDUP(Length_11!K29*F$3,$M$80),ROUNDDOWN(Length_11!K29*F$3,$M$80))</f>
        <v>#DIV/0!</v>
      </c>
      <c r="S34" s="133" t="e">
        <f ca="1">IF(Length_11!L29&lt;0,ROUNDDOWN(Length_11!L29*F$3,$M$80),ROUNDUP(Length_11!L29*F$3,$M$80))</f>
        <v>#DIV/0!</v>
      </c>
      <c r="T34" s="133" t="str">
        <f t="shared" si="4"/>
        <v>-</v>
      </c>
      <c r="U34" s="133" t="str">
        <f t="shared" si="5"/>
        <v>-</v>
      </c>
      <c r="V34" s="133" t="str">
        <f t="shared" si="6"/>
        <v>-</v>
      </c>
      <c r="W34" s="133" t="str">
        <f t="shared" si="7"/>
        <v>-</v>
      </c>
      <c r="X34" s="133" t="str">
        <f t="shared" si="11"/>
        <v/>
      </c>
      <c r="Y34" s="133" t="e">
        <f t="shared" ca="1" si="12"/>
        <v>#DIV/0!</v>
      </c>
    </row>
    <row r="35" spans="2:25" ht="15" customHeight="1">
      <c r="B35" s="147" t="b">
        <f>IF(TRIM(Length_11!B30)="",FALSE,TRUE)</f>
        <v>0</v>
      </c>
      <c r="C35" s="133" t="str">
        <f>IF($B35=FALSE,"",Length_11!A30)</f>
        <v/>
      </c>
      <c r="D35" s="133" t="str">
        <f>IF($B35=FALSE,"",VALUE(Length_11!B30))</f>
        <v/>
      </c>
      <c r="E35" s="133" t="str">
        <f>IF($B35=FALSE,"",Length_11!C30)</f>
        <v/>
      </c>
      <c r="F35" s="147" t="str">
        <f>IF($B35=FALSE,"",Length_11!N30)</f>
        <v/>
      </c>
      <c r="G35" s="147" t="str">
        <f>IF($B35=FALSE,"",Length_11!O30)</f>
        <v/>
      </c>
      <c r="H35" s="147" t="str">
        <f>IF($B35=FALSE,"",Length_11!P30)</f>
        <v/>
      </c>
      <c r="I35" s="147" t="str">
        <f>IF($B35=FALSE,"",Length_11!Q30)</f>
        <v/>
      </c>
      <c r="J35" s="147" t="str">
        <f>IF($B35=FALSE,"",Length_11!R30)</f>
        <v/>
      </c>
      <c r="K35" s="133" t="str">
        <f t="shared" si="1"/>
        <v/>
      </c>
      <c r="L35" s="148" t="str">
        <f t="shared" si="2"/>
        <v/>
      </c>
      <c r="M35" s="139" t="str">
        <f t="shared" si="3"/>
        <v/>
      </c>
      <c r="N35" s="168" t="str">
        <f t="shared" si="8"/>
        <v/>
      </c>
      <c r="O35" s="133" t="str">
        <f t="shared" si="9"/>
        <v/>
      </c>
      <c r="P35" s="133" t="str">
        <f t="shared" si="10"/>
        <v/>
      </c>
      <c r="Q35" s="103"/>
      <c r="R35" s="133" t="e">
        <f ca="1">IF(Length_11!K30&lt;0,ROUNDUP(Length_11!K30*F$3,$M$80),ROUNDDOWN(Length_11!K30*F$3,$M$80))</f>
        <v>#DIV/0!</v>
      </c>
      <c r="S35" s="133" t="e">
        <f ca="1">IF(Length_11!L30&lt;0,ROUNDDOWN(Length_11!L30*F$3,$M$80),ROUNDUP(Length_11!L30*F$3,$M$80))</f>
        <v>#DIV/0!</v>
      </c>
      <c r="T35" s="133" t="str">
        <f t="shared" si="4"/>
        <v>-</v>
      </c>
      <c r="U35" s="133" t="str">
        <f t="shared" si="5"/>
        <v>-</v>
      </c>
      <c r="V35" s="133" t="str">
        <f t="shared" si="6"/>
        <v>-</v>
      </c>
      <c r="W35" s="133" t="str">
        <f t="shared" si="7"/>
        <v>-</v>
      </c>
      <c r="X35" s="133" t="str">
        <f t="shared" si="11"/>
        <v/>
      </c>
      <c r="Y35" s="133" t="e">
        <f t="shared" ca="1" si="12"/>
        <v>#DIV/0!</v>
      </c>
    </row>
    <row r="36" spans="2:25" ht="15" customHeight="1">
      <c r="B36" s="147" t="b">
        <f>IF(TRIM(Length_11!B31)="",FALSE,TRUE)</f>
        <v>0</v>
      </c>
      <c r="C36" s="133" t="str">
        <f>IF($B36=FALSE,"",Length_11!A31)</f>
        <v/>
      </c>
      <c r="D36" s="133" t="str">
        <f>IF($B36=FALSE,"",VALUE(Length_11!B31))</f>
        <v/>
      </c>
      <c r="E36" s="133" t="str">
        <f>IF($B36=FALSE,"",Length_11!C31)</f>
        <v/>
      </c>
      <c r="F36" s="147" t="str">
        <f>IF($B36=FALSE,"",Length_11!N31)</f>
        <v/>
      </c>
      <c r="G36" s="147" t="str">
        <f>IF($B36=FALSE,"",Length_11!O31)</f>
        <v/>
      </c>
      <c r="H36" s="147" t="str">
        <f>IF($B36=FALSE,"",Length_11!P31)</f>
        <v/>
      </c>
      <c r="I36" s="147" t="str">
        <f>IF($B36=FALSE,"",Length_11!Q31)</f>
        <v/>
      </c>
      <c r="J36" s="147" t="str">
        <f>IF($B36=FALSE,"",Length_11!R31)</f>
        <v/>
      </c>
      <c r="K36" s="133" t="str">
        <f t="shared" si="1"/>
        <v/>
      </c>
      <c r="L36" s="148" t="str">
        <f t="shared" si="2"/>
        <v/>
      </c>
      <c r="M36" s="139" t="str">
        <f t="shared" si="3"/>
        <v/>
      </c>
      <c r="N36" s="168" t="str">
        <f t="shared" si="8"/>
        <v/>
      </c>
      <c r="O36" s="133" t="str">
        <f t="shared" si="9"/>
        <v/>
      </c>
      <c r="P36" s="133" t="str">
        <f t="shared" si="10"/>
        <v/>
      </c>
      <c r="Q36" s="103"/>
      <c r="R36" s="133" t="e">
        <f ca="1">IF(Length_11!K31&lt;0,ROUNDUP(Length_11!K31*F$3,$M$80),ROUNDDOWN(Length_11!K31*F$3,$M$80))</f>
        <v>#DIV/0!</v>
      </c>
      <c r="S36" s="133" t="e">
        <f ca="1">IF(Length_11!L31&lt;0,ROUNDDOWN(Length_11!L31*F$3,$M$80),ROUNDUP(Length_11!L31*F$3,$M$80))</f>
        <v>#DIV/0!</v>
      </c>
      <c r="T36" s="133" t="str">
        <f t="shared" si="4"/>
        <v>-</v>
      </c>
      <c r="U36" s="133" t="str">
        <f t="shared" si="5"/>
        <v>-</v>
      </c>
      <c r="V36" s="133" t="str">
        <f t="shared" si="6"/>
        <v>-</v>
      </c>
      <c r="W36" s="133" t="str">
        <f t="shared" si="7"/>
        <v>-</v>
      </c>
      <c r="X36" s="133" t="str">
        <f t="shared" si="11"/>
        <v/>
      </c>
      <c r="Y36" s="133" t="e">
        <f t="shared" ca="1" si="12"/>
        <v>#DIV/0!</v>
      </c>
    </row>
    <row r="37" spans="2:25" ht="15" customHeight="1">
      <c r="B37" s="147" t="b">
        <f>IF(TRIM(Length_11!B32)="",FALSE,TRUE)</f>
        <v>0</v>
      </c>
      <c r="C37" s="133" t="str">
        <f>IF($B37=FALSE,"",Length_11!A32)</f>
        <v/>
      </c>
      <c r="D37" s="133" t="str">
        <f>IF($B37=FALSE,"",VALUE(Length_11!B32))</f>
        <v/>
      </c>
      <c r="E37" s="133" t="str">
        <f>IF($B37=FALSE,"",Length_11!C32)</f>
        <v/>
      </c>
      <c r="F37" s="147" t="str">
        <f>IF($B37=FALSE,"",Length_11!N32)</f>
        <v/>
      </c>
      <c r="G37" s="147" t="str">
        <f>IF($B37=FALSE,"",Length_11!O32)</f>
        <v/>
      </c>
      <c r="H37" s="147" t="str">
        <f>IF($B37=FALSE,"",Length_11!P32)</f>
        <v/>
      </c>
      <c r="I37" s="147" t="str">
        <f>IF($B37=FALSE,"",Length_11!Q32)</f>
        <v/>
      </c>
      <c r="J37" s="147" t="str">
        <f>IF($B37=FALSE,"",Length_11!R32)</f>
        <v/>
      </c>
      <c r="K37" s="133" t="str">
        <f t="shared" si="1"/>
        <v/>
      </c>
      <c r="L37" s="148" t="str">
        <f t="shared" si="2"/>
        <v/>
      </c>
      <c r="M37" s="139" t="str">
        <f t="shared" si="3"/>
        <v/>
      </c>
      <c r="N37" s="168" t="str">
        <f t="shared" si="8"/>
        <v/>
      </c>
      <c r="O37" s="133" t="str">
        <f t="shared" si="9"/>
        <v/>
      </c>
      <c r="P37" s="133" t="str">
        <f t="shared" si="10"/>
        <v/>
      </c>
      <c r="Q37" s="103"/>
      <c r="R37" s="133" t="e">
        <f ca="1">IF(Length_11!K32&lt;0,ROUNDUP(Length_11!K32*F$3,$M$80),ROUNDDOWN(Length_11!K32*F$3,$M$80))</f>
        <v>#DIV/0!</v>
      </c>
      <c r="S37" s="133" t="e">
        <f ca="1">IF(Length_11!L32&lt;0,ROUNDDOWN(Length_11!L32*F$3,$M$80),ROUNDUP(Length_11!L32*F$3,$M$80))</f>
        <v>#DIV/0!</v>
      </c>
      <c r="T37" s="133" t="str">
        <f t="shared" si="4"/>
        <v>-</v>
      </c>
      <c r="U37" s="133" t="str">
        <f t="shared" si="5"/>
        <v>-</v>
      </c>
      <c r="V37" s="133" t="str">
        <f t="shared" si="6"/>
        <v>-</v>
      </c>
      <c r="W37" s="133" t="str">
        <f t="shared" si="7"/>
        <v>-</v>
      </c>
      <c r="X37" s="133" t="str">
        <f t="shared" si="11"/>
        <v/>
      </c>
      <c r="Y37" s="133" t="e">
        <f t="shared" ca="1" si="12"/>
        <v>#DIV/0!</v>
      </c>
    </row>
    <row r="38" spans="2:25" ht="15" customHeight="1">
      <c r="B38" s="147" t="b">
        <f>IF(TRIM(Length_11!B33)="",FALSE,TRUE)</f>
        <v>0</v>
      </c>
      <c r="C38" s="133" t="str">
        <f>IF($B38=FALSE,"",Length_11!A33)</f>
        <v/>
      </c>
      <c r="D38" s="133" t="str">
        <f>IF($B38=FALSE,"",VALUE(Length_11!B33))</f>
        <v/>
      </c>
      <c r="E38" s="133" t="str">
        <f>IF($B38=FALSE,"",Length_11!C33)</f>
        <v/>
      </c>
      <c r="F38" s="147" t="str">
        <f>IF($B38=FALSE,"",Length_11!N33)</f>
        <v/>
      </c>
      <c r="G38" s="147" t="str">
        <f>IF($B38=FALSE,"",Length_11!O33)</f>
        <v/>
      </c>
      <c r="H38" s="147" t="str">
        <f>IF($B38=FALSE,"",Length_11!P33)</f>
        <v/>
      </c>
      <c r="I38" s="147" t="str">
        <f>IF($B38=FALSE,"",Length_11!Q33)</f>
        <v/>
      </c>
      <c r="J38" s="147" t="str">
        <f>IF($B38=FALSE,"",Length_11!R33)</f>
        <v/>
      </c>
      <c r="K38" s="133" t="str">
        <f t="shared" si="1"/>
        <v/>
      </c>
      <c r="L38" s="148" t="str">
        <f t="shared" si="2"/>
        <v/>
      </c>
      <c r="M38" s="139" t="str">
        <f t="shared" si="3"/>
        <v/>
      </c>
      <c r="N38" s="168" t="str">
        <f t="shared" si="8"/>
        <v/>
      </c>
      <c r="O38" s="133" t="str">
        <f t="shared" si="9"/>
        <v/>
      </c>
      <c r="P38" s="133" t="str">
        <f t="shared" si="10"/>
        <v/>
      </c>
      <c r="Q38" s="103"/>
      <c r="R38" s="133" t="e">
        <f ca="1">IF(Length_11!K33&lt;0,ROUNDUP(Length_11!K33*F$3,$M$80),ROUNDDOWN(Length_11!K33*F$3,$M$80))</f>
        <v>#DIV/0!</v>
      </c>
      <c r="S38" s="133" t="e">
        <f ca="1">IF(Length_11!L33&lt;0,ROUNDDOWN(Length_11!L33*F$3,$M$80),ROUNDUP(Length_11!L33*F$3,$M$80))</f>
        <v>#DIV/0!</v>
      </c>
      <c r="T38" s="133" t="str">
        <f t="shared" si="4"/>
        <v>-</v>
      </c>
      <c r="U38" s="133" t="str">
        <f t="shared" si="5"/>
        <v>-</v>
      </c>
      <c r="V38" s="133" t="str">
        <f t="shared" si="6"/>
        <v>-</v>
      </c>
      <c r="W38" s="133" t="str">
        <f t="shared" si="7"/>
        <v>-</v>
      </c>
      <c r="X38" s="133" t="str">
        <f t="shared" si="11"/>
        <v/>
      </c>
      <c r="Y38" s="133" t="e">
        <f t="shared" ca="1" si="12"/>
        <v>#DIV/0!</v>
      </c>
    </row>
    <row r="39" spans="2:25" ht="15" customHeight="1">
      <c r="B39" s="147" t="b">
        <f>IF(TRIM(Length_11!B34)="",FALSE,TRUE)</f>
        <v>0</v>
      </c>
      <c r="C39" s="133" t="str">
        <f>IF($B39=FALSE,"",Length_11!A34)</f>
        <v/>
      </c>
      <c r="D39" s="133" t="str">
        <f>IF($B39=FALSE,"",VALUE(Length_11!B34))</f>
        <v/>
      </c>
      <c r="E39" s="133" t="str">
        <f>IF($B39=FALSE,"",Length_11!C34)</f>
        <v/>
      </c>
      <c r="F39" s="147" t="str">
        <f>IF($B39=FALSE,"",Length_11!N34)</f>
        <v/>
      </c>
      <c r="G39" s="147" t="str">
        <f>IF($B39=FALSE,"",Length_11!O34)</f>
        <v/>
      </c>
      <c r="H39" s="147" t="str">
        <f>IF($B39=FALSE,"",Length_11!P34)</f>
        <v/>
      </c>
      <c r="I39" s="147" t="str">
        <f>IF($B39=FALSE,"",Length_11!Q34)</f>
        <v/>
      </c>
      <c r="J39" s="147" t="str">
        <f>IF($B39=FALSE,"",Length_11!R34)</f>
        <v/>
      </c>
      <c r="K39" s="133" t="str">
        <f t="shared" si="1"/>
        <v/>
      </c>
      <c r="L39" s="148" t="str">
        <f t="shared" si="2"/>
        <v/>
      </c>
      <c r="M39" s="139" t="str">
        <f t="shared" si="3"/>
        <v/>
      </c>
      <c r="N39" s="168" t="str">
        <f t="shared" si="8"/>
        <v/>
      </c>
      <c r="O39" s="133" t="str">
        <f t="shared" si="9"/>
        <v/>
      </c>
      <c r="P39" s="133" t="str">
        <f t="shared" si="10"/>
        <v/>
      </c>
      <c r="Q39" s="103"/>
      <c r="R39" s="133" t="e">
        <f ca="1">IF(Length_11!K34&lt;0,ROUNDUP(Length_11!K34*F$3,$M$80),ROUNDDOWN(Length_11!K34*F$3,$M$80))</f>
        <v>#DIV/0!</v>
      </c>
      <c r="S39" s="133" t="e">
        <f ca="1">IF(Length_11!L34&lt;0,ROUNDDOWN(Length_11!L34*F$3,$M$80),ROUNDUP(Length_11!L34*F$3,$M$80))</f>
        <v>#DIV/0!</v>
      </c>
      <c r="T39" s="133" t="str">
        <f t="shared" si="4"/>
        <v>-</v>
      </c>
      <c r="U39" s="133" t="str">
        <f t="shared" si="5"/>
        <v>-</v>
      </c>
      <c r="V39" s="133" t="str">
        <f t="shared" si="6"/>
        <v>-</v>
      </c>
      <c r="W39" s="133" t="str">
        <f t="shared" si="7"/>
        <v>-</v>
      </c>
      <c r="X39" s="133" t="str">
        <f t="shared" si="11"/>
        <v/>
      </c>
      <c r="Y39" s="133" t="e">
        <f t="shared" ca="1" si="12"/>
        <v>#DIV/0!</v>
      </c>
    </row>
    <row r="40" spans="2:25" ht="15" customHeight="1">
      <c r="B40" s="147" t="b">
        <f>IF(TRIM(Length_11!B35)="",FALSE,TRUE)</f>
        <v>0</v>
      </c>
      <c r="C40" s="133" t="str">
        <f>IF($B40=FALSE,"",Length_11!A35)</f>
        <v/>
      </c>
      <c r="D40" s="133" t="str">
        <f>IF($B40=FALSE,"",VALUE(Length_11!B35))</f>
        <v/>
      </c>
      <c r="E40" s="133" t="str">
        <f>IF($B40=FALSE,"",Length_11!C35)</f>
        <v/>
      </c>
      <c r="F40" s="147" t="str">
        <f>IF($B40=FALSE,"",Length_11!N35)</f>
        <v/>
      </c>
      <c r="G40" s="147" t="str">
        <f>IF($B40=FALSE,"",Length_11!O35)</f>
        <v/>
      </c>
      <c r="H40" s="147" t="str">
        <f>IF($B40=FALSE,"",Length_11!P35)</f>
        <v/>
      </c>
      <c r="I40" s="147" t="str">
        <f>IF($B40=FALSE,"",Length_11!Q35)</f>
        <v/>
      </c>
      <c r="J40" s="147" t="str">
        <f>IF($B40=FALSE,"",Length_11!R35)</f>
        <v/>
      </c>
      <c r="K40" s="133" t="str">
        <f t="shared" si="1"/>
        <v/>
      </c>
      <c r="L40" s="148" t="str">
        <f t="shared" si="2"/>
        <v/>
      </c>
      <c r="M40" s="139" t="str">
        <f t="shared" si="3"/>
        <v/>
      </c>
      <c r="N40" s="168" t="str">
        <f t="shared" si="8"/>
        <v/>
      </c>
      <c r="O40" s="133" t="str">
        <f t="shared" si="9"/>
        <v/>
      </c>
      <c r="P40" s="133" t="str">
        <f t="shared" si="10"/>
        <v/>
      </c>
      <c r="Q40" s="103"/>
      <c r="R40" s="133" t="e">
        <f ca="1">IF(Length_11!K35&lt;0,ROUNDUP(Length_11!K35*F$3,$M$80),ROUNDDOWN(Length_11!K35*F$3,$M$80))</f>
        <v>#DIV/0!</v>
      </c>
      <c r="S40" s="133" t="e">
        <f ca="1">IF(Length_11!L35&lt;0,ROUNDDOWN(Length_11!L35*F$3,$M$80),ROUNDUP(Length_11!L35*F$3,$M$80))</f>
        <v>#DIV/0!</v>
      </c>
      <c r="T40" s="133" t="str">
        <f t="shared" si="4"/>
        <v>-</v>
      </c>
      <c r="U40" s="133" t="str">
        <f t="shared" si="5"/>
        <v>-</v>
      </c>
      <c r="V40" s="133" t="str">
        <f t="shared" si="6"/>
        <v>-</v>
      </c>
      <c r="W40" s="133" t="str">
        <f t="shared" si="7"/>
        <v>-</v>
      </c>
      <c r="X40" s="133" t="str">
        <f t="shared" si="11"/>
        <v/>
      </c>
      <c r="Y40" s="133" t="e">
        <f t="shared" ca="1" si="12"/>
        <v>#DIV/0!</v>
      </c>
    </row>
    <row r="41" spans="2:25" ht="15" customHeight="1">
      <c r="B41" s="147" t="b">
        <f>IF(TRIM(Length_11!B36)="",FALSE,TRUE)</f>
        <v>0</v>
      </c>
      <c r="C41" s="133" t="str">
        <f>IF($B41=FALSE,"",Length_11!A36)</f>
        <v/>
      </c>
      <c r="D41" s="133" t="str">
        <f>IF($B41=FALSE,"",VALUE(Length_11!B36))</f>
        <v/>
      </c>
      <c r="E41" s="133" t="str">
        <f>IF($B41=FALSE,"",Length_11!C36)</f>
        <v/>
      </c>
      <c r="F41" s="147" t="str">
        <f>IF($B41=FALSE,"",Length_11!N36)</f>
        <v/>
      </c>
      <c r="G41" s="147" t="str">
        <f>IF($B41=FALSE,"",Length_11!O36)</f>
        <v/>
      </c>
      <c r="H41" s="147" t="str">
        <f>IF($B41=FALSE,"",Length_11!P36)</f>
        <v/>
      </c>
      <c r="I41" s="147" t="str">
        <f>IF($B41=FALSE,"",Length_11!Q36)</f>
        <v/>
      </c>
      <c r="J41" s="147" t="str">
        <f>IF($B41=FALSE,"",Length_11!R36)</f>
        <v/>
      </c>
      <c r="K41" s="133" t="str">
        <f t="shared" si="1"/>
        <v/>
      </c>
      <c r="L41" s="148" t="str">
        <f t="shared" si="2"/>
        <v/>
      </c>
      <c r="M41" s="139" t="str">
        <f t="shared" si="3"/>
        <v/>
      </c>
      <c r="N41" s="168" t="str">
        <f t="shared" si="8"/>
        <v/>
      </c>
      <c r="O41" s="133" t="str">
        <f t="shared" si="9"/>
        <v/>
      </c>
      <c r="P41" s="133" t="str">
        <f t="shared" si="10"/>
        <v/>
      </c>
      <c r="Q41" s="103"/>
      <c r="R41" s="133" t="e">
        <f ca="1">IF(Length_11!K36&lt;0,ROUNDUP(Length_11!K36*F$3,$M$80),ROUNDDOWN(Length_11!K36*F$3,$M$80))</f>
        <v>#DIV/0!</v>
      </c>
      <c r="S41" s="133" t="e">
        <f ca="1">IF(Length_11!L36&lt;0,ROUNDDOWN(Length_11!L36*F$3,$M$80),ROUNDUP(Length_11!L36*F$3,$M$80))</f>
        <v>#DIV/0!</v>
      </c>
      <c r="T41" s="133" t="str">
        <f t="shared" ref="T41:T68" si="13">IF(B41=FALSE,"-",TEXT(M41,IF(M41&gt;=1000,"# ##","")&amp;$P$80))</f>
        <v>-</v>
      </c>
      <c r="U41" s="133" t="str">
        <f t="shared" ref="U41:U68" si="14">IF(B41=FALSE,"-",TEXT(O41,IF(O41&gt;=1000,"# ##","")&amp;$P$80))</f>
        <v>-</v>
      </c>
      <c r="V41" s="133" t="str">
        <f t="shared" ref="V41:V68" si="15">IF(B41=FALSE,"-",TEXT(P41,$P$80))</f>
        <v>-</v>
      </c>
      <c r="W41" s="133" t="str">
        <f t="shared" ref="W41:W68" si="16">IF(B41=FALSE,"-","± "&amp;TEXT(S41-M41,P$80))</f>
        <v>-</v>
      </c>
      <c r="X41" s="133" t="str">
        <f t="shared" si="11"/>
        <v/>
      </c>
      <c r="Y41" s="133" t="e">
        <f t="shared" ca="1" si="12"/>
        <v>#DIV/0!</v>
      </c>
    </row>
    <row r="42" spans="2:25" ht="15" customHeight="1">
      <c r="B42" s="147" t="b">
        <f>IF(TRIM(Length_11!B37)="",FALSE,TRUE)</f>
        <v>0</v>
      </c>
      <c r="C42" s="133" t="str">
        <f>IF($B42=FALSE,"",Length_11!A37)</f>
        <v/>
      </c>
      <c r="D42" s="133" t="str">
        <f>IF($B42=FALSE,"",VALUE(Length_11!B37))</f>
        <v/>
      </c>
      <c r="E42" s="133" t="str">
        <f>IF($B42=FALSE,"",Length_11!C37)</f>
        <v/>
      </c>
      <c r="F42" s="147" t="str">
        <f>IF($B42=FALSE,"",Length_11!N37)</f>
        <v/>
      </c>
      <c r="G42" s="147" t="str">
        <f>IF($B42=FALSE,"",Length_11!O37)</f>
        <v/>
      </c>
      <c r="H42" s="147" t="str">
        <f>IF($B42=FALSE,"",Length_11!P37)</f>
        <v/>
      </c>
      <c r="I42" s="147" t="str">
        <f>IF($B42=FALSE,"",Length_11!Q37)</f>
        <v/>
      </c>
      <c r="J42" s="147" t="str">
        <f>IF($B42=FALSE,"",Length_11!R37)</f>
        <v/>
      </c>
      <c r="K42" s="133" t="str">
        <f t="shared" si="1"/>
        <v/>
      </c>
      <c r="L42" s="148" t="str">
        <f t="shared" si="2"/>
        <v/>
      </c>
      <c r="M42" s="139" t="str">
        <f t="shared" si="3"/>
        <v/>
      </c>
      <c r="N42" s="168" t="str">
        <f t="shared" si="8"/>
        <v/>
      </c>
      <c r="O42" s="133" t="str">
        <f t="shared" si="9"/>
        <v/>
      </c>
      <c r="P42" s="133" t="str">
        <f t="shared" si="10"/>
        <v/>
      </c>
      <c r="Q42" s="103"/>
      <c r="R42" s="133" t="e">
        <f ca="1">IF(Length_11!K37&lt;0,ROUNDUP(Length_11!K37*F$3,$M$80),ROUNDDOWN(Length_11!K37*F$3,$M$80))</f>
        <v>#DIV/0!</v>
      </c>
      <c r="S42" s="133" t="e">
        <f ca="1">IF(Length_11!L37&lt;0,ROUNDDOWN(Length_11!L37*F$3,$M$80),ROUNDUP(Length_11!L37*F$3,$M$80))</f>
        <v>#DIV/0!</v>
      </c>
      <c r="T42" s="133" t="str">
        <f t="shared" si="13"/>
        <v>-</v>
      </c>
      <c r="U42" s="133" t="str">
        <f t="shared" si="14"/>
        <v>-</v>
      </c>
      <c r="V42" s="133" t="str">
        <f t="shared" si="15"/>
        <v>-</v>
      </c>
      <c r="W42" s="133" t="str">
        <f t="shared" si="16"/>
        <v>-</v>
      </c>
      <c r="X42" s="133" t="str">
        <f t="shared" si="11"/>
        <v/>
      </c>
      <c r="Y42" s="133" t="e">
        <f t="shared" ca="1" si="12"/>
        <v>#DIV/0!</v>
      </c>
    </row>
    <row r="43" spans="2:25" ht="15" customHeight="1">
      <c r="B43" s="147" t="b">
        <f>IF(TRIM(Length_11!B38)="",FALSE,TRUE)</f>
        <v>0</v>
      </c>
      <c r="C43" s="133" t="str">
        <f>IF($B43=FALSE,"",Length_11!A38)</f>
        <v/>
      </c>
      <c r="D43" s="133" t="str">
        <f>IF($B43=FALSE,"",VALUE(Length_11!B38))</f>
        <v/>
      </c>
      <c r="E43" s="133" t="str">
        <f>IF($B43=FALSE,"",Length_11!C38)</f>
        <v/>
      </c>
      <c r="F43" s="147" t="str">
        <f>IF($B43=FALSE,"",Length_11!N38)</f>
        <v/>
      </c>
      <c r="G43" s="147" t="str">
        <f>IF($B43=FALSE,"",Length_11!O38)</f>
        <v/>
      </c>
      <c r="H43" s="147" t="str">
        <f>IF($B43=FALSE,"",Length_11!P38)</f>
        <v/>
      </c>
      <c r="I43" s="147" t="str">
        <f>IF($B43=FALSE,"",Length_11!Q38)</f>
        <v/>
      </c>
      <c r="J43" s="147" t="str">
        <f>IF($B43=FALSE,"",Length_11!R38)</f>
        <v/>
      </c>
      <c r="K43" s="133" t="str">
        <f t="shared" si="1"/>
        <v/>
      </c>
      <c r="L43" s="148" t="str">
        <f t="shared" si="2"/>
        <v/>
      </c>
      <c r="M43" s="139" t="str">
        <f t="shared" si="3"/>
        <v/>
      </c>
      <c r="N43" s="168" t="str">
        <f t="shared" si="8"/>
        <v/>
      </c>
      <c r="O43" s="133" t="str">
        <f t="shared" si="9"/>
        <v/>
      </c>
      <c r="P43" s="133" t="str">
        <f t="shared" si="10"/>
        <v/>
      </c>
      <c r="Q43" s="103"/>
      <c r="R43" s="133" t="e">
        <f ca="1">IF(Length_11!K38&lt;0,ROUNDUP(Length_11!K38*F$3,$M$80),ROUNDDOWN(Length_11!K38*F$3,$M$80))</f>
        <v>#DIV/0!</v>
      </c>
      <c r="S43" s="133" t="e">
        <f ca="1">IF(Length_11!L38&lt;0,ROUNDDOWN(Length_11!L38*F$3,$M$80),ROUNDUP(Length_11!L38*F$3,$M$80))</f>
        <v>#DIV/0!</v>
      </c>
      <c r="T43" s="133" t="str">
        <f t="shared" si="13"/>
        <v>-</v>
      </c>
      <c r="U43" s="133" t="str">
        <f t="shared" si="14"/>
        <v>-</v>
      </c>
      <c r="V43" s="133" t="str">
        <f t="shared" si="15"/>
        <v>-</v>
      </c>
      <c r="W43" s="133" t="str">
        <f t="shared" si="16"/>
        <v>-</v>
      </c>
      <c r="X43" s="133" t="str">
        <f t="shared" si="11"/>
        <v/>
      </c>
      <c r="Y43" s="133" t="e">
        <f t="shared" ca="1" si="12"/>
        <v>#DIV/0!</v>
      </c>
    </row>
    <row r="44" spans="2:25" ht="15" customHeight="1">
      <c r="B44" s="147" t="b">
        <f>IF(TRIM(Length_11!B39)="",FALSE,TRUE)</f>
        <v>0</v>
      </c>
      <c r="C44" s="133" t="str">
        <f>IF($B44=FALSE,"",Length_11!A39)</f>
        <v/>
      </c>
      <c r="D44" s="133" t="str">
        <f>IF($B44=FALSE,"",VALUE(Length_11!B39))</f>
        <v/>
      </c>
      <c r="E44" s="133" t="str">
        <f>IF($B44=FALSE,"",Length_11!C39)</f>
        <v/>
      </c>
      <c r="F44" s="147" t="str">
        <f>IF($B44=FALSE,"",Length_11!N39)</f>
        <v/>
      </c>
      <c r="G44" s="147" t="str">
        <f>IF($B44=FALSE,"",Length_11!O39)</f>
        <v/>
      </c>
      <c r="H44" s="147" t="str">
        <f>IF($B44=FALSE,"",Length_11!P39)</f>
        <v/>
      </c>
      <c r="I44" s="147" t="str">
        <f>IF($B44=FALSE,"",Length_11!Q39)</f>
        <v/>
      </c>
      <c r="J44" s="147" t="str">
        <f>IF($B44=FALSE,"",Length_11!R39)</f>
        <v/>
      </c>
      <c r="K44" s="133" t="str">
        <f t="shared" si="1"/>
        <v/>
      </c>
      <c r="L44" s="148" t="str">
        <f t="shared" si="2"/>
        <v/>
      </c>
      <c r="M44" s="139" t="str">
        <f t="shared" si="3"/>
        <v/>
      </c>
      <c r="N44" s="168" t="str">
        <f t="shared" si="8"/>
        <v/>
      </c>
      <c r="O44" s="133" t="str">
        <f t="shared" si="9"/>
        <v/>
      </c>
      <c r="P44" s="133" t="str">
        <f t="shared" si="10"/>
        <v/>
      </c>
      <c r="Q44" s="103"/>
      <c r="R44" s="133" t="e">
        <f ca="1">IF(Length_11!K39&lt;0,ROUNDUP(Length_11!K39*F$3,$M$80),ROUNDDOWN(Length_11!K39*F$3,$M$80))</f>
        <v>#DIV/0!</v>
      </c>
      <c r="S44" s="133" t="e">
        <f ca="1">IF(Length_11!L39&lt;0,ROUNDDOWN(Length_11!L39*F$3,$M$80),ROUNDUP(Length_11!L39*F$3,$M$80))</f>
        <v>#DIV/0!</v>
      </c>
      <c r="T44" s="133" t="str">
        <f t="shared" si="13"/>
        <v>-</v>
      </c>
      <c r="U44" s="133" t="str">
        <f t="shared" si="14"/>
        <v>-</v>
      </c>
      <c r="V44" s="133" t="str">
        <f t="shared" si="15"/>
        <v>-</v>
      </c>
      <c r="W44" s="133" t="str">
        <f t="shared" si="16"/>
        <v>-</v>
      </c>
      <c r="X44" s="133" t="str">
        <f t="shared" si="11"/>
        <v/>
      </c>
      <c r="Y44" s="133" t="e">
        <f t="shared" ca="1" si="12"/>
        <v>#DIV/0!</v>
      </c>
    </row>
    <row r="45" spans="2:25" ht="15" customHeight="1">
      <c r="B45" s="147" t="b">
        <f>IF(TRIM(Length_11!B40)="",FALSE,TRUE)</f>
        <v>0</v>
      </c>
      <c r="C45" s="133" t="str">
        <f>IF($B45=FALSE,"",Length_11!A40)</f>
        <v/>
      </c>
      <c r="D45" s="133" t="str">
        <f>IF($B45=FALSE,"",VALUE(Length_11!B40))</f>
        <v/>
      </c>
      <c r="E45" s="133" t="str">
        <f>IF($B45=FALSE,"",Length_11!C40)</f>
        <v/>
      </c>
      <c r="F45" s="147" t="str">
        <f>IF($B45=FALSE,"",Length_11!N40)</f>
        <v/>
      </c>
      <c r="G45" s="147" t="str">
        <f>IF($B45=FALSE,"",Length_11!O40)</f>
        <v/>
      </c>
      <c r="H45" s="147" t="str">
        <f>IF($B45=FALSE,"",Length_11!P40)</f>
        <v/>
      </c>
      <c r="I45" s="147" t="str">
        <f>IF($B45=FALSE,"",Length_11!Q40)</f>
        <v/>
      </c>
      <c r="J45" s="147" t="str">
        <f>IF($B45=FALSE,"",Length_11!R40)</f>
        <v/>
      </c>
      <c r="K45" s="133" t="str">
        <f t="shared" si="1"/>
        <v/>
      </c>
      <c r="L45" s="148" t="str">
        <f t="shared" si="2"/>
        <v/>
      </c>
      <c r="M45" s="139" t="str">
        <f t="shared" si="3"/>
        <v/>
      </c>
      <c r="N45" s="168" t="str">
        <f t="shared" si="8"/>
        <v/>
      </c>
      <c r="O45" s="133" t="str">
        <f t="shared" si="9"/>
        <v/>
      </c>
      <c r="P45" s="133" t="str">
        <f t="shared" si="10"/>
        <v/>
      </c>
      <c r="Q45" s="103"/>
      <c r="R45" s="133" t="e">
        <f ca="1">IF(Length_11!K40&lt;0,ROUNDUP(Length_11!K40*F$3,$M$80),ROUNDDOWN(Length_11!K40*F$3,$M$80))</f>
        <v>#DIV/0!</v>
      </c>
      <c r="S45" s="133" t="e">
        <f ca="1">IF(Length_11!L40&lt;0,ROUNDDOWN(Length_11!L40*F$3,$M$80),ROUNDUP(Length_11!L40*F$3,$M$80))</f>
        <v>#DIV/0!</v>
      </c>
      <c r="T45" s="133" t="str">
        <f t="shared" si="13"/>
        <v>-</v>
      </c>
      <c r="U45" s="133" t="str">
        <f t="shared" si="14"/>
        <v>-</v>
      </c>
      <c r="V45" s="133" t="str">
        <f t="shared" si="15"/>
        <v>-</v>
      </c>
      <c r="W45" s="133" t="str">
        <f t="shared" si="16"/>
        <v>-</v>
      </c>
      <c r="X45" s="133" t="str">
        <f t="shared" si="11"/>
        <v/>
      </c>
      <c r="Y45" s="133" t="e">
        <f t="shared" ca="1" si="12"/>
        <v>#DIV/0!</v>
      </c>
    </row>
    <row r="46" spans="2:25" ht="15" customHeight="1">
      <c r="B46" s="147" t="b">
        <f>IF(TRIM(Length_11!B41)="",FALSE,TRUE)</f>
        <v>0</v>
      </c>
      <c r="C46" s="133" t="str">
        <f>IF($B46=FALSE,"",Length_11!A41)</f>
        <v/>
      </c>
      <c r="D46" s="133" t="str">
        <f>IF($B46=FALSE,"",VALUE(Length_11!B41))</f>
        <v/>
      </c>
      <c r="E46" s="133" t="str">
        <f>IF($B46=FALSE,"",Length_11!C41)</f>
        <v/>
      </c>
      <c r="F46" s="147" t="str">
        <f>IF($B46=FALSE,"",Length_11!N41)</f>
        <v/>
      </c>
      <c r="G46" s="147" t="str">
        <f>IF($B46=FALSE,"",Length_11!O41)</f>
        <v/>
      </c>
      <c r="H46" s="147" t="str">
        <f>IF($B46=FALSE,"",Length_11!P41)</f>
        <v/>
      </c>
      <c r="I46" s="147" t="str">
        <f>IF($B46=FALSE,"",Length_11!Q41)</f>
        <v/>
      </c>
      <c r="J46" s="147" t="str">
        <f>IF($B46=FALSE,"",Length_11!R41)</f>
        <v/>
      </c>
      <c r="K46" s="133" t="str">
        <f t="shared" si="1"/>
        <v/>
      </c>
      <c r="L46" s="148" t="str">
        <f t="shared" si="2"/>
        <v/>
      </c>
      <c r="M46" s="139" t="str">
        <f t="shared" si="3"/>
        <v/>
      </c>
      <c r="N46" s="168" t="str">
        <f t="shared" si="8"/>
        <v/>
      </c>
      <c r="O46" s="133" t="str">
        <f t="shared" si="9"/>
        <v/>
      </c>
      <c r="P46" s="133" t="str">
        <f t="shared" si="10"/>
        <v/>
      </c>
      <c r="Q46" s="103"/>
      <c r="R46" s="133" t="e">
        <f ca="1">IF(Length_11!K41&lt;0,ROUNDUP(Length_11!K41*F$3,$M$80),ROUNDDOWN(Length_11!K41*F$3,$M$80))</f>
        <v>#DIV/0!</v>
      </c>
      <c r="S46" s="133" t="e">
        <f ca="1">IF(Length_11!L41&lt;0,ROUNDDOWN(Length_11!L41*F$3,$M$80),ROUNDUP(Length_11!L41*F$3,$M$80))</f>
        <v>#DIV/0!</v>
      </c>
      <c r="T46" s="133" t="str">
        <f t="shared" si="13"/>
        <v>-</v>
      </c>
      <c r="U46" s="133" t="str">
        <f t="shared" si="14"/>
        <v>-</v>
      </c>
      <c r="V46" s="133" t="str">
        <f t="shared" si="15"/>
        <v>-</v>
      </c>
      <c r="W46" s="133" t="str">
        <f t="shared" si="16"/>
        <v>-</v>
      </c>
      <c r="X46" s="133" t="str">
        <f t="shared" si="11"/>
        <v/>
      </c>
      <c r="Y46" s="133" t="e">
        <f t="shared" ca="1" si="12"/>
        <v>#DIV/0!</v>
      </c>
    </row>
    <row r="47" spans="2:25" ht="15" customHeight="1">
      <c r="B47" s="147" t="b">
        <f>IF(TRIM(Length_11!B42)="",FALSE,TRUE)</f>
        <v>0</v>
      </c>
      <c r="C47" s="133" t="str">
        <f>IF($B47=FALSE,"",Length_11!A42)</f>
        <v/>
      </c>
      <c r="D47" s="133" t="str">
        <f>IF($B47=FALSE,"",VALUE(Length_11!B42))</f>
        <v/>
      </c>
      <c r="E47" s="133" t="str">
        <f>IF($B47=FALSE,"",Length_11!C42)</f>
        <v/>
      </c>
      <c r="F47" s="147" t="str">
        <f>IF($B47=FALSE,"",Length_11!N42)</f>
        <v/>
      </c>
      <c r="G47" s="147" t="str">
        <f>IF($B47=FALSE,"",Length_11!O42)</f>
        <v/>
      </c>
      <c r="H47" s="147" t="str">
        <f>IF($B47=FALSE,"",Length_11!P42)</f>
        <v/>
      </c>
      <c r="I47" s="147" t="str">
        <f>IF($B47=FALSE,"",Length_11!Q42)</f>
        <v/>
      </c>
      <c r="J47" s="147" t="str">
        <f>IF($B47=FALSE,"",Length_11!R42)</f>
        <v/>
      </c>
      <c r="K47" s="133" t="str">
        <f t="shared" si="1"/>
        <v/>
      </c>
      <c r="L47" s="148" t="str">
        <f t="shared" si="2"/>
        <v/>
      </c>
      <c r="M47" s="139" t="str">
        <f t="shared" si="3"/>
        <v/>
      </c>
      <c r="N47" s="168" t="str">
        <f t="shared" si="8"/>
        <v/>
      </c>
      <c r="O47" s="133" t="str">
        <f t="shared" si="9"/>
        <v/>
      </c>
      <c r="P47" s="133" t="str">
        <f t="shared" si="10"/>
        <v/>
      </c>
      <c r="Q47" s="103"/>
      <c r="R47" s="133" t="e">
        <f ca="1">IF(Length_11!K42&lt;0,ROUNDUP(Length_11!K42*F$3,$M$80),ROUNDDOWN(Length_11!K42*F$3,$M$80))</f>
        <v>#DIV/0!</v>
      </c>
      <c r="S47" s="133" t="e">
        <f ca="1">IF(Length_11!L42&lt;0,ROUNDDOWN(Length_11!L42*F$3,$M$80),ROUNDUP(Length_11!L42*F$3,$M$80))</f>
        <v>#DIV/0!</v>
      </c>
      <c r="T47" s="133" t="str">
        <f t="shared" si="13"/>
        <v>-</v>
      </c>
      <c r="U47" s="133" t="str">
        <f t="shared" si="14"/>
        <v>-</v>
      </c>
      <c r="V47" s="133" t="str">
        <f t="shared" si="15"/>
        <v>-</v>
      </c>
      <c r="W47" s="133" t="str">
        <f t="shared" si="16"/>
        <v>-</v>
      </c>
      <c r="X47" s="133" t="str">
        <f t="shared" si="11"/>
        <v/>
      </c>
      <c r="Y47" s="133" t="e">
        <f t="shared" ca="1" si="12"/>
        <v>#DIV/0!</v>
      </c>
    </row>
    <row r="48" spans="2:25" ht="15" customHeight="1">
      <c r="B48" s="147" t="b">
        <f>IF(TRIM(Length_11!B43)="",FALSE,TRUE)</f>
        <v>0</v>
      </c>
      <c r="C48" s="133" t="str">
        <f>IF($B48=FALSE,"",Length_11!A43)</f>
        <v/>
      </c>
      <c r="D48" s="133" t="str">
        <f>IF($B48=FALSE,"",VALUE(Length_11!B43))</f>
        <v/>
      </c>
      <c r="E48" s="133" t="str">
        <f>IF($B48=FALSE,"",Length_11!C43)</f>
        <v/>
      </c>
      <c r="F48" s="147" t="str">
        <f>IF($B48=FALSE,"",Length_11!N43)</f>
        <v/>
      </c>
      <c r="G48" s="147" t="str">
        <f>IF($B48=FALSE,"",Length_11!O43)</f>
        <v/>
      </c>
      <c r="H48" s="147" t="str">
        <f>IF($B48=FALSE,"",Length_11!P43)</f>
        <v/>
      </c>
      <c r="I48" s="147" t="str">
        <f>IF($B48=FALSE,"",Length_11!Q43)</f>
        <v/>
      </c>
      <c r="J48" s="147" t="str">
        <f>IF($B48=FALSE,"",Length_11!R43)</f>
        <v/>
      </c>
      <c r="K48" s="133" t="str">
        <f t="shared" si="1"/>
        <v/>
      </c>
      <c r="L48" s="148" t="str">
        <f t="shared" si="2"/>
        <v/>
      </c>
      <c r="M48" s="139" t="str">
        <f t="shared" si="3"/>
        <v/>
      </c>
      <c r="N48" s="168" t="str">
        <f t="shared" si="8"/>
        <v/>
      </c>
      <c r="O48" s="133" t="str">
        <f t="shared" si="9"/>
        <v/>
      </c>
      <c r="P48" s="133" t="str">
        <f t="shared" si="10"/>
        <v/>
      </c>
      <c r="Q48" s="103"/>
      <c r="R48" s="133" t="e">
        <f ca="1">IF(Length_11!K43&lt;0,ROUNDUP(Length_11!K43*F$3,$M$80),ROUNDDOWN(Length_11!K43*F$3,$M$80))</f>
        <v>#DIV/0!</v>
      </c>
      <c r="S48" s="133" t="e">
        <f ca="1">IF(Length_11!L43&lt;0,ROUNDDOWN(Length_11!L43*F$3,$M$80),ROUNDUP(Length_11!L43*F$3,$M$80))</f>
        <v>#DIV/0!</v>
      </c>
      <c r="T48" s="133" t="str">
        <f t="shared" si="13"/>
        <v>-</v>
      </c>
      <c r="U48" s="133" t="str">
        <f t="shared" si="14"/>
        <v>-</v>
      </c>
      <c r="V48" s="133" t="str">
        <f t="shared" si="15"/>
        <v>-</v>
      </c>
      <c r="W48" s="133" t="str">
        <f t="shared" si="16"/>
        <v>-</v>
      </c>
      <c r="X48" s="133" t="str">
        <f t="shared" si="11"/>
        <v/>
      </c>
      <c r="Y48" s="133" t="e">
        <f t="shared" ca="1" si="12"/>
        <v>#DIV/0!</v>
      </c>
    </row>
    <row r="49" spans="2:25" ht="15" customHeight="1">
      <c r="B49" s="147" t="b">
        <f>IF(TRIM(Length_11!B44)="",FALSE,TRUE)</f>
        <v>0</v>
      </c>
      <c r="C49" s="133" t="str">
        <f>IF($B49=FALSE,"",Length_11!A44)</f>
        <v/>
      </c>
      <c r="D49" s="133" t="str">
        <f>IF($B49=FALSE,"",VALUE(Length_11!B44))</f>
        <v/>
      </c>
      <c r="E49" s="133" t="str">
        <f>IF($B49=FALSE,"",Length_11!C44)</f>
        <v/>
      </c>
      <c r="F49" s="147" t="str">
        <f>IF($B49=FALSE,"",Length_11!N44)</f>
        <v/>
      </c>
      <c r="G49" s="147" t="str">
        <f>IF($B49=FALSE,"",Length_11!O44)</f>
        <v/>
      </c>
      <c r="H49" s="147" t="str">
        <f>IF($B49=FALSE,"",Length_11!P44)</f>
        <v/>
      </c>
      <c r="I49" s="147" t="str">
        <f>IF($B49=FALSE,"",Length_11!Q44)</f>
        <v/>
      </c>
      <c r="J49" s="147" t="str">
        <f>IF($B49=FALSE,"",Length_11!R44)</f>
        <v/>
      </c>
      <c r="K49" s="133" t="str">
        <f t="shared" si="1"/>
        <v/>
      </c>
      <c r="L49" s="148" t="str">
        <f t="shared" si="2"/>
        <v/>
      </c>
      <c r="M49" s="139" t="str">
        <f t="shared" si="3"/>
        <v/>
      </c>
      <c r="N49" s="168" t="str">
        <f t="shared" si="8"/>
        <v/>
      </c>
      <c r="O49" s="133" t="str">
        <f t="shared" si="9"/>
        <v/>
      </c>
      <c r="P49" s="133" t="str">
        <f t="shared" si="10"/>
        <v/>
      </c>
      <c r="Q49" s="103"/>
      <c r="R49" s="133" t="e">
        <f ca="1">IF(Length_11!K44&lt;0,ROUNDUP(Length_11!K44*F$3,$M$80),ROUNDDOWN(Length_11!K44*F$3,$M$80))</f>
        <v>#DIV/0!</v>
      </c>
      <c r="S49" s="133" t="e">
        <f ca="1">IF(Length_11!L44&lt;0,ROUNDDOWN(Length_11!L44*F$3,$M$80),ROUNDUP(Length_11!L44*F$3,$M$80))</f>
        <v>#DIV/0!</v>
      </c>
      <c r="T49" s="133" t="str">
        <f t="shared" si="13"/>
        <v>-</v>
      </c>
      <c r="U49" s="133" t="str">
        <f t="shared" si="14"/>
        <v>-</v>
      </c>
      <c r="V49" s="133" t="str">
        <f t="shared" si="15"/>
        <v>-</v>
      </c>
      <c r="W49" s="133" t="str">
        <f t="shared" si="16"/>
        <v>-</v>
      </c>
      <c r="X49" s="133" t="str">
        <f t="shared" si="11"/>
        <v/>
      </c>
      <c r="Y49" s="133" t="e">
        <f t="shared" ca="1" si="12"/>
        <v>#DIV/0!</v>
      </c>
    </row>
    <row r="50" spans="2:25" ht="15" customHeight="1">
      <c r="B50" s="147" t="b">
        <f>IF(TRIM(Length_11!B45)="",FALSE,TRUE)</f>
        <v>0</v>
      </c>
      <c r="C50" s="133" t="str">
        <f>IF($B50=FALSE,"",Length_11!A45)</f>
        <v/>
      </c>
      <c r="D50" s="133" t="str">
        <f>IF($B50=FALSE,"",VALUE(Length_11!B45))</f>
        <v/>
      </c>
      <c r="E50" s="133" t="str">
        <f>IF($B50=FALSE,"",Length_11!C45)</f>
        <v/>
      </c>
      <c r="F50" s="147" t="str">
        <f>IF($B50=FALSE,"",Length_11!N45)</f>
        <v/>
      </c>
      <c r="G50" s="147" t="str">
        <f>IF($B50=FALSE,"",Length_11!O45)</f>
        <v/>
      </c>
      <c r="H50" s="147" t="str">
        <f>IF($B50=FALSE,"",Length_11!P45)</f>
        <v/>
      </c>
      <c r="I50" s="147" t="str">
        <f>IF($B50=FALSE,"",Length_11!Q45)</f>
        <v/>
      </c>
      <c r="J50" s="147" t="str">
        <f>IF($B50=FALSE,"",Length_11!R45)</f>
        <v/>
      </c>
      <c r="K50" s="133" t="str">
        <f t="shared" si="1"/>
        <v/>
      </c>
      <c r="L50" s="148" t="str">
        <f t="shared" si="2"/>
        <v/>
      </c>
      <c r="M50" s="139" t="str">
        <f t="shared" si="3"/>
        <v/>
      </c>
      <c r="N50" s="168" t="str">
        <f t="shared" si="8"/>
        <v/>
      </c>
      <c r="O50" s="133" t="str">
        <f t="shared" si="9"/>
        <v/>
      </c>
      <c r="P50" s="133" t="str">
        <f t="shared" si="10"/>
        <v/>
      </c>
      <c r="Q50" s="103"/>
      <c r="R50" s="133" t="e">
        <f ca="1">IF(Length_11!K45&lt;0,ROUNDUP(Length_11!K45*F$3,$M$80),ROUNDDOWN(Length_11!K45*F$3,$M$80))</f>
        <v>#DIV/0!</v>
      </c>
      <c r="S50" s="133" t="e">
        <f ca="1">IF(Length_11!L45&lt;0,ROUNDDOWN(Length_11!L45*F$3,$M$80),ROUNDUP(Length_11!L45*F$3,$M$80))</f>
        <v>#DIV/0!</v>
      </c>
      <c r="T50" s="133" t="str">
        <f t="shared" si="13"/>
        <v>-</v>
      </c>
      <c r="U50" s="133" t="str">
        <f t="shared" si="14"/>
        <v>-</v>
      </c>
      <c r="V50" s="133" t="str">
        <f t="shared" si="15"/>
        <v>-</v>
      </c>
      <c r="W50" s="133" t="str">
        <f t="shared" si="16"/>
        <v>-</v>
      </c>
      <c r="X50" s="133" t="str">
        <f t="shared" si="11"/>
        <v/>
      </c>
      <c r="Y50" s="133" t="e">
        <f t="shared" ca="1" si="12"/>
        <v>#DIV/0!</v>
      </c>
    </row>
    <row r="51" spans="2:25" ht="15" customHeight="1">
      <c r="B51" s="147" t="b">
        <f>IF(TRIM(Length_11!B46)="",FALSE,TRUE)</f>
        <v>0</v>
      </c>
      <c r="C51" s="133" t="str">
        <f>IF($B51=FALSE,"",Length_11!A46)</f>
        <v/>
      </c>
      <c r="D51" s="133" t="str">
        <f>IF($B51=FALSE,"",VALUE(Length_11!B46))</f>
        <v/>
      </c>
      <c r="E51" s="133" t="str">
        <f>IF($B51=FALSE,"",Length_11!C46)</f>
        <v/>
      </c>
      <c r="F51" s="147" t="str">
        <f>IF($B51=FALSE,"",Length_11!N46)</f>
        <v/>
      </c>
      <c r="G51" s="147" t="str">
        <f>IF($B51=FALSE,"",Length_11!O46)</f>
        <v/>
      </c>
      <c r="H51" s="147" t="str">
        <f>IF($B51=FALSE,"",Length_11!P46)</f>
        <v/>
      </c>
      <c r="I51" s="147" t="str">
        <f>IF($B51=FALSE,"",Length_11!Q46)</f>
        <v/>
      </c>
      <c r="J51" s="147" t="str">
        <f>IF($B51=FALSE,"",Length_11!R46)</f>
        <v/>
      </c>
      <c r="K51" s="133" t="str">
        <f t="shared" si="1"/>
        <v/>
      </c>
      <c r="L51" s="148" t="str">
        <f t="shared" si="2"/>
        <v/>
      </c>
      <c r="M51" s="139" t="str">
        <f t="shared" si="3"/>
        <v/>
      </c>
      <c r="N51" s="168" t="str">
        <f t="shared" si="8"/>
        <v/>
      </c>
      <c r="O51" s="133" t="str">
        <f t="shared" si="9"/>
        <v/>
      </c>
      <c r="P51" s="133" t="str">
        <f t="shared" si="10"/>
        <v/>
      </c>
      <c r="Q51" s="103"/>
      <c r="R51" s="133" t="e">
        <f ca="1">IF(Length_11!K46&lt;0,ROUNDUP(Length_11!K46*F$3,$M$80),ROUNDDOWN(Length_11!K46*F$3,$M$80))</f>
        <v>#DIV/0!</v>
      </c>
      <c r="S51" s="133" t="e">
        <f ca="1">IF(Length_11!L46&lt;0,ROUNDDOWN(Length_11!L46*F$3,$M$80),ROUNDUP(Length_11!L46*F$3,$M$80))</f>
        <v>#DIV/0!</v>
      </c>
      <c r="T51" s="133" t="str">
        <f t="shared" si="13"/>
        <v>-</v>
      </c>
      <c r="U51" s="133" t="str">
        <f t="shared" si="14"/>
        <v>-</v>
      </c>
      <c r="V51" s="133" t="str">
        <f t="shared" si="15"/>
        <v>-</v>
      </c>
      <c r="W51" s="133" t="str">
        <f t="shared" si="16"/>
        <v>-</v>
      </c>
      <c r="X51" s="133" t="str">
        <f t="shared" si="11"/>
        <v/>
      </c>
      <c r="Y51" s="133" t="e">
        <f t="shared" ca="1" si="12"/>
        <v>#DIV/0!</v>
      </c>
    </row>
    <row r="52" spans="2:25" ht="15" customHeight="1">
      <c r="B52" s="147" t="b">
        <f>IF(TRIM(Length_11!B47)="",FALSE,TRUE)</f>
        <v>0</v>
      </c>
      <c r="C52" s="133" t="str">
        <f>IF($B52=FALSE,"",Length_11!A47)</f>
        <v/>
      </c>
      <c r="D52" s="133" t="str">
        <f>IF($B52=FALSE,"",VALUE(Length_11!B47))</f>
        <v/>
      </c>
      <c r="E52" s="133" t="str">
        <f>IF($B52=FALSE,"",Length_11!C47)</f>
        <v/>
      </c>
      <c r="F52" s="147" t="str">
        <f>IF($B52=FALSE,"",Length_11!N47)</f>
        <v/>
      </c>
      <c r="G52" s="147" t="str">
        <f>IF($B52=FALSE,"",Length_11!O47)</f>
        <v/>
      </c>
      <c r="H52" s="147" t="str">
        <f>IF($B52=FALSE,"",Length_11!P47)</f>
        <v/>
      </c>
      <c r="I52" s="147" t="str">
        <f>IF($B52=FALSE,"",Length_11!Q47)</f>
        <v/>
      </c>
      <c r="J52" s="147" t="str">
        <f>IF($B52=FALSE,"",Length_11!R47)</f>
        <v/>
      </c>
      <c r="K52" s="133" t="str">
        <f t="shared" si="1"/>
        <v/>
      </c>
      <c r="L52" s="148" t="str">
        <f t="shared" si="2"/>
        <v/>
      </c>
      <c r="M52" s="139" t="str">
        <f t="shared" si="3"/>
        <v/>
      </c>
      <c r="N52" s="168" t="str">
        <f t="shared" si="8"/>
        <v/>
      </c>
      <c r="O52" s="133" t="str">
        <f t="shared" si="9"/>
        <v/>
      </c>
      <c r="P52" s="133" t="str">
        <f t="shared" si="10"/>
        <v/>
      </c>
      <c r="Q52" s="103"/>
      <c r="R52" s="133" t="e">
        <f ca="1">IF(Length_11!K47&lt;0,ROUNDUP(Length_11!K47*F$3,$M$80),ROUNDDOWN(Length_11!K47*F$3,$M$80))</f>
        <v>#DIV/0!</v>
      </c>
      <c r="S52" s="133" t="e">
        <f ca="1">IF(Length_11!L47&lt;0,ROUNDDOWN(Length_11!L47*F$3,$M$80),ROUNDUP(Length_11!L47*F$3,$M$80))</f>
        <v>#DIV/0!</v>
      </c>
      <c r="T52" s="133" t="str">
        <f t="shared" si="13"/>
        <v>-</v>
      </c>
      <c r="U52" s="133" t="str">
        <f t="shared" si="14"/>
        <v>-</v>
      </c>
      <c r="V52" s="133" t="str">
        <f t="shared" si="15"/>
        <v>-</v>
      </c>
      <c r="W52" s="133" t="str">
        <f t="shared" si="16"/>
        <v>-</v>
      </c>
      <c r="X52" s="133" t="str">
        <f t="shared" si="11"/>
        <v/>
      </c>
      <c r="Y52" s="133" t="e">
        <f t="shared" ca="1" si="12"/>
        <v>#DIV/0!</v>
      </c>
    </row>
    <row r="53" spans="2:25" ht="15" customHeight="1">
      <c r="B53" s="147" t="b">
        <f>IF(TRIM(Length_11!B48)="",FALSE,TRUE)</f>
        <v>0</v>
      </c>
      <c r="C53" s="133" t="str">
        <f>IF($B53=FALSE,"",Length_11!A48)</f>
        <v/>
      </c>
      <c r="D53" s="133" t="str">
        <f>IF($B53=FALSE,"",VALUE(Length_11!B48))</f>
        <v/>
      </c>
      <c r="E53" s="133" t="str">
        <f>IF($B53=FALSE,"",Length_11!C48)</f>
        <v/>
      </c>
      <c r="F53" s="147" t="str">
        <f>IF($B53=FALSE,"",Length_11!N48)</f>
        <v/>
      </c>
      <c r="G53" s="147" t="str">
        <f>IF($B53=FALSE,"",Length_11!O48)</f>
        <v/>
      </c>
      <c r="H53" s="147" t="str">
        <f>IF($B53=FALSE,"",Length_11!P48)</f>
        <v/>
      </c>
      <c r="I53" s="147" t="str">
        <f>IF($B53=FALSE,"",Length_11!Q48)</f>
        <v/>
      </c>
      <c r="J53" s="147" t="str">
        <f>IF($B53=FALSE,"",Length_11!R48)</f>
        <v/>
      </c>
      <c r="K53" s="133" t="str">
        <f t="shared" si="1"/>
        <v/>
      </c>
      <c r="L53" s="148" t="str">
        <f t="shared" si="2"/>
        <v/>
      </c>
      <c r="M53" s="139" t="str">
        <f t="shared" si="3"/>
        <v/>
      </c>
      <c r="N53" s="168" t="str">
        <f t="shared" si="8"/>
        <v/>
      </c>
      <c r="O53" s="133" t="str">
        <f t="shared" si="9"/>
        <v/>
      </c>
      <c r="P53" s="133" t="str">
        <f t="shared" si="10"/>
        <v/>
      </c>
      <c r="Q53" s="103"/>
      <c r="R53" s="133" t="e">
        <f ca="1">IF(Length_11!K48&lt;0,ROUNDUP(Length_11!K48*F$3,$M$80),ROUNDDOWN(Length_11!K48*F$3,$M$80))</f>
        <v>#DIV/0!</v>
      </c>
      <c r="S53" s="133" t="e">
        <f ca="1">IF(Length_11!L48&lt;0,ROUNDDOWN(Length_11!L48*F$3,$M$80),ROUNDUP(Length_11!L48*F$3,$M$80))</f>
        <v>#DIV/0!</v>
      </c>
      <c r="T53" s="133" t="str">
        <f t="shared" si="13"/>
        <v>-</v>
      </c>
      <c r="U53" s="133" t="str">
        <f t="shared" si="14"/>
        <v>-</v>
      </c>
      <c r="V53" s="133" t="str">
        <f t="shared" si="15"/>
        <v>-</v>
      </c>
      <c r="W53" s="133" t="str">
        <f t="shared" si="16"/>
        <v>-</v>
      </c>
      <c r="X53" s="133" t="str">
        <f t="shared" si="11"/>
        <v/>
      </c>
      <c r="Y53" s="133" t="e">
        <f t="shared" ca="1" si="12"/>
        <v>#DIV/0!</v>
      </c>
    </row>
    <row r="54" spans="2:25" ht="15" customHeight="1">
      <c r="B54" s="147" t="b">
        <f>IF(TRIM(Length_11!B49)="",FALSE,TRUE)</f>
        <v>0</v>
      </c>
      <c r="C54" s="133" t="str">
        <f>IF($B54=FALSE,"",Length_11!A49)</f>
        <v/>
      </c>
      <c r="D54" s="133" t="str">
        <f>IF($B54=FALSE,"",VALUE(Length_11!B49))</f>
        <v/>
      </c>
      <c r="E54" s="133" t="str">
        <f>IF($B54=FALSE,"",Length_11!C49)</f>
        <v/>
      </c>
      <c r="F54" s="147" t="str">
        <f>IF($B54=FALSE,"",Length_11!N49)</f>
        <v/>
      </c>
      <c r="G54" s="147" t="str">
        <f>IF($B54=FALSE,"",Length_11!O49)</f>
        <v/>
      </c>
      <c r="H54" s="147" t="str">
        <f>IF($B54=FALSE,"",Length_11!P49)</f>
        <v/>
      </c>
      <c r="I54" s="147" t="str">
        <f>IF($B54=FALSE,"",Length_11!Q49)</f>
        <v/>
      </c>
      <c r="J54" s="147" t="str">
        <f>IF($B54=FALSE,"",Length_11!R49)</f>
        <v/>
      </c>
      <c r="K54" s="133" t="str">
        <f t="shared" si="1"/>
        <v/>
      </c>
      <c r="L54" s="148" t="str">
        <f t="shared" si="2"/>
        <v/>
      </c>
      <c r="M54" s="139" t="str">
        <f t="shared" si="3"/>
        <v/>
      </c>
      <c r="N54" s="168" t="str">
        <f t="shared" si="8"/>
        <v/>
      </c>
      <c r="O54" s="133" t="str">
        <f t="shared" si="9"/>
        <v/>
      </c>
      <c r="P54" s="133" t="str">
        <f t="shared" si="10"/>
        <v/>
      </c>
      <c r="Q54" s="103"/>
      <c r="R54" s="133" t="e">
        <f ca="1">IF(Length_11!K49&lt;0,ROUNDUP(Length_11!K49*F$3,$M$80),ROUNDDOWN(Length_11!K49*F$3,$M$80))</f>
        <v>#DIV/0!</v>
      </c>
      <c r="S54" s="133" t="e">
        <f ca="1">IF(Length_11!L49&lt;0,ROUNDDOWN(Length_11!L49*F$3,$M$80),ROUNDUP(Length_11!L49*F$3,$M$80))</f>
        <v>#DIV/0!</v>
      </c>
      <c r="T54" s="133" t="str">
        <f t="shared" si="13"/>
        <v>-</v>
      </c>
      <c r="U54" s="133" t="str">
        <f t="shared" si="14"/>
        <v>-</v>
      </c>
      <c r="V54" s="133" t="str">
        <f t="shared" si="15"/>
        <v>-</v>
      </c>
      <c r="W54" s="133" t="str">
        <f t="shared" si="16"/>
        <v>-</v>
      </c>
      <c r="X54" s="133" t="str">
        <f t="shared" si="11"/>
        <v/>
      </c>
      <c r="Y54" s="133" t="e">
        <f t="shared" ca="1" si="12"/>
        <v>#DIV/0!</v>
      </c>
    </row>
    <row r="55" spans="2:25" ht="15" customHeight="1">
      <c r="B55" s="147" t="b">
        <f>IF(TRIM(Length_11!B50)="",FALSE,TRUE)</f>
        <v>0</v>
      </c>
      <c r="C55" s="133" t="str">
        <f>IF($B55=FALSE,"",Length_11!A50)</f>
        <v/>
      </c>
      <c r="D55" s="133" t="str">
        <f>IF($B55=FALSE,"",VALUE(Length_11!B50))</f>
        <v/>
      </c>
      <c r="E55" s="133" t="str">
        <f>IF($B55=FALSE,"",Length_11!C50)</f>
        <v/>
      </c>
      <c r="F55" s="147" t="str">
        <f>IF($B55=FALSE,"",Length_11!N50)</f>
        <v/>
      </c>
      <c r="G55" s="147" t="str">
        <f>IF($B55=FALSE,"",Length_11!O50)</f>
        <v/>
      </c>
      <c r="H55" s="147" t="str">
        <f>IF($B55=FALSE,"",Length_11!P50)</f>
        <v/>
      </c>
      <c r="I55" s="147" t="str">
        <f>IF($B55=FALSE,"",Length_11!Q50)</f>
        <v/>
      </c>
      <c r="J55" s="147" t="str">
        <f>IF($B55=FALSE,"",Length_11!R50)</f>
        <v/>
      </c>
      <c r="K55" s="133" t="str">
        <f t="shared" si="1"/>
        <v/>
      </c>
      <c r="L55" s="148" t="str">
        <f t="shared" si="2"/>
        <v/>
      </c>
      <c r="M55" s="139" t="str">
        <f t="shared" si="3"/>
        <v/>
      </c>
      <c r="N55" s="168" t="str">
        <f t="shared" si="8"/>
        <v/>
      </c>
      <c r="O55" s="133" t="str">
        <f t="shared" si="9"/>
        <v/>
      </c>
      <c r="P55" s="133" t="str">
        <f t="shared" si="10"/>
        <v/>
      </c>
      <c r="Q55" s="103"/>
      <c r="R55" s="133" t="e">
        <f ca="1">IF(Length_11!K50&lt;0,ROUNDUP(Length_11!K50*F$3,$M$80),ROUNDDOWN(Length_11!K50*F$3,$M$80))</f>
        <v>#DIV/0!</v>
      </c>
      <c r="S55" s="133" t="e">
        <f ca="1">IF(Length_11!L50&lt;0,ROUNDDOWN(Length_11!L50*F$3,$M$80),ROUNDUP(Length_11!L50*F$3,$M$80))</f>
        <v>#DIV/0!</v>
      </c>
      <c r="T55" s="133" t="str">
        <f t="shared" si="13"/>
        <v>-</v>
      </c>
      <c r="U55" s="133" t="str">
        <f t="shared" si="14"/>
        <v>-</v>
      </c>
      <c r="V55" s="133" t="str">
        <f t="shared" si="15"/>
        <v>-</v>
      </c>
      <c r="W55" s="133" t="str">
        <f t="shared" si="16"/>
        <v>-</v>
      </c>
      <c r="X55" s="133" t="str">
        <f t="shared" si="11"/>
        <v/>
      </c>
      <c r="Y55" s="133" t="e">
        <f t="shared" ca="1" si="12"/>
        <v>#DIV/0!</v>
      </c>
    </row>
    <row r="56" spans="2:25" ht="15" customHeight="1">
      <c r="B56" s="147" t="b">
        <f>IF(TRIM(Length_11!B51)="",FALSE,TRUE)</f>
        <v>0</v>
      </c>
      <c r="C56" s="133" t="str">
        <f>IF($B56=FALSE,"",Length_11!A51)</f>
        <v/>
      </c>
      <c r="D56" s="133" t="str">
        <f>IF($B56=FALSE,"",VALUE(Length_11!B51))</f>
        <v/>
      </c>
      <c r="E56" s="133" t="str">
        <f>IF($B56=FALSE,"",Length_11!C51)</f>
        <v/>
      </c>
      <c r="F56" s="147" t="str">
        <f>IF($B56=FALSE,"",Length_11!N51)</f>
        <v/>
      </c>
      <c r="G56" s="147" t="str">
        <f>IF($B56=FALSE,"",Length_11!O51)</f>
        <v/>
      </c>
      <c r="H56" s="147" t="str">
        <f>IF($B56=FALSE,"",Length_11!P51)</f>
        <v/>
      </c>
      <c r="I56" s="147" t="str">
        <f>IF($B56=FALSE,"",Length_11!Q51)</f>
        <v/>
      </c>
      <c r="J56" s="147" t="str">
        <f>IF($B56=FALSE,"",Length_11!R51)</f>
        <v/>
      </c>
      <c r="K56" s="133" t="str">
        <f t="shared" si="1"/>
        <v/>
      </c>
      <c r="L56" s="148" t="str">
        <f t="shared" si="2"/>
        <v/>
      </c>
      <c r="M56" s="139" t="str">
        <f t="shared" si="3"/>
        <v/>
      </c>
      <c r="N56" s="168" t="str">
        <f t="shared" si="8"/>
        <v/>
      </c>
      <c r="O56" s="133" t="str">
        <f t="shared" si="9"/>
        <v/>
      </c>
      <c r="P56" s="133" t="str">
        <f t="shared" si="10"/>
        <v/>
      </c>
      <c r="Q56" s="103"/>
      <c r="R56" s="133" t="e">
        <f ca="1">IF(Length_11!K51&lt;0,ROUNDUP(Length_11!K51*F$3,$M$80),ROUNDDOWN(Length_11!K51*F$3,$M$80))</f>
        <v>#DIV/0!</v>
      </c>
      <c r="S56" s="133" t="e">
        <f ca="1">IF(Length_11!L51&lt;0,ROUNDDOWN(Length_11!L51*F$3,$M$80),ROUNDUP(Length_11!L51*F$3,$M$80))</f>
        <v>#DIV/0!</v>
      </c>
      <c r="T56" s="133" t="str">
        <f t="shared" si="13"/>
        <v>-</v>
      </c>
      <c r="U56" s="133" t="str">
        <f t="shared" si="14"/>
        <v>-</v>
      </c>
      <c r="V56" s="133" t="str">
        <f t="shared" si="15"/>
        <v>-</v>
      </c>
      <c r="W56" s="133" t="str">
        <f t="shared" si="16"/>
        <v>-</v>
      </c>
      <c r="X56" s="133" t="str">
        <f t="shared" si="11"/>
        <v/>
      </c>
      <c r="Y56" s="133" t="e">
        <f t="shared" ca="1" si="12"/>
        <v>#DIV/0!</v>
      </c>
    </row>
    <row r="57" spans="2:25" ht="15" customHeight="1">
      <c r="B57" s="147" t="b">
        <f>IF(TRIM(Length_11!B52)="",FALSE,TRUE)</f>
        <v>0</v>
      </c>
      <c r="C57" s="133" t="str">
        <f>IF($B57=FALSE,"",Length_11!A52)</f>
        <v/>
      </c>
      <c r="D57" s="133" t="str">
        <f>IF($B57=FALSE,"",VALUE(Length_11!B52))</f>
        <v/>
      </c>
      <c r="E57" s="133" t="str">
        <f>IF($B57=FALSE,"",Length_11!C52)</f>
        <v/>
      </c>
      <c r="F57" s="147" t="str">
        <f>IF($B57=FALSE,"",Length_11!N52)</f>
        <v/>
      </c>
      <c r="G57" s="147" t="str">
        <f>IF($B57=FALSE,"",Length_11!O52)</f>
        <v/>
      </c>
      <c r="H57" s="147" t="str">
        <f>IF($B57=FALSE,"",Length_11!P52)</f>
        <v/>
      </c>
      <c r="I57" s="147" t="str">
        <f>IF($B57=FALSE,"",Length_11!Q52)</f>
        <v/>
      </c>
      <c r="J57" s="147" t="str">
        <f>IF($B57=FALSE,"",Length_11!R52)</f>
        <v/>
      </c>
      <c r="K57" s="133" t="str">
        <f t="shared" si="1"/>
        <v/>
      </c>
      <c r="L57" s="148" t="str">
        <f t="shared" si="2"/>
        <v/>
      </c>
      <c r="M57" s="139" t="str">
        <f t="shared" si="3"/>
        <v/>
      </c>
      <c r="N57" s="168" t="str">
        <f t="shared" si="8"/>
        <v/>
      </c>
      <c r="O57" s="133" t="str">
        <f t="shared" si="9"/>
        <v/>
      </c>
      <c r="P57" s="133" t="str">
        <f t="shared" si="10"/>
        <v/>
      </c>
      <c r="Q57" s="103"/>
      <c r="R57" s="133" t="e">
        <f ca="1">IF(Length_11!K52&lt;0,ROUNDUP(Length_11!K52*F$3,$M$80),ROUNDDOWN(Length_11!K52*F$3,$M$80))</f>
        <v>#DIV/0!</v>
      </c>
      <c r="S57" s="133" t="e">
        <f ca="1">IF(Length_11!L52&lt;0,ROUNDDOWN(Length_11!L52*F$3,$M$80),ROUNDUP(Length_11!L52*F$3,$M$80))</f>
        <v>#DIV/0!</v>
      </c>
      <c r="T57" s="133" t="str">
        <f t="shared" si="13"/>
        <v>-</v>
      </c>
      <c r="U57" s="133" t="str">
        <f t="shared" si="14"/>
        <v>-</v>
      </c>
      <c r="V57" s="133" t="str">
        <f t="shared" si="15"/>
        <v>-</v>
      </c>
      <c r="W57" s="133" t="str">
        <f t="shared" si="16"/>
        <v>-</v>
      </c>
      <c r="X57" s="133" t="str">
        <f t="shared" si="11"/>
        <v/>
      </c>
      <c r="Y57" s="133" t="e">
        <f t="shared" ca="1" si="12"/>
        <v>#DIV/0!</v>
      </c>
    </row>
    <row r="58" spans="2:25" ht="15" customHeight="1">
      <c r="B58" s="147" t="b">
        <f>IF(TRIM(Length_11!B53)="",FALSE,TRUE)</f>
        <v>0</v>
      </c>
      <c r="C58" s="133" t="str">
        <f>IF($B58=FALSE,"",Length_11!A53)</f>
        <v/>
      </c>
      <c r="D58" s="133" t="str">
        <f>IF($B58=FALSE,"",VALUE(Length_11!B53))</f>
        <v/>
      </c>
      <c r="E58" s="133" t="str">
        <f>IF($B58=FALSE,"",Length_11!C53)</f>
        <v/>
      </c>
      <c r="F58" s="147" t="str">
        <f>IF($B58=FALSE,"",Length_11!N53)</f>
        <v/>
      </c>
      <c r="G58" s="147" t="str">
        <f>IF($B58=FALSE,"",Length_11!O53)</f>
        <v/>
      </c>
      <c r="H58" s="147" t="str">
        <f>IF($B58=FALSE,"",Length_11!P53)</f>
        <v/>
      </c>
      <c r="I58" s="147" t="str">
        <f>IF($B58=FALSE,"",Length_11!Q53)</f>
        <v/>
      </c>
      <c r="J58" s="147" t="str">
        <f>IF($B58=FALSE,"",Length_11!R53)</f>
        <v/>
      </c>
      <c r="K58" s="133" t="str">
        <f t="shared" si="1"/>
        <v/>
      </c>
      <c r="L58" s="148" t="str">
        <f t="shared" si="2"/>
        <v/>
      </c>
      <c r="M58" s="139" t="str">
        <f t="shared" si="3"/>
        <v/>
      </c>
      <c r="N58" s="168" t="str">
        <f t="shared" si="8"/>
        <v/>
      </c>
      <c r="O58" s="133" t="str">
        <f t="shared" si="9"/>
        <v/>
      </c>
      <c r="P58" s="133" t="str">
        <f t="shared" si="10"/>
        <v/>
      </c>
      <c r="Q58" s="103"/>
      <c r="R58" s="133" t="e">
        <f ca="1">IF(Length_11!K53&lt;0,ROUNDUP(Length_11!K53*F$3,$M$80),ROUNDDOWN(Length_11!K53*F$3,$M$80))</f>
        <v>#DIV/0!</v>
      </c>
      <c r="S58" s="133" t="e">
        <f ca="1">IF(Length_11!L53&lt;0,ROUNDDOWN(Length_11!L53*F$3,$M$80),ROUNDUP(Length_11!L53*F$3,$M$80))</f>
        <v>#DIV/0!</v>
      </c>
      <c r="T58" s="133" t="str">
        <f t="shared" si="13"/>
        <v>-</v>
      </c>
      <c r="U58" s="133" t="str">
        <f t="shared" si="14"/>
        <v>-</v>
      </c>
      <c r="V58" s="133" t="str">
        <f t="shared" si="15"/>
        <v>-</v>
      </c>
      <c r="W58" s="133" t="str">
        <f t="shared" si="16"/>
        <v>-</v>
      </c>
      <c r="X58" s="133" t="str">
        <f t="shared" si="11"/>
        <v/>
      </c>
      <c r="Y58" s="133" t="e">
        <f t="shared" ca="1" si="12"/>
        <v>#DIV/0!</v>
      </c>
    </row>
    <row r="59" spans="2:25" ht="15" customHeight="1">
      <c r="B59" s="147" t="b">
        <f>IF(TRIM(Length_11!B54)="",FALSE,TRUE)</f>
        <v>0</v>
      </c>
      <c r="C59" s="133" t="str">
        <f>IF($B59=FALSE,"",Length_11!A54)</f>
        <v/>
      </c>
      <c r="D59" s="133" t="str">
        <f>IF($B59=FALSE,"",VALUE(Length_11!B54))</f>
        <v/>
      </c>
      <c r="E59" s="133" t="str">
        <f>IF($B59=FALSE,"",Length_11!C54)</f>
        <v/>
      </c>
      <c r="F59" s="147" t="str">
        <f>IF($B59=FALSE,"",Length_11!N54)</f>
        <v/>
      </c>
      <c r="G59" s="147" t="str">
        <f>IF($B59=FALSE,"",Length_11!O54)</f>
        <v/>
      </c>
      <c r="H59" s="147" t="str">
        <f>IF($B59=FALSE,"",Length_11!P54)</f>
        <v/>
      </c>
      <c r="I59" s="147" t="str">
        <f>IF($B59=FALSE,"",Length_11!Q54)</f>
        <v/>
      </c>
      <c r="J59" s="147" t="str">
        <f>IF($B59=FALSE,"",Length_11!R54)</f>
        <v/>
      </c>
      <c r="K59" s="133" t="str">
        <f t="shared" si="1"/>
        <v/>
      </c>
      <c r="L59" s="148" t="str">
        <f t="shared" si="2"/>
        <v/>
      </c>
      <c r="M59" s="139" t="str">
        <f t="shared" si="3"/>
        <v/>
      </c>
      <c r="N59" s="168" t="str">
        <f t="shared" si="8"/>
        <v/>
      </c>
      <c r="O59" s="133" t="str">
        <f t="shared" si="9"/>
        <v/>
      </c>
      <c r="P59" s="133" t="str">
        <f t="shared" si="10"/>
        <v/>
      </c>
      <c r="Q59" s="103"/>
      <c r="R59" s="133" t="e">
        <f ca="1">IF(Length_11!K54&lt;0,ROUNDUP(Length_11!K54*F$3,$M$80),ROUNDDOWN(Length_11!K54*F$3,$M$80))</f>
        <v>#DIV/0!</v>
      </c>
      <c r="S59" s="133" t="e">
        <f ca="1">IF(Length_11!L54&lt;0,ROUNDDOWN(Length_11!L54*F$3,$M$80),ROUNDUP(Length_11!L54*F$3,$M$80))</f>
        <v>#DIV/0!</v>
      </c>
      <c r="T59" s="133" t="str">
        <f t="shared" si="13"/>
        <v>-</v>
      </c>
      <c r="U59" s="133" t="str">
        <f t="shared" si="14"/>
        <v>-</v>
      </c>
      <c r="V59" s="133" t="str">
        <f t="shared" si="15"/>
        <v>-</v>
      </c>
      <c r="W59" s="133" t="str">
        <f t="shared" si="16"/>
        <v>-</v>
      </c>
      <c r="X59" s="133" t="str">
        <f t="shared" si="11"/>
        <v/>
      </c>
      <c r="Y59" s="133" t="e">
        <f t="shared" ca="1" si="12"/>
        <v>#DIV/0!</v>
      </c>
    </row>
    <row r="60" spans="2:25" ht="15" customHeight="1">
      <c r="B60" s="147" t="b">
        <f>IF(TRIM(Length_11!B55)="",FALSE,TRUE)</f>
        <v>0</v>
      </c>
      <c r="C60" s="133" t="str">
        <f>IF($B60=FALSE,"",Length_11!A55)</f>
        <v/>
      </c>
      <c r="D60" s="133" t="str">
        <f>IF($B60=FALSE,"",VALUE(Length_11!B55))</f>
        <v/>
      </c>
      <c r="E60" s="133" t="str">
        <f>IF($B60=FALSE,"",Length_11!C55)</f>
        <v/>
      </c>
      <c r="F60" s="147" t="str">
        <f>IF($B60=FALSE,"",Length_11!N55)</f>
        <v/>
      </c>
      <c r="G60" s="147" t="str">
        <f>IF($B60=FALSE,"",Length_11!O55)</f>
        <v/>
      </c>
      <c r="H60" s="147" t="str">
        <f>IF($B60=FALSE,"",Length_11!P55)</f>
        <v/>
      </c>
      <c r="I60" s="147" t="str">
        <f>IF($B60=FALSE,"",Length_11!Q55)</f>
        <v/>
      </c>
      <c r="J60" s="147" t="str">
        <f>IF($B60=FALSE,"",Length_11!R55)</f>
        <v/>
      </c>
      <c r="K60" s="133" t="str">
        <f t="shared" si="1"/>
        <v/>
      </c>
      <c r="L60" s="148" t="str">
        <f t="shared" si="2"/>
        <v/>
      </c>
      <c r="M60" s="139" t="str">
        <f t="shared" si="3"/>
        <v/>
      </c>
      <c r="N60" s="168" t="str">
        <f t="shared" si="8"/>
        <v/>
      </c>
      <c r="O60" s="133" t="str">
        <f t="shared" si="9"/>
        <v/>
      </c>
      <c r="P60" s="133" t="str">
        <f t="shared" si="10"/>
        <v/>
      </c>
      <c r="Q60" s="103"/>
      <c r="R60" s="133" t="e">
        <f ca="1">IF(Length_11!K55&lt;0,ROUNDUP(Length_11!K55*F$3,$M$80),ROUNDDOWN(Length_11!K55*F$3,$M$80))</f>
        <v>#DIV/0!</v>
      </c>
      <c r="S60" s="133" t="e">
        <f ca="1">IF(Length_11!L55&lt;0,ROUNDDOWN(Length_11!L55*F$3,$M$80),ROUNDUP(Length_11!L55*F$3,$M$80))</f>
        <v>#DIV/0!</v>
      </c>
      <c r="T60" s="133" t="str">
        <f t="shared" si="13"/>
        <v>-</v>
      </c>
      <c r="U60" s="133" t="str">
        <f t="shared" si="14"/>
        <v>-</v>
      </c>
      <c r="V60" s="133" t="str">
        <f t="shared" si="15"/>
        <v>-</v>
      </c>
      <c r="W60" s="133" t="str">
        <f t="shared" si="16"/>
        <v>-</v>
      </c>
      <c r="X60" s="133" t="str">
        <f t="shared" si="11"/>
        <v/>
      </c>
      <c r="Y60" s="133" t="e">
        <f t="shared" ca="1" si="12"/>
        <v>#DIV/0!</v>
      </c>
    </row>
    <row r="61" spans="2:25" ht="15" customHeight="1">
      <c r="B61" s="147" t="b">
        <f>IF(TRIM(Length_11!B56)="",FALSE,TRUE)</f>
        <v>0</v>
      </c>
      <c r="C61" s="133" t="str">
        <f>IF($B61=FALSE,"",Length_11!A56)</f>
        <v/>
      </c>
      <c r="D61" s="133" t="str">
        <f>IF($B61=FALSE,"",VALUE(Length_11!B56))</f>
        <v/>
      </c>
      <c r="E61" s="133" t="str">
        <f>IF($B61=FALSE,"",Length_11!C56)</f>
        <v/>
      </c>
      <c r="F61" s="147" t="str">
        <f>IF($B61=FALSE,"",Length_11!N56)</f>
        <v/>
      </c>
      <c r="G61" s="147" t="str">
        <f>IF($B61=FALSE,"",Length_11!O56)</f>
        <v/>
      </c>
      <c r="H61" s="147" t="str">
        <f>IF($B61=FALSE,"",Length_11!P56)</f>
        <v/>
      </c>
      <c r="I61" s="147" t="str">
        <f>IF($B61=FALSE,"",Length_11!Q56)</f>
        <v/>
      </c>
      <c r="J61" s="147" t="str">
        <f>IF($B61=FALSE,"",Length_11!R56)</f>
        <v/>
      </c>
      <c r="K61" s="133" t="str">
        <f t="shared" si="1"/>
        <v/>
      </c>
      <c r="L61" s="148" t="str">
        <f t="shared" si="2"/>
        <v/>
      </c>
      <c r="M61" s="139" t="str">
        <f t="shared" si="3"/>
        <v/>
      </c>
      <c r="N61" s="168" t="str">
        <f t="shared" si="8"/>
        <v/>
      </c>
      <c r="O61" s="133" t="str">
        <f t="shared" si="9"/>
        <v/>
      </c>
      <c r="P61" s="133" t="str">
        <f t="shared" si="10"/>
        <v/>
      </c>
      <c r="Q61" s="103"/>
      <c r="R61" s="133" t="e">
        <f ca="1">IF(Length_11!K56&lt;0,ROUNDUP(Length_11!K56*F$3,$M$80),ROUNDDOWN(Length_11!K56*F$3,$M$80))</f>
        <v>#DIV/0!</v>
      </c>
      <c r="S61" s="133" t="e">
        <f ca="1">IF(Length_11!L56&lt;0,ROUNDDOWN(Length_11!L56*F$3,$M$80),ROUNDUP(Length_11!L56*F$3,$M$80))</f>
        <v>#DIV/0!</v>
      </c>
      <c r="T61" s="133" t="str">
        <f t="shared" si="13"/>
        <v>-</v>
      </c>
      <c r="U61" s="133" t="str">
        <f t="shared" si="14"/>
        <v>-</v>
      </c>
      <c r="V61" s="133" t="str">
        <f t="shared" si="15"/>
        <v>-</v>
      </c>
      <c r="W61" s="133" t="str">
        <f t="shared" si="16"/>
        <v>-</v>
      </c>
      <c r="X61" s="133" t="str">
        <f t="shared" si="11"/>
        <v/>
      </c>
      <c r="Y61" s="133" t="e">
        <f t="shared" ca="1" si="12"/>
        <v>#DIV/0!</v>
      </c>
    </row>
    <row r="62" spans="2:25" ht="15" customHeight="1">
      <c r="B62" s="147" t="b">
        <f>IF(TRIM(Length_11!B57)="",FALSE,TRUE)</f>
        <v>0</v>
      </c>
      <c r="C62" s="133" t="str">
        <f>IF($B62=FALSE,"",Length_11!A57)</f>
        <v/>
      </c>
      <c r="D62" s="133" t="str">
        <f>IF($B62=FALSE,"",VALUE(Length_11!B57))</f>
        <v/>
      </c>
      <c r="E62" s="133" t="str">
        <f>IF($B62=FALSE,"",Length_11!C57)</f>
        <v/>
      </c>
      <c r="F62" s="147" t="str">
        <f>IF($B62=FALSE,"",Length_11!N57)</f>
        <v/>
      </c>
      <c r="G62" s="147" t="str">
        <f>IF($B62=FALSE,"",Length_11!O57)</f>
        <v/>
      </c>
      <c r="H62" s="147" t="str">
        <f>IF($B62=FALSE,"",Length_11!P57)</f>
        <v/>
      </c>
      <c r="I62" s="147" t="str">
        <f>IF($B62=FALSE,"",Length_11!Q57)</f>
        <v/>
      </c>
      <c r="J62" s="147" t="str">
        <f>IF($B62=FALSE,"",Length_11!R57)</f>
        <v/>
      </c>
      <c r="K62" s="133" t="str">
        <f t="shared" si="1"/>
        <v/>
      </c>
      <c r="L62" s="148" t="str">
        <f t="shared" si="2"/>
        <v/>
      </c>
      <c r="M62" s="139" t="str">
        <f t="shared" si="3"/>
        <v/>
      </c>
      <c r="N62" s="168" t="str">
        <f t="shared" si="8"/>
        <v/>
      </c>
      <c r="O62" s="133" t="str">
        <f t="shared" si="9"/>
        <v/>
      </c>
      <c r="P62" s="133" t="str">
        <f t="shared" si="10"/>
        <v/>
      </c>
      <c r="Q62" s="103"/>
      <c r="R62" s="133" t="e">
        <f ca="1">IF(Length_11!K57&lt;0,ROUNDUP(Length_11!K57*F$3,$M$80),ROUNDDOWN(Length_11!K57*F$3,$M$80))</f>
        <v>#DIV/0!</v>
      </c>
      <c r="S62" s="133" t="e">
        <f ca="1">IF(Length_11!L57&lt;0,ROUNDDOWN(Length_11!L57*F$3,$M$80),ROUNDUP(Length_11!L57*F$3,$M$80))</f>
        <v>#DIV/0!</v>
      </c>
      <c r="T62" s="133" t="str">
        <f t="shared" si="13"/>
        <v>-</v>
      </c>
      <c r="U62" s="133" t="str">
        <f t="shared" si="14"/>
        <v>-</v>
      </c>
      <c r="V62" s="133" t="str">
        <f t="shared" si="15"/>
        <v>-</v>
      </c>
      <c r="W62" s="133" t="str">
        <f t="shared" si="16"/>
        <v>-</v>
      </c>
      <c r="X62" s="133" t="str">
        <f t="shared" si="11"/>
        <v/>
      </c>
      <c r="Y62" s="133" t="e">
        <f t="shared" ca="1" si="12"/>
        <v>#DIV/0!</v>
      </c>
    </row>
    <row r="63" spans="2:25" ht="15" customHeight="1">
      <c r="B63" s="147" t="b">
        <f>IF(TRIM(Length_11!B58)="",FALSE,TRUE)</f>
        <v>0</v>
      </c>
      <c r="C63" s="133" t="str">
        <f>IF($B63=FALSE,"",Length_11!A58)</f>
        <v/>
      </c>
      <c r="D63" s="133" t="str">
        <f>IF($B63=FALSE,"",VALUE(Length_11!B58))</f>
        <v/>
      </c>
      <c r="E63" s="133" t="str">
        <f>IF($B63=FALSE,"",Length_11!C58)</f>
        <v/>
      </c>
      <c r="F63" s="147" t="str">
        <f>IF($B63=FALSE,"",Length_11!N58)</f>
        <v/>
      </c>
      <c r="G63" s="147" t="str">
        <f>IF($B63=FALSE,"",Length_11!O58)</f>
        <v/>
      </c>
      <c r="H63" s="147" t="str">
        <f>IF($B63=FALSE,"",Length_11!P58)</f>
        <v/>
      </c>
      <c r="I63" s="147" t="str">
        <f>IF($B63=FALSE,"",Length_11!Q58)</f>
        <v/>
      </c>
      <c r="J63" s="147" t="str">
        <f>IF($B63=FALSE,"",Length_11!R58)</f>
        <v/>
      </c>
      <c r="K63" s="133" t="str">
        <f t="shared" si="1"/>
        <v/>
      </c>
      <c r="L63" s="148" t="str">
        <f t="shared" si="2"/>
        <v/>
      </c>
      <c r="M63" s="139" t="str">
        <f t="shared" si="3"/>
        <v/>
      </c>
      <c r="N63" s="168" t="str">
        <f t="shared" si="8"/>
        <v/>
      </c>
      <c r="O63" s="133" t="str">
        <f t="shared" si="9"/>
        <v/>
      </c>
      <c r="P63" s="133" t="str">
        <f t="shared" si="10"/>
        <v/>
      </c>
      <c r="Q63" s="103"/>
      <c r="R63" s="133" t="e">
        <f ca="1">IF(Length_11!K58&lt;0,ROUNDUP(Length_11!K58*F$3,$M$80),ROUNDDOWN(Length_11!K58*F$3,$M$80))</f>
        <v>#DIV/0!</v>
      </c>
      <c r="S63" s="133" t="e">
        <f ca="1">IF(Length_11!L58&lt;0,ROUNDDOWN(Length_11!L58*F$3,$M$80),ROUNDUP(Length_11!L58*F$3,$M$80))</f>
        <v>#DIV/0!</v>
      </c>
      <c r="T63" s="133" t="str">
        <f t="shared" si="13"/>
        <v>-</v>
      </c>
      <c r="U63" s="133" t="str">
        <f t="shared" si="14"/>
        <v>-</v>
      </c>
      <c r="V63" s="133" t="str">
        <f t="shared" si="15"/>
        <v>-</v>
      </c>
      <c r="W63" s="133" t="str">
        <f t="shared" si="16"/>
        <v>-</v>
      </c>
      <c r="X63" s="133" t="str">
        <f t="shared" si="11"/>
        <v/>
      </c>
      <c r="Y63" s="133" t="e">
        <f t="shared" ca="1" si="12"/>
        <v>#DIV/0!</v>
      </c>
    </row>
    <row r="64" spans="2:25" ht="15" customHeight="1">
      <c r="B64" s="147" t="b">
        <f>IF(TRIM(Length_11!B59)="",FALSE,TRUE)</f>
        <v>0</v>
      </c>
      <c r="C64" s="133" t="str">
        <f>IF($B64=FALSE,"",Length_11!A59)</f>
        <v/>
      </c>
      <c r="D64" s="133" t="str">
        <f>IF($B64=FALSE,"",VALUE(Length_11!B59))</f>
        <v/>
      </c>
      <c r="E64" s="133" t="str">
        <f>IF($B64=FALSE,"",Length_11!C59)</f>
        <v/>
      </c>
      <c r="F64" s="147" t="str">
        <f>IF($B64=FALSE,"",Length_11!N59)</f>
        <v/>
      </c>
      <c r="G64" s="147" t="str">
        <f>IF($B64=FALSE,"",Length_11!O59)</f>
        <v/>
      </c>
      <c r="H64" s="147" t="str">
        <f>IF($B64=FALSE,"",Length_11!P59)</f>
        <v/>
      </c>
      <c r="I64" s="147" t="str">
        <f>IF($B64=FALSE,"",Length_11!Q59)</f>
        <v/>
      </c>
      <c r="J64" s="147" t="str">
        <f>IF($B64=FALSE,"",Length_11!R59)</f>
        <v/>
      </c>
      <c r="K64" s="133" t="str">
        <f t="shared" si="1"/>
        <v/>
      </c>
      <c r="L64" s="148" t="str">
        <f t="shared" si="2"/>
        <v/>
      </c>
      <c r="M64" s="139" t="str">
        <f t="shared" si="3"/>
        <v/>
      </c>
      <c r="N64" s="168" t="str">
        <f t="shared" si="8"/>
        <v/>
      </c>
      <c r="O64" s="133" t="str">
        <f t="shared" si="9"/>
        <v/>
      </c>
      <c r="P64" s="133" t="str">
        <f t="shared" si="10"/>
        <v/>
      </c>
      <c r="Q64" s="103"/>
      <c r="R64" s="133" t="e">
        <f ca="1">IF(Length_11!K59&lt;0,ROUNDUP(Length_11!K59*F$3,$M$80),ROUNDDOWN(Length_11!K59*F$3,$M$80))</f>
        <v>#DIV/0!</v>
      </c>
      <c r="S64" s="133" t="e">
        <f ca="1">IF(Length_11!L59&lt;0,ROUNDDOWN(Length_11!L59*F$3,$M$80),ROUNDUP(Length_11!L59*F$3,$M$80))</f>
        <v>#DIV/0!</v>
      </c>
      <c r="T64" s="133" t="str">
        <f t="shared" si="13"/>
        <v>-</v>
      </c>
      <c r="U64" s="133" t="str">
        <f t="shared" si="14"/>
        <v>-</v>
      </c>
      <c r="V64" s="133" t="str">
        <f t="shared" si="15"/>
        <v>-</v>
      </c>
      <c r="W64" s="133" t="str">
        <f t="shared" si="16"/>
        <v>-</v>
      </c>
      <c r="X64" s="133" t="str">
        <f t="shared" si="11"/>
        <v/>
      </c>
      <c r="Y64" s="133" t="e">
        <f t="shared" ca="1" si="12"/>
        <v>#DIV/0!</v>
      </c>
    </row>
    <row r="65" spans="1:25" ht="15" customHeight="1">
      <c r="B65" s="147" t="b">
        <f>IF(TRIM(Length_11!B60)="",FALSE,TRUE)</f>
        <v>0</v>
      </c>
      <c r="C65" s="133" t="str">
        <f>IF($B65=FALSE,"",Length_11!A60)</f>
        <v/>
      </c>
      <c r="D65" s="133" t="str">
        <f>IF($B65=FALSE,"",VALUE(Length_11!B60))</f>
        <v/>
      </c>
      <c r="E65" s="133" t="str">
        <f>IF($B65=FALSE,"",Length_11!C60)</f>
        <v/>
      </c>
      <c r="F65" s="147" t="str">
        <f>IF($B65=FALSE,"",Length_11!N60)</f>
        <v/>
      </c>
      <c r="G65" s="147" t="str">
        <f>IF($B65=FALSE,"",Length_11!O60)</f>
        <v/>
      </c>
      <c r="H65" s="147" t="str">
        <f>IF($B65=FALSE,"",Length_11!P60)</f>
        <v/>
      </c>
      <c r="I65" s="147" t="str">
        <f>IF($B65=FALSE,"",Length_11!Q60)</f>
        <v/>
      </c>
      <c r="J65" s="147" t="str">
        <f>IF($B65=FALSE,"",Length_11!R60)</f>
        <v/>
      </c>
      <c r="K65" s="133" t="str">
        <f t="shared" si="1"/>
        <v/>
      </c>
      <c r="L65" s="148" t="str">
        <f t="shared" si="2"/>
        <v/>
      </c>
      <c r="M65" s="139" t="str">
        <f t="shared" si="3"/>
        <v/>
      </c>
      <c r="N65" s="168" t="str">
        <f t="shared" si="8"/>
        <v/>
      </c>
      <c r="O65" s="133" t="str">
        <f t="shared" si="9"/>
        <v/>
      </c>
      <c r="P65" s="133" t="str">
        <f t="shared" si="10"/>
        <v/>
      </c>
      <c r="Q65" s="103"/>
      <c r="R65" s="133" t="e">
        <f ca="1">IF(Length_11!K60&lt;0,ROUNDUP(Length_11!K60*F$3,$M$80),ROUNDDOWN(Length_11!K60*F$3,$M$80))</f>
        <v>#DIV/0!</v>
      </c>
      <c r="S65" s="133" t="e">
        <f ca="1">IF(Length_11!L60&lt;0,ROUNDDOWN(Length_11!L60*F$3,$M$80),ROUNDUP(Length_11!L60*F$3,$M$80))</f>
        <v>#DIV/0!</v>
      </c>
      <c r="T65" s="133" t="str">
        <f t="shared" si="13"/>
        <v>-</v>
      </c>
      <c r="U65" s="133" t="str">
        <f t="shared" si="14"/>
        <v>-</v>
      </c>
      <c r="V65" s="133" t="str">
        <f t="shared" si="15"/>
        <v>-</v>
      </c>
      <c r="W65" s="133" t="str">
        <f t="shared" si="16"/>
        <v>-</v>
      </c>
      <c r="X65" s="133" t="str">
        <f t="shared" si="11"/>
        <v/>
      </c>
      <c r="Y65" s="133" t="e">
        <f t="shared" ca="1" si="12"/>
        <v>#DIV/0!</v>
      </c>
    </row>
    <row r="66" spans="1:25" ht="15" customHeight="1">
      <c r="B66" s="147" t="b">
        <f>IF(TRIM(Length_11!B61)="",FALSE,TRUE)</f>
        <v>0</v>
      </c>
      <c r="C66" s="133" t="str">
        <f>IF($B66=FALSE,"",Length_11!A61)</f>
        <v/>
      </c>
      <c r="D66" s="133" t="str">
        <f>IF($B66=FALSE,"",VALUE(Length_11!B61))</f>
        <v/>
      </c>
      <c r="E66" s="133" t="str">
        <f>IF($B66=FALSE,"",Length_11!C61)</f>
        <v/>
      </c>
      <c r="F66" s="147" t="str">
        <f>IF($B66=FALSE,"",Length_11!N61)</f>
        <v/>
      </c>
      <c r="G66" s="147" t="str">
        <f>IF($B66=FALSE,"",Length_11!O61)</f>
        <v/>
      </c>
      <c r="H66" s="147" t="str">
        <f>IF($B66=FALSE,"",Length_11!P61)</f>
        <v/>
      </c>
      <c r="I66" s="147" t="str">
        <f>IF($B66=FALSE,"",Length_11!Q61)</f>
        <v/>
      </c>
      <c r="J66" s="147" t="str">
        <f>IF($B66=FALSE,"",Length_11!R61)</f>
        <v/>
      </c>
      <c r="K66" s="133" t="str">
        <f t="shared" si="1"/>
        <v/>
      </c>
      <c r="L66" s="148" t="str">
        <f t="shared" si="2"/>
        <v/>
      </c>
      <c r="M66" s="139" t="str">
        <f t="shared" si="3"/>
        <v/>
      </c>
      <c r="N66" s="168" t="str">
        <f t="shared" si="8"/>
        <v/>
      </c>
      <c r="O66" s="133" t="str">
        <f t="shared" si="9"/>
        <v/>
      </c>
      <c r="P66" s="133" t="str">
        <f t="shared" si="10"/>
        <v/>
      </c>
      <c r="Q66" s="103"/>
      <c r="R66" s="133" t="e">
        <f ca="1">IF(Length_11!K61&lt;0,ROUNDUP(Length_11!K61*F$3,$M$80),ROUNDDOWN(Length_11!K61*F$3,$M$80))</f>
        <v>#DIV/0!</v>
      </c>
      <c r="S66" s="133" t="e">
        <f ca="1">IF(Length_11!L61&lt;0,ROUNDDOWN(Length_11!L61*F$3,$M$80),ROUNDUP(Length_11!L61*F$3,$M$80))</f>
        <v>#DIV/0!</v>
      </c>
      <c r="T66" s="133" t="str">
        <f t="shared" si="13"/>
        <v>-</v>
      </c>
      <c r="U66" s="133" t="str">
        <f t="shared" si="14"/>
        <v>-</v>
      </c>
      <c r="V66" s="133" t="str">
        <f t="shared" si="15"/>
        <v>-</v>
      </c>
      <c r="W66" s="133" t="str">
        <f t="shared" si="16"/>
        <v>-</v>
      </c>
      <c r="X66" s="133" t="str">
        <f t="shared" si="11"/>
        <v/>
      </c>
      <c r="Y66" s="133" t="e">
        <f t="shared" ca="1" si="12"/>
        <v>#DIV/0!</v>
      </c>
    </row>
    <row r="67" spans="1:25" ht="15" customHeight="1">
      <c r="B67" s="147" t="b">
        <f>IF(TRIM(Length_11!B62)="",FALSE,TRUE)</f>
        <v>0</v>
      </c>
      <c r="C67" s="133" t="str">
        <f>IF($B67=FALSE,"",Length_11!A62)</f>
        <v/>
      </c>
      <c r="D67" s="133" t="str">
        <f>IF($B67=FALSE,"",VALUE(Length_11!B62))</f>
        <v/>
      </c>
      <c r="E67" s="133" t="str">
        <f>IF($B67=FALSE,"",Length_11!C62)</f>
        <v/>
      </c>
      <c r="F67" s="147" t="str">
        <f>IF($B67=FALSE,"",Length_11!N62)</f>
        <v/>
      </c>
      <c r="G67" s="147" t="str">
        <f>IF($B67=FALSE,"",Length_11!O62)</f>
        <v/>
      </c>
      <c r="H67" s="147" t="str">
        <f>IF($B67=FALSE,"",Length_11!P62)</f>
        <v/>
      </c>
      <c r="I67" s="147" t="str">
        <f>IF($B67=FALSE,"",Length_11!Q62)</f>
        <v/>
      </c>
      <c r="J67" s="147" t="str">
        <f>IF($B67=FALSE,"",Length_11!R62)</f>
        <v/>
      </c>
      <c r="K67" s="133" t="str">
        <f t="shared" si="1"/>
        <v/>
      </c>
      <c r="L67" s="148" t="str">
        <f t="shared" si="2"/>
        <v/>
      </c>
      <c r="M67" s="139" t="str">
        <f t="shared" si="3"/>
        <v/>
      </c>
      <c r="N67" s="168" t="str">
        <f t="shared" si="8"/>
        <v/>
      </c>
      <c r="O67" s="133" t="str">
        <f t="shared" si="9"/>
        <v/>
      </c>
      <c r="P67" s="133" t="str">
        <f t="shared" si="10"/>
        <v/>
      </c>
      <c r="Q67" s="103"/>
      <c r="R67" s="133" t="e">
        <f ca="1">IF(Length_11!K62&lt;0,ROUNDUP(Length_11!K62*F$3,$M$80),ROUNDDOWN(Length_11!K62*F$3,$M$80))</f>
        <v>#DIV/0!</v>
      </c>
      <c r="S67" s="133" t="e">
        <f ca="1">IF(Length_11!L62&lt;0,ROUNDDOWN(Length_11!L62*F$3,$M$80),ROUNDUP(Length_11!L62*F$3,$M$80))</f>
        <v>#DIV/0!</v>
      </c>
      <c r="T67" s="133" t="str">
        <f t="shared" si="13"/>
        <v>-</v>
      </c>
      <c r="U67" s="133" t="str">
        <f t="shared" si="14"/>
        <v>-</v>
      </c>
      <c r="V67" s="133" t="str">
        <f t="shared" si="15"/>
        <v>-</v>
      </c>
      <c r="W67" s="133" t="str">
        <f t="shared" si="16"/>
        <v>-</v>
      </c>
      <c r="X67" s="133" t="str">
        <f t="shared" si="11"/>
        <v/>
      </c>
      <c r="Y67" s="133" t="e">
        <f t="shared" ca="1" si="12"/>
        <v>#DIV/0!</v>
      </c>
    </row>
    <row r="68" spans="1:25" ht="15" customHeight="1">
      <c r="B68" s="147" t="b">
        <f>IF(TRIM(Length_11!B63)="",FALSE,TRUE)</f>
        <v>0</v>
      </c>
      <c r="C68" s="133" t="str">
        <f>IF($B68=FALSE,"",Length_11!A63)</f>
        <v/>
      </c>
      <c r="D68" s="133" t="str">
        <f>IF($B68=FALSE,"",VALUE(Length_11!B63))</f>
        <v/>
      </c>
      <c r="E68" s="133" t="str">
        <f>IF($B68=FALSE,"",Length_11!C63)</f>
        <v/>
      </c>
      <c r="F68" s="147" t="str">
        <f>IF($B68=FALSE,"",Length_11!N63)</f>
        <v/>
      </c>
      <c r="G68" s="147" t="str">
        <f>IF($B68=FALSE,"",Length_11!O63)</f>
        <v/>
      </c>
      <c r="H68" s="147" t="str">
        <f>IF($B68=FALSE,"",Length_11!P63)</f>
        <v/>
      </c>
      <c r="I68" s="147" t="str">
        <f>IF($B68=FALSE,"",Length_11!Q63)</f>
        <v/>
      </c>
      <c r="J68" s="147" t="str">
        <f>IF($B68=FALSE,"",Length_11!R63)</f>
        <v/>
      </c>
      <c r="K68" s="133" t="str">
        <f t="shared" si="1"/>
        <v/>
      </c>
      <c r="L68" s="148" t="str">
        <f t="shared" si="2"/>
        <v/>
      </c>
      <c r="M68" s="139" t="str">
        <f t="shared" si="3"/>
        <v/>
      </c>
      <c r="N68" s="168" t="str">
        <f t="shared" si="8"/>
        <v/>
      </c>
      <c r="O68" s="133" t="str">
        <f t="shared" si="9"/>
        <v/>
      </c>
      <c r="P68" s="133" t="str">
        <f t="shared" si="10"/>
        <v/>
      </c>
      <c r="Q68" s="103"/>
      <c r="R68" s="133" t="e">
        <f ca="1">IF(Length_11!K63&lt;0,ROUNDUP(Length_11!K63*F$3,$M$80),ROUNDDOWN(Length_11!K63*F$3,$M$80))</f>
        <v>#DIV/0!</v>
      </c>
      <c r="S68" s="133" t="e">
        <f ca="1">IF(Length_11!L63&lt;0,ROUNDDOWN(Length_11!L63*F$3,$M$80),ROUNDUP(Length_11!L63*F$3,$M$80))</f>
        <v>#DIV/0!</v>
      </c>
      <c r="T68" s="133" t="str">
        <f t="shared" si="13"/>
        <v>-</v>
      </c>
      <c r="U68" s="133" t="str">
        <f t="shared" si="14"/>
        <v>-</v>
      </c>
      <c r="V68" s="133" t="str">
        <f t="shared" si="15"/>
        <v>-</v>
      </c>
      <c r="W68" s="133" t="str">
        <f t="shared" si="16"/>
        <v>-</v>
      </c>
      <c r="X68" s="133" t="str">
        <f t="shared" si="11"/>
        <v/>
      </c>
      <c r="Y68" s="133" t="e">
        <f t="shared" ca="1" si="12"/>
        <v>#DIV/0!</v>
      </c>
    </row>
    <row r="69" spans="1:25" ht="15" customHeight="1">
      <c r="N69" s="99"/>
      <c r="O69" s="99"/>
      <c r="P69" s="99"/>
      <c r="Q69" s="99"/>
      <c r="R69" s="99"/>
      <c r="S69" s="99"/>
      <c r="T69" s="99"/>
      <c r="U69" s="99"/>
      <c r="X69" s="99"/>
    </row>
    <row r="70" spans="1:25" ht="15" customHeight="1">
      <c r="A70" s="97" t="s">
        <v>221</v>
      </c>
      <c r="C70" s="98"/>
      <c r="D70" s="98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</row>
    <row r="71" spans="1:25" ht="15" customHeight="1">
      <c r="A71" s="97"/>
      <c r="B71" s="393"/>
      <c r="C71" s="393" t="s">
        <v>222</v>
      </c>
      <c r="D71" s="396" t="s">
        <v>223</v>
      </c>
      <c r="E71" s="393" t="s">
        <v>224</v>
      </c>
      <c r="F71" s="393" t="s">
        <v>225</v>
      </c>
      <c r="G71" s="390">
        <v>1</v>
      </c>
      <c r="H71" s="391"/>
      <c r="I71" s="391"/>
      <c r="J71" s="391"/>
      <c r="K71" s="392"/>
      <c r="L71" s="131">
        <v>2</v>
      </c>
      <c r="M71" s="232">
        <v>3</v>
      </c>
      <c r="N71" s="390">
        <v>4</v>
      </c>
      <c r="O71" s="392"/>
      <c r="P71" s="131">
        <v>5</v>
      </c>
      <c r="Q71" s="393" t="s">
        <v>388</v>
      </c>
      <c r="R71" s="103"/>
      <c r="S71" s="103"/>
      <c r="T71" s="100"/>
      <c r="U71" s="100"/>
      <c r="V71" s="100"/>
    </row>
    <row r="72" spans="1:25" ht="15" customHeight="1">
      <c r="A72" s="97"/>
      <c r="B72" s="395"/>
      <c r="C72" s="395"/>
      <c r="D72" s="397"/>
      <c r="E72" s="395"/>
      <c r="F72" s="395"/>
      <c r="G72" s="131" t="s">
        <v>226</v>
      </c>
      <c r="H72" s="131" t="s">
        <v>227</v>
      </c>
      <c r="I72" s="131" t="s">
        <v>228</v>
      </c>
      <c r="J72" s="390" t="s">
        <v>229</v>
      </c>
      <c r="K72" s="392"/>
      <c r="L72" s="131" t="s">
        <v>230</v>
      </c>
      <c r="M72" s="232" t="s">
        <v>231</v>
      </c>
      <c r="N72" s="390" t="s">
        <v>232</v>
      </c>
      <c r="O72" s="392"/>
      <c r="P72" s="131" t="s">
        <v>233</v>
      </c>
      <c r="Q72" s="406"/>
      <c r="R72" s="103"/>
      <c r="S72" s="103"/>
      <c r="T72" s="100"/>
      <c r="U72" s="100"/>
      <c r="V72" s="100"/>
    </row>
    <row r="73" spans="1:25" ht="15" customHeight="1">
      <c r="B73" s="131" t="s">
        <v>234</v>
      </c>
      <c r="C73" s="150" t="s">
        <v>235</v>
      </c>
      <c r="D73" s="151" t="s">
        <v>236</v>
      </c>
      <c r="E73" s="170" t="e">
        <f ca="1">OFFSET(N8,MATCH(H$3,M$9:M$68,0),0)</f>
        <v>#N/A</v>
      </c>
      <c r="F73" s="152" t="s">
        <v>237</v>
      </c>
      <c r="G73" s="153">
        <f>MAX(L9:L68,J3)*1000</f>
        <v>0</v>
      </c>
      <c r="H73" s="134">
        <v>1</v>
      </c>
      <c r="I73" s="156">
        <v>5</v>
      </c>
      <c r="J73" s="171">
        <f>G73/(H73*SQRT(I73))</f>
        <v>0</v>
      </c>
      <c r="K73" s="135" t="s">
        <v>238</v>
      </c>
      <c r="L73" s="154" t="s">
        <v>239</v>
      </c>
      <c r="M73" s="149">
        <v>1</v>
      </c>
      <c r="N73" s="155">
        <f>ABS(J73*M73)</f>
        <v>0</v>
      </c>
      <c r="O73" s="135" t="s">
        <v>238</v>
      </c>
      <c r="P73" s="133">
        <v>5</v>
      </c>
      <c r="Q73" s="158">
        <f t="shared" ref="Q73:Q75" si="17">IF(P73="∞",0,N73^4/P73)</f>
        <v>0</v>
      </c>
      <c r="R73" s="103"/>
      <c r="S73" s="103"/>
      <c r="T73" s="100"/>
      <c r="U73" s="100"/>
      <c r="V73" s="100"/>
    </row>
    <row r="74" spans="1:25" ht="15" customHeight="1">
      <c r="B74" s="131" t="s">
        <v>240</v>
      </c>
      <c r="C74" s="150" t="s">
        <v>241</v>
      </c>
      <c r="D74" s="151" t="s">
        <v>242</v>
      </c>
      <c r="E74" s="170">
        <v>0</v>
      </c>
      <c r="F74" s="152" t="s">
        <v>243</v>
      </c>
      <c r="G74" s="133">
        <f>Length_11!T130%</f>
        <v>0</v>
      </c>
      <c r="H74" s="133">
        <f>H3*1000</f>
        <v>0</v>
      </c>
      <c r="I74" s="133">
        <f>Length_11!W130</f>
        <v>0</v>
      </c>
      <c r="J74" s="171" t="e">
        <f>G74/I74*H74</f>
        <v>#DIV/0!</v>
      </c>
      <c r="K74" s="135" t="s">
        <v>238</v>
      </c>
      <c r="L74" s="154" t="s">
        <v>244</v>
      </c>
      <c r="M74" s="149">
        <v>1</v>
      </c>
      <c r="N74" s="155" t="e">
        <f>ABS(J74*M74)</f>
        <v>#DIV/0!</v>
      </c>
      <c r="O74" s="135" t="s">
        <v>238</v>
      </c>
      <c r="P74" s="133" t="s">
        <v>245</v>
      </c>
      <c r="Q74" s="158">
        <f t="shared" si="17"/>
        <v>0</v>
      </c>
      <c r="R74" s="103"/>
      <c r="S74" s="103"/>
      <c r="T74" s="100"/>
      <c r="U74" s="100"/>
      <c r="V74" s="100"/>
    </row>
    <row r="75" spans="1:25" ht="15" customHeight="1">
      <c r="B75" s="131" t="s">
        <v>246</v>
      </c>
      <c r="C75" s="150" t="s">
        <v>247</v>
      </c>
      <c r="D75" s="151" t="s">
        <v>248</v>
      </c>
      <c r="E75" s="170">
        <v>0</v>
      </c>
      <c r="F75" s="152" t="s">
        <v>243</v>
      </c>
      <c r="G75" s="133">
        <f>Length_11!G67</f>
        <v>0</v>
      </c>
      <c r="H75" s="133">
        <f>Length_11!H67</f>
        <v>0</v>
      </c>
      <c r="I75" s="133">
        <f>Length_11!J67</f>
        <v>0</v>
      </c>
      <c r="J75" s="171" t="e">
        <f>SQRT(SUMSQ(G75,H75*H3))/I75</f>
        <v>#DIV/0!</v>
      </c>
      <c r="K75" s="135" t="s">
        <v>238</v>
      </c>
      <c r="L75" s="154" t="s">
        <v>244</v>
      </c>
      <c r="M75" s="149">
        <v>1</v>
      </c>
      <c r="N75" s="155" t="e">
        <f>ABS(J75*M75)</f>
        <v>#DIV/0!</v>
      </c>
      <c r="O75" s="135" t="s">
        <v>238</v>
      </c>
      <c r="P75" s="133" t="s">
        <v>245</v>
      </c>
      <c r="Q75" s="158">
        <f t="shared" si="17"/>
        <v>0</v>
      </c>
      <c r="R75" s="103"/>
      <c r="S75" s="103"/>
      <c r="T75" s="100"/>
      <c r="U75" s="100"/>
      <c r="V75" s="100"/>
    </row>
    <row r="76" spans="1:25" ht="15" customHeight="1">
      <c r="B76" s="131" t="s">
        <v>303</v>
      </c>
      <c r="C76" s="150" t="s">
        <v>249</v>
      </c>
      <c r="D76" s="151" t="s">
        <v>250</v>
      </c>
      <c r="E76" s="170" t="e">
        <f ca="1">E73</f>
        <v>#N/A</v>
      </c>
      <c r="F76" s="152" t="s">
        <v>237</v>
      </c>
      <c r="G76" s="407"/>
      <c r="H76" s="408"/>
      <c r="I76" s="408"/>
      <c r="J76" s="408"/>
      <c r="K76" s="408"/>
      <c r="L76" s="408"/>
      <c r="M76" s="409"/>
      <c r="N76" s="157" t="e">
        <f>SQRT(SUMSQ(N73:N75))</f>
        <v>#DIV/0!</v>
      </c>
      <c r="O76" s="135" t="s">
        <v>238</v>
      </c>
      <c r="P76" s="139" t="str">
        <f>IF(Q76=0,"∞",ROUNDDOWN(N76^4/Q76,0))</f>
        <v>∞</v>
      </c>
      <c r="Q76" s="233">
        <f>SUM(Q73:Q75)</f>
        <v>0</v>
      </c>
      <c r="R76" s="103"/>
      <c r="S76" s="103"/>
      <c r="T76" s="100"/>
      <c r="U76" s="100"/>
      <c r="V76" s="100"/>
    </row>
    <row r="77" spans="1:25" ht="15" customHeight="1">
      <c r="S77" s="100"/>
      <c r="T77" s="100"/>
      <c r="U77" s="100"/>
      <c r="V77" s="100"/>
    </row>
    <row r="78" spans="1:25" ht="15" customHeight="1">
      <c r="B78" s="165"/>
      <c r="C78" s="390" t="s">
        <v>252</v>
      </c>
      <c r="D78" s="391"/>
      <c r="E78" s="391"/>
      <c r="F78" s="391"/>
      <c r="G78" s="392"/>
      <c r="H78" s="131" t="s">
        <v>253</v>
      </c>
      <c r="I78" s="131" t="s">
        <v>254</v>
      </c>
      <c r="J78" s="390" t="s">
        <v>382</v>
      </c>
      <c r="K78" s="391"/>
      <c r="L78" s="391"/>
      <c r="M78" s="392"/>
      <c r="N78" s="131" t="s">
        <v>255</v>
      </c>
      <c r="O78" s="390" t="s">
        <v>384</v>
      </c>
      <c r="P78" s="391"/>
      <c r="Q78" s="392"/>
      <c r="R78" s="393" t="s">
        <v>385</v>
      </c>
      <c r="S78" s="390" t="s">
        <v>389</v>
      </c>
      <c r="T78" s="392"/>
      <c r="U78" s="100"/>
      <c r="V78" s="100"/>
    </row>
    <row r="79" spans="1:25" ht="15" customHeight="1">
      <c r="B79" s="165"/>
      <c r="C79" s="165">
        <v>1</v>
      </c>
      <c r="D79" s="165">
        <v>2</v>
      </c>
      <c r="E79" s="165" t="s">
        <v>256</v>
      </c>
      <c r="F79" s="165" t="s">
        <v>257</v>
      </c>
      <c r="G79" s="165" t="s">
        <v>258</v>
      </c>
      <c r="H79" s="165" t="s">
        <v>243</v>
      </c>
      <c r="I79" s="165" t="s">
        <v>243</v>
      </c>
      <c r="J79" s="131" t="s">
        <v>383</v>
      </c>
      <c r="K79" s="131" t="s">
        <v>259</v>
      </c>
      <c r="L79" s="131" t="s">
        <v>254</v>
      </c>
      <c r="M79" s="131" t="s">
        <v>253</v>
      </c>
      <c r="N79" s="165"/>
      <c r="O79" s="131" t="s">
        <v>386</v>
      </c>
      <c r="P79" s="131" t="s">
        <v>259</v>
      </c>
      <c r="Q79" s="131" t="s">
        <v>387</v>
      </c>
      <c r="R79" s="395"/>
      <c r="S79" s="131" t="s">
        <v>390</v>
      </c>
      <c r="T79" s="131" t="s">
        <v>391</v>
      </c>
      <c r="U79" s="100"/>
      <c r="V79" s="100"/>
    </row>
    <row r="80" spans="1:25" ht="15" customHeight="1">
      <c r="B80" s="165" t="s">
        <v>260</v>
      </c>
      <c r="C80" s="105" t="e">
        <f ca="1">C82*N76</f>
        <v>#DIV/0!</v>
      </c>
      <c r="D80" s="105"/>
      <c r="E80" s="105"/>
      <c r="F80" s="107" t="str">
        <f>O76</f>
        <v>μm</v>
      </c>
      <c r="G80" s="172" t="e">
        <f ca="1">C80/1000</f>
        <v>#DIV/0!</v>
      </c>
      <c r="H80" s="172" t="e">
        <f ca="1">MAX(G80:G81)</f>
        <v>#DIV/0!</v>
      </c>
      <c r="I80" s="123">
        <f>J3</f>
        <v>0</v>
      </c>
      <c r="J80" s="104" t="e">
        <f ca="1">IF(H80&lt;0.00001,6,IF(H80&lt;0.0001,5,IF(H80&lt;0.001,4,IF(H80&lt;0.01,3,IF(H80&lt;0.1,2,IF(H80&lt;1,1,IF(H80&lt;10,0,IF(H80&lt;100,-1,-2))))))))+K81</f>
        <v>#DIV/0!</v>
      </c>
      <c r="K80" s="104" t="e">
        <f ca="1">J80+IF(AND(H79="μm",I79="mm"),3,0)</f>
        <v>#DIV/0!</v>
      </c>
      <c r="L80" s="133">
        <f>IFERROR(LEN(I80)-FIND(".",I80),0)</f>
        <v>0</v>
      </c>
      <c r="M80" s="158" t="e">
        <f ca="1">IF(M81=TRUE,MIN(K80:L80),K80)</f>
        <v>#DIV/0!</v>
      </c>
      <c r="N80" s="123" t="e">
        <f ca="1">ABS((H80-ROUND(H80,M80))/H80*100)</f>
        <v>#DIV/0!</v>
      </c>
      <c r="O80" s="133" t="str">
        <f ca="1">OFFSET(P84,MATCH(L80,O85:O94,0),0)</f>
        <v>0</v>
      </c>
      <c r="P80" s="133" t="e">
        <f ca="1">OFFSET(P84,MATCH(M80,O85:O94,0),0)</f>
        <v>#DIV/0!</v>
      </c>
      <c r="Q80" s="133" t="str">
        <f ca="1">OFFSET(P84,MATCH(L80,O85:O94,0),0)</f>
        <v>0</v>
      </c>
      <c r="R80" s="108" t="e">
        <f ca="1">IF(H80=G80,0,1)</f>
        <v>#DIV/0!</v>
      </c>
      <c r="S80" s="110" t="e">
        <f ca="1">TEXT(IF(N80&gt;5,ROUNDUP(H80,M80),ROUND(H80,M80)),P80)</f>
        <v>#DIV/0!</v>
      </c>
      <c r="T80" s="110" t="e">
        <f ca="1">S80&amp;" "&amp;H79</f>
        <v>#DIV/0!</v>
      </c>
      <c r="U80" s="100"/>
      <c r="V80" s="100"/>
    </row>
    <row r="81" spans="2:28" ht="15" customHeight="1">
      <c r="B81" s="165" t="s">
        <v>261</v>
      </c>
      <c r="C81" s="106" t="e">
        <f ca="1">$L$3</f>
        <v>#N/A</v>
      </c>
      <c r="D81" s="107" t="e">
        <f ca="1">$M$3</f>
        <v>#N/A</v>
      </c>
      <c r="E81" s="107">
        <f>H3</f>
        <v>0</v>
      </c>
      <c r="F81" s="107" t="e">
        <f ca="1">$N$3</f>
        <v>#N/A</v>
      </c>
      <c r="G81" s="173" t="e">
        <f ca="1">SQRT(SUMSQ(C81,D81*E81))/1000</f>
        <v>#N/A</v>
      </c>
      <c r="J81" s="131" t="s">
        <v>379</v>
      </c>
      <c r="K81" s="133">
        <f>IF(O81=TRUE,1,기본정보!$A$47)</f>
        <v>1</v>
      </c>
      <c r="L81" s="131" t="s">
        <v>380</v>
      </c>
      <c r="M81" s="133" t="b">
        <f>IF(O81=TRUE,FALSE,기본정보!$A$52)</f>
        <v>0</v>
      </c>
      <c r="N81" s="131" t="s">
        <v>381</v>
      </c>
      <c r="O81" s="133" t="b">
        <f>기본정보!$A$46=0</f>
        <v>1</v>
      </c>
      <c r="P81" s="103"/>
      <c r="Q81" s="100"/>
      <c r="R81" s="100"/>
      <c r="S81" s="100"/>
      <c r="T81" s="100"/>
      <c r="U81" s="100"/>
      <c r="V81" s="100"/>
    </row>
    <row r="82" spans="2:28" ht="15" customHeight="1">
      <c r="B82" s="131" t="s">
        <v>251</v>
      </c>
      <c r="C82" s="133">
        <f ca="1">IF(P76&gt;=10,2,OFFSET(J84,MATCH(P76,I85:I94,0),0))</f>
        <v>2</v>
      </c>
      <c r="T82" s="103"/>
      <c r="U82" s="103"/>
      <c r="V82" s="103"/>
    </row>
    <row r="83" spans="2:28" ht="15" customHeight="1">
      <c r="I83" s="150" t="s">
        <v>53</v>
      </c>
      <c r="J83" s="150" t="s">
        <v>262</v>
      </c>
      <c r="O83" s="202" t="s">
        <v>263</v>
      </c>
      <c r="P83" s="202" t="s">
        <v>264</v>
      </c>
      <c r="Q83" s="103"/>
      <c r="R83" s="103"/>
      <c r="S83" s="100"/>
      <c r="T83" s="100"/>
      <c r="U83" s="100"/>
      <c r="V83" s="100"/>
    </row>
    <row r="84" spans="2:28" ht="15" customHeight="1">
      <c r="I84" s="150"/>
      <c r="J84" s="150">
        <v>95.45</v>
      </c>
      <c r="O84" s="203" t="s">
        <v>265</v>
      </c>
      <c r="P84" s="203" t="s">
        <v>266</v>
      </c>
      <c r="Q84" s="103"/>
      <c r="R84" s="103"/>
      <c r="S84" s="100"/>
      <c r="T84" s="100"/>
      <c r="U84" s="100"/>
      <c r="V84" s="100"/>
    </row>
    <row r="85" spans="2:28" ht="15" customHeight="1">
      <c r="I85" s="133">
        <v>1</v>
      </c>
      <c r="J85" s="133">
        <v>13.97</v>
      </c>
      <c r="O85" s="159">
        <v>0</v>
      </c>
      <c r="P85" s="160" t="s">
        <v>267</v>
      </c>
      <c r="Q85" s="103"/>
      <c r="R85" s="103"/>
      <c r="S85" s="100"/>
      <c r="T85" s="100"/>
      <c r="U85" s="100"/>
      <c r="V85" s="100"/>
    </row>
    <row r="86" spans="2:28" ht="15" customHeight="1">
      <c r="I86" s="133">
        <v>2</v>
      </c>
      <c r="J86" s="133">
        <v>4.53</v>
      </c>
      <c r="K86" s="102"/>
      <c r="L86" s="102"/>
      <c r="M86" s="102"/>
      <c r="O86" s="159">
        <v>1</v>
      </c>
      <c r="P86" s="160" t="s">
        <v>268</v>
      </c>
      <c r="Q86" s="103"/>
      <c r="R86" s="103"/>
      <c r="S86" s="100"/>
      <c r="T86" s="100"/>
      <c r="U86" s="100"/>
      <c r="V86" s="100"/>
    </row>
    <row r="87" spans="2:28" ht="15" customHeight="1">
      <c r="I87" s="133">
        <v>3</v>
      </c>
      <c r="J87" s="133">
        <v>3.31</v>
      </c>
      <c r="O87" s="159">
        <v>2</v>
      </c>
      <c r="P87" s="160" t="s">
        <v>269</v>
      </c>
      <c r="Q87" s="102"/>
      <c r="T87" s="103"/>
      <c r="U87" s="103"/>
      <c r="V87" s="103"/>
    </row>
    <row r="88" spans="2:28" ht="15" customHeight="1">
      <c r="I88" s="133">
        <v>4</v>
      </c>
      <c r="J88" s="133">
        <v>2.87</v>
      </c>
      <c r="O88" s="159">
        <v>3</v>
      </c>
      <c r="P88" s="160" t="s">
        <v>270</v>
      </c>
      <c r="Q88" s="102"/>
      <c r="T88" s="103"/>
      <c r="U88" s="103"/>
    </row>
    <row r="89" spans="2:28" ht="15" customHeight="1">
      <c r="I89" s="133">
        <v>5</v>
      </c>
      <c r="J89" s="133">
        <v>2.65</v>
      </c>
      <c r="O89" s="159">
        <v>4</v>
      </c>
      <c r="P89" s="160" t="s">
        <v>271</v>
      </c>
    </row>
    <row r="90" spans="2:28" ht="15" customHeight="1">
      <c r="I90" s="133">
        <v>6</v>
      </c>
      <c r="J90" s="133">
        <v>2.52</v>
      </c>
      <c r="O90" s="159">
        <v>5</v>
      </c>
      <c r="P90" s="160" t="s">
        <v>272</v>
      </c>
    </row>
    <row r="91" spans="2:28" ht="15" customHeight="1">
      <c r="I91" s="133">
        <v>7</v>
      </c>
      <c r="J91" s="133">
        <v>2.4300000000000002</v>
      </c>
      <c r="O91" s="159">
        <v>6</v>
      </c>
      <c r="P91" s="160" t="s">
        <v>273</v>
      </c>
    </row>
    <row r="92" spans="2:28" ht="15" customHeight="1">
      <c r="I92" s="133">
        <v>8</v>
      </c>
      <c r="J92" s="133">
        <v>2.37</v>
      </c>
      <c r="O92" s="159">
        <v>7</v>
      </c>
      <c r="P92" s="160" t="s">
        <v>274</v>
      </c>
    </row>
    <row r="93" spans="2:28" ht="15" customHeight="1">
      <c r="I93" s="133">
        <v>9</v>
      </c>
      <c r="J93" s="133">
        <v>2.3199999999999998</v>
      </c>
      <c r="O93" s="159">
        <v>8</v>
      </c>
      <c r="P93" s="160" t="s">
        <v>275</v>
      </c>
    </row>
    <row r="94" spans="2:28" ht="15" customHeight="1">
      <c r="I94" s="133" t="s">
        <v>54</v>
      </c>
      <c r="J94" s="133">
        <v>2</v>
      </c>
      <c r="O94" s="159">
        <v>9</v>
      </c>
      <c r="P94" s="160" t="s">
        <v>276</v>
      </c>
    </row>
    <row r="95" spans="2:28" ht="15" customHeight="1">
      <c r="I95" s="99"/>
      <c r="J95" s="100"/>
    </row>
    <row r="96" spans="2:28" ht="15" customHeight="1">
      <c r="B96" s="119" t="s">
        <v>277</v>
      </c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Z96" s="101"/>
      <c r="AA96" s="101"/>
      <c r="AB96" s="101"/>
    </row>
    <row r="97" spans="2:28" ht="15" customHeight="1">
      <c r="B97" s="120"/>
      <c r="C97" s="95" t="s">
        <v>392</v>
      </c>
      <c r="D97" s="95" t="s">
        <v>279</v>
      </c>
      <c r="E97" s="120"/>
      <c r="F97" s="95" t="s">
        <v>393</v>
      </c>
      <c r="G97" s="124" t="s">
        <v>280</v>
      </c>
      <c r="H97" s="95" t="s">
        <v>278</v>
      </c>
      <c r="I97" s="124" t="s">
        <v>279</v>
      </c>
      <c r="J97" s="95" t="s">
        <v>394</v>
      </c>
      <c r="K97" s="95" t="s">
        <v>281</v>
      </c>
      <c r="N97" s="100"/>
      <c r="O97" s="100"/>
      <c r="P97" s="100"/>
      <c r="T97" s="100"/>
      <c r="U97" s="100"/>
      <c r="V97" s="100"/>
    </row>
    <row r="98" spans="2:28" ht="15" customHeight="1">
      <c r="B98" s="120"/>
      <c r="C98" s="125">
        <v>18800</v>
      </c>
      <c r="D98" s="412" t="s">
        <v>395</v>
      </c>
      <c r="E98" s="120"/>
      <c r="F98" s="95">
        <f>COUNTIF(B9:B68,TRUE)</f>
        <v>0</v>
      </c>
      <c r="G98" s="95" t="b">
        <f>E3="inch"</f>
        <v>0</v>
      </c>
      <c r="H98" s="125">
        <f>C98</f>
        <v>18800</v>
      </c>
      <c r="I98" s="126">
        <f>(F98-1)*H98</f>
        <v>-18800</v>
      </c>
      <c r="J98" s="127">
        <f>SUM(H98:I98)</f>
        <v>0</v>
      </c>
      <c r="K98" s="410">
        <f>SUM(J98:J100)</f>
        <v>0</v>
      </c>
      <c r="N98" s="100"/>
      <c r="O98" s="100"/>
      <c r="P98" s="100"/>
      <c r="T98" s="100"/>
      <c r="U98" s="100"/>
      <c r="V98" s="100"/>
    </row>
    <row r="99" spans="2:28" ht="15" customHeight="1">
      <c r="B99" s="120"/>
      <c r="C99" s="60"/>
      <c r="D99" s="60"/>
      <c r="E99" s="120"/>
      <c r="F99" s="95"/>
      <c r="G99" s="95"/>
      <c r="H99" s="125"/>
      <c r="I99" s="126"/>
      <c r="J99" s="127"/>
      <c r="K99" s="413"/>
      <c r="N99" s="100"/>
      <c r="O99" s="100"/>
      <c r="P99" s="100"/>
      <c r="T99" s="100"/>
      <c r="U99" s="100"/>
      <c r="V99" s="100"/>
    </row>
    <row r="100" spans="2:28" ht="15" customHeight="1">
      <c r="B100" s="120"/>
      <c r="C100" s="101"/>
      <c r="D100" s="101"/>
      <c r="E100" s="120"/>
      <c r="F100" s="95"/>
      <c r="G100" s="95"/>
      <c r="H100" s="125"/>
      <c r="I100" s="128"/>
      <c r="J100" s="127"/>
      <c r="K100" s="411"/>
      <c r="N100" s="100"/>
      <c r="O100" s="100"/>
      <c r="P100" s="100"/>
      <c r="T100" s="100"/>
      <c r="U100" s="100"/>
      <c r="V100" s="100"/>
    </row>
    <row r="101" spans="2:28" ht="15" customHeight="1">
      <c r="B101" s="120"/>
      <c r="C101" s="101"/>
      <c r="D101" s="101"/>
      <c r="E101" s="120"/>
      <c r="F101" s="120"/>
      <c r="G101" s="120"/>
      <c r="H101" s="120"/>
      <c r="I101" s="120"/>
      <c r="J101" s="120"/>
      <c r="N101" s="100"/>
      <c r="O101" s="100"/>
      <c r="P101" s="100"/>
      <c r="T101" s="100"/>
      <c r="U101" s="100"/>
      <c r="V101" s="100"/>
    </row>
    <row r="102" spans="2:28" ht="15" customHeight="1">
      <c r="B102" s="120"/>
      <c r="C102" s="101"/>
      <c r="D102" s="101"/>
      <c r="E102" s="120"/>
      <c r="F102" s="121" t="s">
        <v>282</v>
      </c>
      <c r="G102" s="120"/>
      <c r="H102" s="120"/>
      <c r="I102" s="120"/>
      <c r="J102" s="120"/>
      <c r="N102" s="100"/>
      <c r="O102" s="100"/>
      <c r="P102" s="100"/>
      <c r="T102" s="100"/>
      <c r="U102" s="100"/>
      <c r="V102" s="100"/>
    </row>
    <row r="103" spans="2:28" ht="15" customHeight="1">
      <c r="B103" s="120"/>
      <c r="C103" s="101"/>
      <c r="D103" s="120"/>
      <c r="E103" s="120"/>
      <c r="F103" s="120"/>
      <c r="G103" s="120"/>
      <c r="H103" s="120"/>
      <c r="I103" s="120"/>
      <c r="N103" s="100"/>
      <c r="O103" s="100"/>
      <c r="P103" s="100"/>
      <c r="T103" s="100"/>
      <c r="U103" s="100"/>
      <c r="V103" s="100"/>
    </row>
    <row r="104" spans="2:28" ht="15" customHeight="1">
      <c r="B104" s="120"/>
      <c r="C104" s="101"/>
      <c r="D104" s="120"/>
      <c r="E104" s="120"/>
      <c r="F104" s="120"/>
      <c r="G104" s="120"/>
      <c r="H104" s="120"/>
      <c r="I104" s="120"/>
      <c r="N104" s="100"/>
      <c r="O104" s="100"/>
      <c r="P104" s="100"/>
      <c r="T104" s="100"/>
      <c r="U104" s="100"/>
      <c r="V104" s="100"/>
    </row>
    <row r="105" spans="2:28" ht="15" customHeight="1">
      <c r="B105" s="60"/>
      <c r="C105" s="101"/>
      <c r="D105" s="60"/>
      <c r="E105" s="60"/>
      <c r="F105" s="60"/>
      <c r="G105" s="120"/>
      <c r="H105" s="120"/>
      <c r="I105" s="120"/>
      <c r="N105" s="100"/>
      <c r="O105" s="100"/>
      <c r="P105" s="100"/>
      <c r="T105" s="100"/>
      <c r="U105" s="100"/>
      <c r="V105" s="100"/>
    </row>
    <row r="106" spans="2:28" ht="15" customHeight="1">
      <c r="B106" s="101"/>
      <c r="C106" s="120"/>
      <c r="D106" s="101"/>
      <c r="G106" s="100"/>
      <c r="H106" s="100"/>
      <c r="I106" s="100"/>
      <c r="N106" s="100"/>
      <c r="O106" s="100"/>
      <c r="P106" s="100"/>
      <c r="T106" s="100"/>
      <c r="U106" s="100"/>
      <c r="V106" s="100"/>
    </row>
    <row r="107" spans="2:28" ht="15" customHeight="1">
      <c r="B107" s="101"/>
      <c r="C107" s="120"/>
      <c r="D107" s="101"/>
      <c r="G107" s="100"/>
      <c r="H107" s="100"/>
      <c r="I107" s="100"/>
      <c r="N107" s="100"/>
      <c r="O107" s="100"/>
      <c r="P107" s="100"/>
      <c r="T107" s="100"/>
      <c r="U107" s="100"/>
      <c r="V107" s="100"/>
    </row>
    <row r="108" spans="2:28" ht="15" customHeight="1">
      <c r="B108" s="101"/>
      <c r="C108" s="101"/>
      <c r="D108" s="101"/>
      <c r="J108" s="60"/>
      <c r="K108" s="60"/>
      <c r="L108" s="60"/>
      <c r="P108" s="100"/>
      <c r="Q108" s="100"/>
      <c r="R108" s="100"/>
      <c r="Z108" s="101"/>
      <c r="AA108" s="101"/>
      <c r="AB108" s="101"/>
    </row>
    <row r="109" spans="2:28" ht="15" customHeight="1">
      <c r="B109" s="101"/>
      <c r="C109" s="101"/>
      <c r="D109" s="101"/>
      <c r="I109" s="122"/>
      <c r="J109" s="103"/>
      <c r="K109" s="103"/>
      <c r="P109" s="100"/>
      <c r="Q109" s="100"/>
      <c r="R109" s="100"/>
      <c r="Z109" s="101"/>
      <c r="AA109" s="101"/>
      <c r="AB109" s="101"/>
    </row>
    <row r="110" spans="2:28" ht="15" customHeight="1">
      <c r="B110" s="101"/>
      <c r="C110" s="101"/>
      <c r="D110" s="101"/>
      <c r="I110" s="122"/>
      <c r="J110" s="103"/>
      <c r="K110" s="103"/>
      <c r="P110" s="100"/>
      <c r="Q110" s="100"/>
      <c r="R110" s="100"/>
      <c r="W110" s="101"/>
      <c r="X110" s="101"/>
      <c r="Y110" s="101"/>
      <c r="Z110" s="101"/>
      <c r="AA110" s="101"/>
      <c r="AB110" s="101"/>
    </row>
    <row r="111" spans="2:28" ht="15" customHeight="1">
      <c r="B111" s="101"/>
      <c r="C111" s="101"/>
      <c r="D111" s="101"/>
      <c r="J111" s="103"/>
      <c r="K111" s="103"/>
      <c r="P111" s="100"/>
      <c r="Q111" s="100"/>
      <c r="R111" s="100"/>
      <c r="W111" s="101"/>
      <c r="X111" s="101"/>
      <c r="Y111" s="101"/>
      <c r="Z111" s="101"/>
      <c r="AA111" s="101"/>
      <c r="AB111" s="101"/>
    </row>
    <row r="112" spans="2:28" ht="15" customHeight="1">
      <c r="B112" s="101"/>
      <c r="C112" s="101"/>
      <c r="D112" s="101"/>
      <c r="P112" s="100"/>
      <c r="Q112" s="100"/>
      <c r="R112" s="100"/>
    </row>
  </sheetData>
  <mergeCells count="26">
    <mergeCell ref="S78:T78"/>
    <mergeCell ref="K98:K100"/>
    <mergeCell ref="C78:G78"/>
    <mergeCell ref="J78:M78"/>
    <mergeCell ref="O78:Q78"/>
    <mergeCell ref="N71:O71"/>
    <mergeCell ref="N72:O72"/>
    <mergeCell ref="G71:K71"/>
    <mergeCell ref="G76:M76"/>
    <mergeCell ref="R78:R79"/>
    <mergeCell ref="T6:Y6"/>
    <mergeCell ref="B6:B8"/>
    <mergeCell ref="B71:B72"/>
    <mergeCell ref="C71:C72"/>
    <mergeCell ref="D71:D72"/>
    <mergeCell ref="E71:E72"/>
    <mergeCell ref="D6:D8"/>
    <mergeCell ref="E6:E8"/>
    <mergeCell ref="C6:C8"/>
    <mergeCell ref="F6:K6"/>
    <mergeCell ref="O6:P6"/>
    <mergeCell ref="R6:S6"/>
    <mergeCell ref="L6:L7"/>
    <mergeCell ref="Q71:Q72"/>
    <mergeCell ref="J72:K72"/>
    <mergeCell ref="F71:F7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Length_11</vt:lpstr>
      <vt:lpstr>'교정결과-E'!B_Tag</vt:lpstr>
      <vt:lpstr>'교정결과-HY'!B_Tag</vt:lpstr>
      <vt:lpstr>B_Tag</vt:lpstr>
      <vt:lpstr>판정결과!B_Tag_2</vt:lpstr>
      <vt:lpstr>부록!B_Tag_3</vt:lpstr>
      <vt:lpstr>Length_11_CMC</vt:lpstr>
      <vt:lpstr>Length_11_Condition</vt:lpstr>
      <vt:lpstr>Length_11_Resolution</vt:lpstr>
      <vt:lpstr>Length_11_Result</vt:lpstr>
      <vt:lpstr>Length_11_Spec</vt:lpstr>
      <vt:lpstr>Length_11_STD1</vt:lpstr>
      <vt:lpstr>Length_11_STD2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2020-11-02T06:45:50Z</cp:lastPrinted>
  <dcterms:created xsi:type="dcterms:W3CDTF">2004-11-10T00:11:43Z</dcterms:created>
  <dcterms:modified xsi:type="dcterms:W3CDTF">2021-07-23T05:32:41Z</dcterms:modified>
</cp:coreProperties>
</file>