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Angle_4_R1" sheetId="14" r:id="rId11"/>
    <sheet name="Angle_4_R2" sheetId="32" r:id="rId12"/>
    <sheet name="Angle_4_R3" sheetId="33" r:id="rId13"/>
    <sheet name="Angle_4_R4" sheetId="34" r:id="rId14"/>
    <sheet name="Angle_4_R5" sheetId="35" r:id="rId15"/>
    <sheet name="Angle_4_R6" sheetId="36" r:id="rId16"/>
    <sheet name="Angle_4_R7" sheetId="37" r:id="rId17"/>
    <sheet name="Angle_4_R8" sheetId="38" r:id="rId18"/>
  </sheets>
  <definedNames>
    <definedName name="_xlnm._FilterDatabase" localSheetId="0" hidden="1">기본정보!#REF!</definedName>
    <definedName name="Angle_4_R1_CMC">Angle_4_R1!$E$4:$G$33</definedName>
    <definedName name="Angle_4_R1_Condition">Angle_4_R1!$A$4:$D$33</definedName>
    <definedName name="Angle_4_R1_Resolution">Angle_4_R1!$H$4:$K$33</definedName>
    <definedName name="Angle_4_R1_Result">Angle_4_R1!$O$4:$S$33</definedName>
    <definedName name="Angle_4_R1_Spec">Angle_4_R1!$L$4:$N$33</definedName>
    <definedName name="Angle_4_R1_STD1">Angle_4_R1!$A$37</definedName>
    <definedName name="Angle_4_R2_CMC" localSheetId="11">Angle_4_R2!$E$4:$G$33</definedName>
    <definedName name="Angle_4_R2_Condition" localSheetId="11">Angle_4_R2!$A$4:$D$33</definedName>
    <definedName name="Angle_4_R2_Resolution" localSheetId="11">Angle_4_R2!$H$4:$K$33</definedName>
    <definedName name="Angle_4_R2_Result" localSheetId="11">Angle_4_R2!$O$4:$S$33</definedName>
    <definedName name="Angle_4_R2_Spec" localSheetId="11">Angle_4_R2!$L$4:$N$33</definedName>
    <definedName name="Angle_4_R2_STD1" localSheetId="11">Angle_4_R2!$A$37</definedName>
    <definedName name="Angle_4_R3_CMC" localSheetId="12">Angle_4_R3!$E$4:$G$33</definedName>
    <definedName name="Angle_4_R3_Condition" localSheetId="12">Angle_4_R3!$A$4:$D$33</definedName>
    <definedName name="Angle_4_R3_Resolution" localSheetId="12">Angle_4_R3!$H$4:$K$33</definedName>
    <definedName name="Angle_4_R3_Result" localSheetId="12">Angle_4_R3!$O$4:$S$33</definedName>
    <definedName name="Angle_4_R3_Spec" localSheetId="12">Angle_4_R3!$L$4:$N$33</definedName>
    <definedName name="Angle_4_R3_STD1" localSheetId="12">Angle_4_R3!$A$37</definedName>
    <definedName name="Angle_4_R4_CMC" localSheetId="13">Angle_4_R4!$E$4:$G$33</definedName>
    <definedName name="Angle_4_R4_Condition" localSheetId="13">Angle_4_R4!$A$4:$D$33</definedName>
    <definedName name="Angle_4_R4_Resolution" localSheetId="13">Angle_4_R4!$H$4:$K$33</definedName>
    <definedName name="Angle_4_R4_Result" localSheetId="13">Angle_4_R4!$O$4:$S$33</definedName>
    <definedName name="Angle_4_R4_Spec" localSheetId="13">Angle_4_R4!$L$4:$N$33</definedName>
    <definedName name="Angle_4_R4_STD1" localSheetId="13">Angle_4_R4!$A$37</definedName>
    <definedName name="Angle_4_R5_CMC" localSheetId="14">Angle_4_R5!$E$4:$G$33</definedName>
    <definedName name="Angle_4_R5_Condition" localSheetId="14">Angle_4_R5!$A$4:$D$33</definedName>
    <definedName name="Angle_4_R5_Resolution" localSheetId="14">Angle_4_R5!$H$4:$K$33</definedName>
    <definedName name="Angle_4_R5_Result" localSheetId="14">Angle_4_R5!$O$4:$S$33</definedName>
    <definedName name="Angle_4_R5_Spec" localSheetId="14">Angle_4_R5!$L$4:$N$33</definedName>
    <definedName name="Angle_4_R5_STD1" localSheetId="14">Angle_4_R5!$A$37</definedName>
    <definedName name="Angle_4_R6_CMC" localSheetId="15">Angle_4_R6!$E$4:$G$33</definedName>
    <definedName name="Angle_4_R6_Condition" localSheetId="15">Angle_4_R6!$A$4:$D$33</definedName>
    <definedName name="Angle_4_R6_Resolution" localSheetId="15">Angle_4_R6!$H$4:$K$33</definedName>
    <definedName name="Angle_4_R6_Result" localSheetId="15">Angle_4_R6!$O$4:$S$33</definedName>
    <definedName name="Angle_4_R6_Spec" localSheetId="15">Angle_4_R6!$L$4:$N$33</definedName>
    <definedName name="Angle_4_R6_STD1" localSheetId="15">Angle_4_R6!$A$37</definedName>
    <definedName name="Angle_4_R7_CMC" localSheetId="16">Angle_4_R7!$E$4:$G$33</definedName>
    <definedName name="Angle_4_R7_Condition" localSheetId="16">Angle_4_R7!$A$4:$D$33</definedName>
    <definedName name="Angle_4_R7_Resolution" localSheetId="16">Angle_4_R7!$H$4:$K$33</definedName>
    <definedName name="Angle_4_R7_Result" localSheetId="16">Angle_4_R7!$O$4:$S$33</definedName>
    <definedName name="Angle_4_R7_Spec" localSheetId="16">Angle_4_R7!$L$4:$N$33</definedName>
    <definedName name="Angle_4_R7_STD1" localSheetId="16">Angle_4_R7!$A$37</definedName>
    <definedName name="Angle_4_R8_CMC" localSheetId="17">Angle_4_R8!$E$4:$G$33</definedName>
    <definedName name="Angle_4_R8_Condition" localSheetId="17">Angle_4_R8!$A$4:$D$33</definedName>
    <definedName name="Angle_4_R8_Resolution" localSheetId="17">Angle_4_R8!$H$4:$K$33</definedName>
    <definedName name="Angle_4_R8_Result" localSheetId="17">Angle_4_R8!$O$4:$S$33</definedName>
    <definedName name="Angle_4_R8_Spec" localSheetId="17">Angle_4_R8!$L$4:$N$33</definedName>
    <definedName name="Angle_4_R8_STD1" localSheetId="17">Angle_4_R8!$A$37</definedName>
    <definedName name="B_Tag" localSheetId="2">'교정결과-E'!$C$165:$G$165</definedName>
    <definedName name="B_Tag" localSheetId="3">'교정결과-HY'!$B$266:$Q$266</definedName>
    <definedName name="B_Tag">교정결과!$C$165:$G$165</definedName>
    <definedName name="B_Tag_2" localSheetId="4">판정결과!$C$138:$J$138</definedName>
    <definedName name="B_Tag_3" localSheetId="5">부록!$B$11:$K$11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T348" i="21" l="1"/>
  <c r="T349" i="21"/>
  <c r="T350" i="21"/>
  <c r="T351" i="21"/>
  <c r="T352" i="21"/>
  <c r="T353" i="21"/>
  <c r="T354" i="21"/>
  <c r="T355" i="21"/>
  <c r="T356" i="21"/>
  <c r="T357" i="21"/>
  <c r="T358" i="21"/>
  <c r="T359" i="21"/>
  <c r="T360" i="21"/>
  <c r="T361" i="21"/>
  <c r="T362" i="21"/>
  <c r="T363" i="21"/>
  <c r="T364" i="21"/>
  <c r="T365" i="21"/>
  <c r="T366" i="21"/>
  <c r="T367" i="21"/>
  <c r="T368" i="21"/>
  <c r="T369" i="21"/>
  <c r="T370" i="21"/>
  <c r="T371" i="21"/>
  <c r="T372" i="21"/>
  <c r="T373" i="21"/>
  <c r="T374" i="21"/>
  <c r="T375" i="21"/>
  <c r="T376" i="21"/>
  <c r="T347" i="21"/>
  <c r="T314" i="21"/>
  <c r="T315" i="21"/>
  <c r="T316" i="21"/>
  <c r="T317" i="21"/>
  <c r="T318" i="21"/>
  <c r="T319" i="21"/>
  <c r="T320" i="21"/>
  <c r="T321" i="21"/>
  <c r="T322" i="21"/>
  <c r="T323" i="21"/>
  <c r="T324" i="21"/>
  <c r="T325" i="21"/>
  <c r="T326" i="21"/>
  <c r="T327" i="21"/>
  <c r="T328" i="21"/>
  <c r="T329" i="21"/>
  <c r="T330" i="21"/>
  <c r="T331" i="21"/>
  <c r="T332" i="21"/>
  <c r="T333" i="21"/>
  <c r="T334" i="21"/>
  <c r="T335" i="21"/>
  <c r="T336" i="21"/>
  <c r="T337" i="21"/>
  <c r="T338" i="21"/>
  <c r="T339" i="21"/>
  <c r="T340" i="21"/>
  <c r="T341" i="21"/>
  <c r="T342" i="21"/>
  <c r="T313" i="21"/>
  <c r="T247" i="21"/>
  <c r="T248" i="21"/>
  <c r="T249" i="21"/>
  <c r="T250" i="21"/>
  <c r="T251" i="21"/>
  <c r="T252" i="21"/>
  <c r="T253" i="21"/>
  <c r="T254" i="21"/>
  <c r="T255" i="21"/>
  <c r="T256" i="21"/>
  <c r="T257" i="21"/>
  <c r="T258" i="21"/>
  <c r="T259" i="21"/>
  <c r="T260" i="21"/>
  <c r="T261" i="21"/>
  <c r="T262" i="21"/>
  <c r="T263" i="21"/>
  <c r="T264" i="21"/>
  <c r="T265" i="21"/>
  <c r="T266" i="21"/>
  <c r="T267" i="21"/>
  <c r="T268" i="21"/>
  <c r="T269" i="21"/>
  <c r="T270" i="21"/>
  <c r="T271" i="21"/>
  <c r="T272" i="21"/>
  <c r="T273" i="21"/>
  <c r="T274" i="21"/>
  <c r="T275" i="21"/>
  <c r="T246" i="21"/>
  <c r="T213" i="21"/>
  <c r="T214" i="21"/>
  <c r="T215" i="21"/>
  <c r="T216" i="21"/>
  <c r="T217" i="21"/>
  <c r="T218" i="21"/>
  <c r="T219" i="21"/>
  <c r="T220" i="21"/>
  <c r="T221" i="21"/>
  <c r="T222" i="21"/>
  <c r="T223" i="21"/>
  <c r="T224" i="21"/>
  <c r="T225" i="21"/>
  <c r="T226" i="21"/>
  <c r="T227" i="21"/>
  <c r="T228" i="21"/>
  <c r="T229" i="21"/>
  <c r="T230" i="21"/>
  <c r="T231" i="21"/>
  <c r="T232" i="21"/>
  <c r="T233" i="21"/>
  <c r="T234" i="21"/>
  <c r="T235" i="21"/>
  <c r="T236" i="21"/>
  <c r="T237" i="21"/>
  <c r="T238" i="21"/>
  <c r="T239" i="21"/>
  <c r="T240" i="21"/>
  <c r="T241" i="21"/>
  <c r="T212" i="21"/>
  <c r="T146" i="21"/>
  <c r="T147" i="21"/>
  <c r="T148" i="21"/>
  <c r="T149" i="21"/>
  <c r="T150" i="21"/>
  <c r="T151" i="21"/>
  <c r="T152" i="21"/>
  <c r="T153" i="21"/>
  <c r="T154" i="21"/>
  <c r="T155" i="21"/>
  <c r="T156" i="21"/>
  <c r="T157" i="21"/>
  <c r="T158" i="21"/>
  <c r="T159" i="21"/>
  <c r="T160" i="21"/>
  <c r="T161" i="21"/>
  <c r="T162" i="21"/>
  <c r="T163" i="21"/>
  <c r="T164" i="21"/>
  <c r="T165" i="21"/>
  <c r="T166" i="21"/>
  <c r="T167" i="21"/>
  <c r="T168" i="21"/>
  <c r="T169" i="21"/>
  <c r="T170" i="21"/>
  <c r="T171" i="21"/>
  <c r="T172" i="21"/>
  <c r="T173" i="21"/>
  <c r="T174" i="21"/>
  <c r="T145" i="21"/>
  <c r="T112" i="21"/>
  <c r="T113" i="21"/>
  <c r="T114" i="21"/>
  <c r="T115" i="21"/>
  <c r="T116" i="21"/>
  <c r="T117" i="21"/>
  <c r="T118" i="21"/>
  <c r="T119" i="21"/>
  <c r="T120" i="21"/>
  <c r="T121" i="21"/>
  <c r="T122" i="21"/>
  <c r="T123" i="21"/>
  <c r="T124" i="21"/>
  <c r="T125" i="21"/>
  <c r="T126" i="21"/>
  <c r="T127" i="21"/>
  <c r="T128" i="21"/>
  <c r="T129" i="21"/>
  <c r="T130" i="21"/>
  <c r="T131" i="21"/>
  <c r="T132" i="21"/>
  <c r="T133" i="21"/>
  <c r="T134" i="21"/>
  <c r="T135" i="21"/>
  <c r="T136" i="21"/>
  <c r="T137" i="21"/>
  <c r="T138" i="21"/>
  <c r="T139" i="21"/>
  <c r="T140" i="21"/>
  <c r="T111" i="21"/>
  <c r="X85" i="21" l="1"/>
  <c r="W85" i="21"/>
  <c r="X186" i="21"/>
  <c r="W186" i="21"/>
  <c r="AU425" i="23" l="1"/>
  <c r="AU426" i="23"/>
  <c r="AU427" i="23"/>
  <c r="AQ425" i="23"/>
  <c r="AQ426" i="23"/>
  <c r="AQ427" i="23"/>
  <c r="AQ428" i="23"/>
  <c r="AG425" i="23"/>
  <c r="AG426" i="23"/>
  <c r="AG427" i="23"/>
  <c r="AU424" i="23"/>
  <c r="AQ424" i="23"/>
  <c r="AG424" i="23"/>
  <c r="AB425" i="23"/>
  <c r="AB426" i="23"/>
  <c r="AB427" i="23"/>
  <c r="AB424" i="23"/>
  <c r="X425" i="23"/>
  <c r="X426" i="23"/>
  <c r="X427" i="23"/>
  <c r="X424" i="23"/>
  <c r="O425" i="23"/>
  <c r="O426" i="23"/>
  <c r="O427" i="23"/>
  <c r="O428" i="23"/>
  <c r="J426" i="23"/>
  <c r="J427" i="23"/>
  <c r="O424" i="23"/>
  <c r="AU339" i="23"/>
  <c r="AU340" i="23"/>
  <c r="AU341" i="23"/>
  <c r="AQ339" i="23"/>
  <c r="AQ340" i="23"/>
  <c r="AQ341" i="23"/>
  <c r="AQ342" i="23"/>
  <c r="AG339" i="23"/>
  <c r="AG340" i="23"/>
  <c r="AG341" i="23"/>
  <c r="AB339" i="23"/>
  <c r="AB340" i="23"/>
  <c r="AB341" i="23"/>
  <c r="X339" i="23"/>
  <c r="X340" i="23"/>
  <c r="X341" i="23"/>
  <c r="O339" i="23"/>
  <c r="O340" i="23"/>
  <c r="O341" i="23"/>
  <c r="O342" i="23"/>
  <c r="J340" i="23"/>
  <c r="J341" i="23"/>
  <c r="AU338" i="23"/>
  <c r="AQ338" i="23"/>
  <c r="AG338" i="23"/>
  <c r="AB338" i="23"/>
  <c r="X338" i="23"/>
  <c r="O338" i="23"/>
  <c r="AU253" i="23"/>
  <c r="AU254" i="23"/>
  <c r="AU255" i="23"/>
  <c r="AQ253" i="23"/>
  <c r="AQ254" i="23"/>
  <c r="AQ255" i="23"/>
  <c r="AQ256" i="23"/>
  <c r="AG253" i="23"/>
  <c r="AG254" i="23"/>
  <c r="AG255" i="23"/>
  <c r="AB253" i="23"/>
  <c r="AB254" i="23"/>
  <c r="AB255" i="23"/>
  <c r="X253" i="23"/>
  <c r="X254" i="23"/>
  <c r="X255" i="23"/>
  <c r="AU252" i="23"/>
  <c r="AQ252" i="23"/>
  <c r="AG252" i="23"/>
  <c r="AB252" i="23"/>
  <c r="X252" i="23"/>
  <c r="O253" i="23"/>
  <c r="O254" i="23"/>
  <c r="O255" i="23"/>
  <c r="O256" i="23"/>
  <c r="J254" i="23"/>
  <c r="J255" i="23"/>
  <c r="O252" i="23"/>
  <c r="C307" i="21"/>
  <c r="H382" i="21" s="1"/>
  <c r="D307" i="21"/>
  <c r="R307" i="21"/>
  <c r="B313" i="21"/>
  <c r="AB313" i="21" s="1"/>
  <c r="B314" i="21"/>
  <c r="B315" i="21"/>
  <c r="AB315" i="21" s="1"/>
  <c r="B316" i="21"/>
  <c r="AB316" i="21" s="1"/>
  <c r="B317" i="21"/>
  <c r="AB317" i="21" s="1"/>
  <c r="B318" i="21"/>
  <c r="AB318" i="21" s="1"/>
  <c r="B319" i="21"/>
  <c r="AB319" i="21" s="1"/>
  <c r="B320" i="21"/>
  <c r="AB320" i="21" s="1"/>
  <c r="B321" i="21"/>
  <c r="B322" i="21"/>
  <c r="AB322" i="21" s="1"/>
  <c r="B323" i="21"/>
  <c r="AB323" i="21" s="1"/>
  <c r="B324" i="21"/>
  <c r="AB324" i="21" s="1"/>
  <c r="B325" i="21"/>
  <c r="B326" i="21"/>
  <c r="AB326" i="21" s="1"/>
  <c r="B327" i="21"/>
  <c r="AB327" i="21" s="1"/>
  <c r="B328" i="21"/>
  <c r="AB328" i="21" s="1"/>
  <c r="B329" i="21"/>
  <c r="AB329" i="21" s="1"/>
  <c r="B330" i="21"/>
  <c r="AB330" i="21" s="1"/>
  <c r="B331" i="21"/>
  <c r="AB331" i="21" s="1"/>
  <c r="B332" i="21"/>
  <c r="AB332" i="21" s="1"/>
  <c r="B333" i="21"/>
  <c r="AB333" i="21" s="1"/>
  <c r="B334" i="21"/>
  <c r="AB334" i="21" s="1"/>
  <c r="B335" i="21"/>
  <c r="AB335" i="21" s="1"/>
  <c r="B336" i="21"/>
  <c r="B337" i="21"/>
  <c r="AB337" i="21" s="1"/>
  <c r="B338" i="21"/>
  <c r="AB338" i="21" s="1"/>
  <c r="B339" i="21"/>
  <c r="AB339" i="21" s="1"/>
  <c r="B340" i="21"/>
  <c r="B341" i="21"/>
  <c r="B342" i="21"/>
  <c r="AB342" i="21" s="1"/>
  <c r="B347" i="21"/>
  <c r="B348" i="21"/>
  <c r="B349" i="21"/>
  <c r="AB349" i="21" s="1"/>
  <c r="B350" i="21"/>
  <c r="B351" i="21"/>
  <c r="B352" i="21"/>
  <c r="AB352" i="21" s="1"/>
  <c r="B353" i="21"/>
  <c r="B354" i="21"/>
  <c r="B355" i="21"/>
  <c r="B356" i="21"/>
  <c r="B357" i="21"/>
  <c r="B358" i="21"/>
  <c r="B359" i="21"/>
  <c r="B360" i="21"/>
  <c r="B361" i="21"/>
  <c r="B362" i="21"/>
  <c r="B363" i="21"/>
  <c r="B364" i="21"/>
  <c r="B365" i="21"/>
  <c r="B366" i="21"/>
  <c r="B367" i="21"/>
  <c r="B368" i="21"/>
  <c r="B369" i="21"/>
  <c r="B370" i="21"/>
  <c r="AB370" i="21" s="1"/>
  <c r="B371" i="21"/>
  <c r="B372" i="21"/>
  <c r="B373" i="21"/>
  <c r="B374" i="21"/>
  <c r="B375" i="21"/>
  <c r="AB375" i="21" s="1"/>
  <c r="B376" i="21"/>
  <c r="G381" i="21"/>
  <c r="H381" i="21"/>
  <c r="L381" i="21"/>
  <c r="T381" i="21"/>
  <c r="U381" i="21"/>
  <c r="U382" i="21"/>
  <c r="T383" i="21"/>
  <c r="V383" i="21"/>
  <c r="G384" i="21"/>
  <c r="J384" i="21" s="1"/>
  <c r="M384" i="21" s="1"/>
  <c r="T384" i="21"/>
  <c r="V384" i="21"/>
  <c r="F389" i="21"/>
  <c r="C390" i="21"/>
  <c r="G390" i="21" s="1"/>
  <c r="F390" i="21"/>
  <c r="O390" i="21"/>
  <c r="K390" i="21" s="1"/>
  <c r="C206" i="21"/>
  <c r="G282" i="21" s="1"/>
  <c r="D206" i="21"/>
  <c r="R206" i="21"/>
  <c r="B212" i="21"/>
  <c r="AB212" i="21" s="1"/>
  <c r="B213" i="21"/>
  <c r="AB213" i="21" s="1"/>
  <c r="B214" i="21"/>
  <c r="B215" i="21"/>
  <c r="AB215" i="21" s="1"/>
  <c r="B216" i="21"/>
  <c r="AB216" i="21" s="1"/>
  <c r="B217" i="21"/>
  <c r="AB217" i="21" s="1"/>
  <c r="B218" i="21"/>
  <c r="AB218" i="21" s="1"/>
  <c r="B219" i="21"/>
  <c r="AB219" i="21" s="1"/>
  <c r="B220" i="21"/>
  <c r="AB220" i="21" s="1"/>
  <c r="B221" i="21"/>
  <c r="AB221" i="21" s="1"/>
  <c r="B222" i="21"/>
  <c r="AB222" i="21" s="1"/>
  <c r="B223" i="21"/>
  <c r="AB223" i="21" s="1"/>
  <c r="B224" i="21"/>
  <c r="AB224" i="21" s="1"/>
  <c r="B225" i="21"/>
  <c r="AB225" i="21" s="1"/>
  <c r="B226" i="21"/>
  <c r="AB226" i="21" s="1"/>
  <c r="B227" i="21"/>
  <c r="AB227" i="21" s="1"/>
  <c r="B228" i="21"/>
  <c r="B229" i="21"/>
  <c r="AB229" i="21" s="1"/>
  <c r="B230" i="21"/>
  <c r="AB230" i="21" s="1"/>
  <c r="B231" i="21"/>
  <c r="AB231" i="21" s="1"/>
  <c r="B232" i="21"/>
  <c r="B233" i="21"/>
  <c r="AB233" i="21" s="1"/>
  <c r="B234" i="21"/>
  <c r="AB234" i="21" s="1"/>
  <c r="B235" i="21"/>
  <c r="AB235" i="21" s="1"/>
  <c r="B236" i="21"/>
  <c r="B237" i="21"/>
  <c r="AB237" i="21" s="1"/>
  <c r="B238" i="21"/>
  <c r="AB238" i="21" s="1"/>
  <c r="B239" i="21"/>
  <c r="AB239" i="21" s="1"/>
  <c r="B240" i="21"/>
  <c r="AB240" i="21" s="1"/>
  <c r="B241" i="21"/>
  <c r="AB241" i="21" s="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G280" i="21"/>
  <c r="H280" i="21"/>
  <c r="L280" i="21"/>
  <c r="T280" i="21"/>
  <c r="U280" i="21"/>
  <c r="U281" i="21"/>
  <c r="T282" i="21"/>
  <c r="V282" i="21"/>
  <c r="G283" i="21"/>
  <c r="J283" i="21" s="1"/>
  <c r="M283" i="21" s="1"/>
  <c r="T283" i="21"/>
  <c r="V283" i="21"/>
  <c r="F288" i="21"/>
  <c r="C289" i="21"/>
  <c r="G289" i="21" s="1"/>
  <c r="F289" i="21"/>
  <c r="O289" i="21"/>
  <c r="M289" i="21" s="1"/>
  <c r="C105" i="21"/>
  <c r="G181" i="21" s="1"/>
  <c r="D105" i="21"/>
  <c r="R105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G179" i="21"/>
  <c r="H179" i="21"/>
  <c r="L179" i="21"/>
  <c r="T179" i="21"/>
  <c r="U179" i="21"/>
  <c r="U180" i="21"/>
  <c r="T181" i="21"/>
  <c r="V181" i="21"/>
  <c r="G182" i="21"/>
  <c r="J182" i="21" s="1"/>
  <c r="M182" i="21" s="1"/>
  <c r="T182" i="21"/>
  <c r="V182" i="21"/>
  <c r="F187" i="21"/>
  <c r="C188" i="21"/>
  <c r="G188" i="21" s="1"/>
  <c r="F188" i="21"/>
  <c r="O188" i="21"/>
  <c r="K188" i="21" s="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O87" i="21"/>
  <c r="M87" i="21" s="1"/>
  <c r="F87" i="21"/>
  <c r="C87" i="21"/>
  <c r="G87" i="21" s="1"/>
  <c r="G81" i="21"/>
  <c r="J81" i="21" s="1"/>
  <c r="M81" i="21" s="1"/>
  <c r="Q81" i="21" s="1"/>
  <c r="U81" i="21" s="1"/>
  <c r="L78" i="21"/>
  <c r="H78" i="21"/>
  <c r="G78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AB26" i="21" s="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AB10" i="21" s="1"/>
  <c r="D4" i="21"/>
  <c r="C4" i="21"/>
  <c r="F86" i="21"/>
  <c r="V81" i="21"/>
  <c r="T81" i="21"/>
  <c r="V80" i="21"/>
  <c r="T80" i="21"/>
  <c r="U79" i="21"/>
  <c r="U78" i="21"/>
  <c r="T78" i="21"/>
  <c r="R4" i="21"/>
  <c r="T23" i="21" l="1"/>
  <c r="AB23" i="21"/>
  <c r="T39" i="21"/>
  <c r="AB39" i="21"/>
  <c r="T69" i="21"/>
  <c r="AB69" i="21"/>
  <c r="T61" i="21"/>
  <c r="AB61" i="21"/>
  <c r="T49" i="21"/>
  <c r="AB49" i="21"/>
  <c r="T45" i="21"/>
  <c r="AB45" i="21"/>
  <c r="AB171" i="21"/>
  <c r="AB167" i="21"/>
  <c r="AB163" i="21"/>
  <c r="AB159" i="21"/>
  <c r="AB155" i="21"/>
  <c r="AB151" i="21"/>
  <c r="AB147" i="21"/>
  <c r="AB139" i="21"/>
  <c r="AB135" i="21"/>
  <c r="AB131" i="21"/>
  <c r="AB127" i="21"/>
  <c r="AB123" i="21"/>
  <c r="AB119" i="21"/>
  <c r="AB115" i="21"/>
  <c r="AB111" i="21"/>
  <c r="AB274" i="21"/>
  <c r="AB270" i="21"/>
  <c r="AB266" i="21"/>
  <c r="AB262" i="21"/>
  <c r="AB258" i="21"/>
  <c r="AB254" i="21"/>
  <c r="AB250" i="21"/>
  <c r="AB246" i="21"/>
  <c r="AB214" i="21"/>
  <c r="AB373" i="21"/>
  <c r="AB369" i="21"/>
  <c r="L257" i="31" s="1"/>
  <c r="AB365" i="21"/>
  <c r="AB361" i="21"/>
  <c r="AB357" i="21"/>
  <c r="AB353" i="21"/>
  <c r="AB341" i="21"/>
  <c r="AB325" i="21"/>
  <c r="AB321" i="21"/>
  <c r="T53" i="21"/>
  <c r="AB53" i="21"/>
  <c r="T12" i="21"/>
  <c r="AB12" i="21"/>
  <c r="T16" i="21"/>
  <c r="AB16" i="21"/>
  <c r="T20" i="21"/>
  <c r="AB20" i="21"/>
  <c r="T24" i="21"/>
  <c r="AB24" i="21"/>
  <c r="T28" i="21"/>
  <c r="AB28" i="21"/>
  <c r="T32" i="21"/>
  <c r="AB32" i="21"/>
  <c r="T36" i="21"/>
  <c r="AB36" i="21"/>
  <c r="T72" i="21"/>
  <c r="AB72" i="21"/>
  <c r="T68" i="21"/>
  <c r="AB68" i="21"/>
  <c r="T64" i="21"/>
  <c r="AB64" i="21"/>
  <c r="T60" i="21"/>
  <c r="AB60" i="21"/>
  <c r="T56" i="21"/>
  <c r="AB56" i="21"/>
  <c r="T52" i="21"/>
  <c r="AB52" i="21"/>
  <c r="T48" i="21"/>
  <c r="AB48" i="21"/>
  <c r="T44" i="21"/>
  <c r="AB44" i="21"/>
  <c r="AB174" i="21"/>
  <c r="AB170" i="21"/>
  <c r="AB166" i="21"/>
  <c r="AB162" i="21"/>
  <c r="AB158" i="21"/>
  <c r="AB154" i="21"/>
  <c r="AB150" i="21"/>
  <c r="AB146" i="21"/>
  <c r="AB138" i="21"/>
  <c r="L105" i="31" s="1"/>
  <c r="AB134" i="21"/>
  <c r="AB130" i="21"/>
  <c r="AB126" i="21"/>
  <c r="AB122" i="21"/>
  <c r="AB118" i="21"/>
  <c r="AB114" i="21"/>
  <c r="AB273" i="21"/>
  <c r="AB269" i="21"/>
  <c r="AB265" i="21"/>
  <c r="AB261" i="21"/>
  <c r="AB257" i="21"/>
  <c r="AB253" i="21"/>
  <c r="AB249" i="21"/>
  <c r="AB376" i="21"/>
  <c r="AB372" i="21"/>
  <c r="AB368" i="21"/>
  <c r="AB364" i="21"/>
  <c r="AB360" i="21"/>
  <c r="L248" i="31" s="1"/>
  <c r="AB356" i="21"/>
  <c r="AB348" i="21"/>
  <c r="L236" i="31" s="1"/>
  <c r="AB340" i="21"/>
  <c r="AB336" i="21"/>
  <c r="T15" i="21"/>
  <c r="AB15" i="21"/>
  <c r="T27" i="21"/>
  <c r="AB27" i="21"/>
  <c r="T35" i="21"/>
  <c r="AB35" i="21"/>
  <c r="T73" i="21"/>
  <c r="AB73" i="21"/>
  <c r="T57" i="21"/>
  <c r="AB57" i="21"/>
  <c r="T13" i="21"/>
  <c r="AB13" i="21"/>
  <c r="T17" i="21"/>
  <c r="AB17" i="21"/>
  <c r="T21" i="21"/>
  <c r="AB21" i="21"/>
  <c r="T25" i="21"/>
  <c r="AB25" i="21"/>
  <c r="T29" i="21"/>
  <c r="AB29" i="21"/>
  <c r="T33" i="21"/>
  <c r="AB33" i="21"/>
  <c r="T37" i="21"/>
  <c r="AB37" i="21"/>
  <c r="T71" i="21"/>
  <c r="AB71" i="21"/>
  <c r="T67" i="21"/>
  <c r="AB67" i="21"/>
  <c r="T63" i="21"/>
  <c r="AB63" i="21"/>
  <c r="T59" i="21"/>
  <c r="AB59" i="21"/>
  <c r="T55" i="21"/>
  <c r="AB55" i="21"/>
  <c r="T51" i="21"/>
  <c r="AB51" i="21"/>
  <c r="T47" i="21"/>
  <c r="AB47" i="21"/>
  <c r="AB173" i="21"/>
  <c r="AB169" i="21"/>
  <c r="AB165" i="21"/>
  <c r="AB161" i="21"/>
  <c r="AB157" i="21"/>
  <c r="AB153" i="21"/>
  <c r="AB149" i="21"/>
  <c r="AB145" i="21"/>
  <c r="AB137" i="21"/>
  <c r="AB133" i="21"/>
  <c r="AB129" i="21"/>
  <c r="AB125" i="21"/>
  <c r="AB121" i="21"/>
  <c r="AB117" i="21"/>
  <c r="AB113" i="21"/>
  <c r="AB272" i="21"/>
  <c r="AB268" i="21"/>
  <c r="AB264" i="21"/>
  <c r="AB260" i="21"/>
  <c r="AB256" i="21"/>
  <c r="AB252" i="21"/>
  <c r="AB248" i="21"/>
  <c r="AB236" i="21"/>
  <c r="AB232" i="21"/>
  <c r="AB228" i="21"/>
  <c r="AB371" i="21"/>
  <c r="AB367" i="21"/>
  <c r="AB363" i="21"/>
  <c r="AB359" i="21"/>
  <c r="AB355" i="21"/>
  <c r="AB351" i="21"/>
  <c r="AB347" i="21"/>
  <c r="T11" i="21"/>
  <c r="AB11" i="21"/>
  <c r="T19" i="21"/>
  <c r="AB19" i="21"/>
  <c r="T31" i="21"/>
  <c r="AB31" i="21"/>
  <c r="T65" i="21"/>
  <c r="AB65" i="21"/>
  <c r="T14" i="21"/>
  <c r="AB14" i="21"/>
  <c r="T18" i="21"/>
  <c r="AB18" i="21"/>
  <c r="T22" i="21"/>
  <c r="AB22" i="21"/>
  <c r="T30" i="21"/>
  <c r="AB30" i="21"/>
  <c r="T34" i="21"/>
  <c r="AB34" i="21"/>
  <c r="T38" i="21"/>
  <c r="AB38" i="21"/>
  <c r="T70" i="21"/>
  <c r="AB70" i="21"/>
  <c r="T66" i="21"/>
  <c r="AB66" i="21"/>
  <c r="T62" i="21"/>
  <c r="AB62" i="21"/>
  <c r="T58" i="21"/>
  <c r="AB58" i="21"/>
  <c r="T54" i="21"/>
  <c r="AB54" i="21"/>
  <c r="T50" i="21"/>
  <c r="AB50" i="21"/>
  <c r="T46" i="21"/>
  <c r="AB46" i="21"/>
  <c r="AB172" i="21"/>
  <c r="AB168" i="21"/>
  <c r="AB164" i="21"/>
  <c r="AB160" i="21"/>
  <c r="AB156" i="21"/>
  <c r="AB152" i="21"/>
  <c r="AB148" i="21"/>
  <c r="AB140" i="21"/>
  <c r="AB136" i="21"/>
  <c r="AB132" i="21"/>
  <c r="AB128" i="21"/>
  <c r="AB124" i="21"/>
  <c r="AB120" i="21"/>
  <c r="AB116" i="21"/>
  <c r="AB112" i="21"/>
  <c r="AB275" i="21"/>
  <c r="AB271" i="21"/>
  <c r="AB267" i="21"/>
  <c r="AB263" i="21"/>
  <c r="AB259" i="21"/>
  <c r="AB255" i="21"/>
  <c r="AB251" i="21"/>
  <c r="AB247" i="21"/>
  <c r="I76" i="30" s="1"/>
  <c r="AB374" i="21"/>
  <c r="AB366" i="21"/>
  <c r="L254" i="31" s="1"/>
  <c r="AB362" i="21"/>
  <c r="AB358" i="21"/>
  <c r="AB354" i="21"/>
  <c r="AB350" i="21"/>
  <c r="AB314" i="21"/>
  <c r="A151" i="11"/>
  <c r="A135" i="11"/>
  <c r="J352" i="21"/>
  <c r="AF394" i="23" s="1"/>
  <c r="A150" i="11"/>
  <c r="A146" i="11"/>
  <c r="A142" i="11"/>
  <c r="A138" i="11"/>
  <c r="A134" i="11"/>
  <c r="H349" i="21"/>
  <c r="V391" i="23" s="1"/>
  <c r="A155" i="11"/>
  <c r="A147" i="11"/>
  <c r="A131" i="11"/>
  <c r="A126" i="11" s="1"/>
  <c r="A127" i="11" s="1"/>
  <c r="A128" i="11" s="1"/>
  <c r="A129" i="11" s="1"/>
  <c r="A130" i="11" s="1"/>
  <c r="C375" i="21"/>
  <c r="A157" i="11"/>
  <c r="A153" i="11"/>
  <c r="A149" i="11"/>
  <c r="A145" i="11"/>
  <c r="A141" i="11"/>
  <c r="A137" i="11"/>
  <c r="A133" i="11"/>
  <c r="J370" i="21"/>
  <c r="AF412" i="23" s="1"/>
  <c r="A160" i="11"/>
  <c r="A156" i="11"/>
  <c r="A152" i="11"/>
  <c r="A148" i="11"/>
  <c r="A144" i="11"/>
  <c r="A140" i="11"/>
  <c r="A136" i="11"/>
  <c r="A118" i="11"/>
  <c r="A110" i="11"/>
  <c r="A102" i="11"/>
  <c r="A98" i="11"/>
  <c r="A121" i="11"/>
  <c r="A113" i="11"/>
  <c r="A105" i="11"/>
  <c r="A97" i="11"/>
  <c r="A120" i="11"/>
  <c r="A104" i="11"/>
  <c r="A100" i="11"/>
  <c r="A96" i="11"/>
  <c r="A92" i="11"/>
  <c r="A122" i="11" s="1"/>
  <c r="A123" i="11" s="1"/>
  <c r="A124" i="11" s="1"/>
  <c r="A114" i="11"/>
  <c r="A106" i="11"/>
  <c r="A117" i="11"/>
  <c r="A109" i="11"/>
  <c r="A101" i="11"/>
  <c r="A93" i="11"/>
  <c r="A119" i="11"/>
  <c r="A115" i="11"/>
  <c r="A111" i="11"/>
  <c r="A107" i="11"/>
  <c r="A103" i="11"/>
  <c r="A99" i="11"/>
  <c r="A95" i="11"/>
  <c r="S10" i="21"/>
  <c r="T10" i="21"/>
  <c r="P26" i="21"/>
  <c r="T26" i="21"/>
  <c r="I288" i="21"/>
  <c r="L288" i="21" s="1"/>
  <c r="Q288" i="21" s="1"/>
  <c r="R216" i="21"/>
  <c r="G383" i="21"/>
  <c r="R370" i="21"/>
  <c r="M352" i="21"/>
  <c r="AU394" i="23" s="1"/>
  <c r="E216" i="21"/>
  <c r="D85" i="3" s="1"/>
  <c r="R320" i="21"/>
  <c r="AA12" i="21"/>
  <c r="X12" i="21"/>
  <c r="D16" i="11" s="1"/>
  <c r="AC12" i="21"/>
  <c r="Z12" i="21"/>
  <c r="V12" i="21"/>
  <c r="W12" i="21"/>
  <c r="Y12" i="21"/>
  <c r="E16" i="11" s="1"/>
  <c r="A16" i="24"/>
  <c r="A66" i="31"/>
  <c r="AA64" i="21"/>
  <c r="W64" i="21"/>
  <c r="X64" i="21"/>
  <c r="F66" i="31" s="1"/>
  <c r="Y64" i="21"/>
  <c r="F34" i="11" s="1"/>
  <c r="AC64" i="21"/>
  <c r="Z64" i="21"/>
  <c r="V64" i="21"/>
  <c r="AA52" i="21"/>
  <c r="H54" i="31" s="1"/>
  <c r="W52" i="21"/>
  <c r="V52" i="21"/>
  <c r="AC52" i="21"/>
  <c r="Q54" i="31" s="1"/>
  <c r="X52" i="21"/>
  <c r="F54" i="31" s="1"/>
  <c r="Y52" i="21"/>
  <c r="F22" i="11" s="1"/>
  <c r="Z52" i="21"/>
  <c r="W166" i="21"/>
  <c r="AA166" i="21"/>
  <c r="H130" i="31" s="1"/>
  <c r="V166" i="21"/>
  <c r="X166" i="21"/>
  <c r="AC166" i="21"/>
  <c r="Q130" i="31" s="1"/>
  <c r="Y166" i="21"/>
  <c r="F74" i="11" s="1"/>
  <c r="Z166" i="21"/>
  <c r="W158" i="21"/>
  <c r="AA158" i="21"/>
  <c r="H122" i="31" s="1"/>
  <c r="Y158" i="21"/>
  <c r="F66" i="11" s="1"/>
  <c r="Z158" i="21"/>
  <c r="V158" i="21"/>
  <c r="X158" i="21"/>
  <c r="F122" i="31" s="1"/>
  <c r="AC158" i="21"/>
  <c r="Q122" i="31" s="1"/>
  <c r="Y146" i="21"/>
  <c r="F54" i="11" s="1"/>
  <c r="V146" i="21"/>
  <c r="Z146" i="21"/>
  <c r="X146" i="21"/>
  <c r="F110" i="31" s="1"/>
  <c r="AA146" i="21"/>
  <c r="W146" i="21"/>
  <c r="AC146" i="21"/>
  <c r="Q110" i="31" s="1"/>
  <c r="X127" i="21"/>
  <c r="D69" i="11" s="1"/>
  <c r="AC127" i="21"/>
  <c r="Q94" i="31" s="1"/>
  <c r="AA127" i="21"/>
  <c r="Z127" i="21"/>
  <c r="Y127" i="21"/>
  <c r="E69" i="11" s="1"/>
  <c r="V127" i="21"/>
  <c r="W127" i="21"/>
  <c r="A69" i="24"/>
  <c r="X115" i="21"/>
  <c r="D57" i="11" s="1"/>
  <c r="AC115" i="21"/>
  <c r="Q82" i="31" s="1"/>
  <c r="AA115" i="21"/>
  <c r="W115" i="21"/>
  <c r="V115" i="21"/>
  <c r="Y115" i="21"/>
  <c r="E57" i="11" s="1"/>
  <c r="Z115" i="21"/>
  <c r="A57" i="24"/>
  <c r="V271" i="21"/>
  <c r="Z271" i="21"/>
  <c r="W271" i="21"/>
  <c r="AA271" i="21"/>
  <c r="H197" i="31" s="1"/>
  <c r="AC271" i="21"/>
  <c r="Q197" i="31" s="1"/>
  <c r="Y271" i="21"/>
  <c r="K197" i="31" s="1"/>
  <c r="X271" i="21"/>
  <c r="F197" i="31" s="1"/>
  <c r="A185" i="31"/>
  <c r="V259" i="21"/>
  <c r="Z259" i="21"/>
  <c r="W259" i="21"/>
  <c r="AA259" i="21"/>
  <c r="H185" i="31" s="1"/>
  <c r="AC259" i="21"/>
  <c r="Q185" i="31" s="1"/>
  <c r="Y259" i="21"/>
  <c r="K185" i="31" s="1"/>
  <c r="X259" i="21"/>
  <c r="F185" i="31" s="1"/>
  <c r="V248" i="21"/>
  <c r="Z248" i="21"/>
  <c r="W248" i="21"/>
  <c r="AA248" i="21"/>
  <c r="H174" i="31" s="1"/>
  <c r="AC248" i="21"/>
  <c r="Q174" i="31" s="1"/>
  <c r="X248" i="21"/>
  <c r="F174" i="31" s="1"/>
  <c r="Y248" i="21"/>
  <c r="K174" i="31" s="1"/>
  <c r="R232" i="21"/>
  <c r="X232" i="21"/>
  <c r="F161" i="31" s="1"/>
  <c r="AC232" i="21"/>
  <c r="Q161" i="31" s="1"/>
  <c r="Y232" i="21"/>
  <c r="K161" i="31" s="1"/>
  <c r="H95" i="30"/>
  <c r="V232" i="21"/>
  <c r="AA232" i="21"/>
  <c r="Z232" i="21"/>
  <c r="W232" i="21"/>
  <c r="A112" i="24"/>
  <c r="V245" i="21"/>
  <c r="W245" i="21" s="1"/>
  <c r="X245" i="21" s="1"/>
  <c r="V211" i="21"/>
  <c r="W211" i="21" s="1"/>
  <c r="X211" i="21" s="1"/>
  <c r="G141" i="31" s="1"/>
  <c r="G142" i="31" s="1"/>
  <c r="G143" i="31" s="1"/>
  <c r="G144" i="31" s="1"/>
  <c r="G145" i="31" s="1"/>
  <c r="G146" i="31" s="1"/>
  <c r="G147" i="31" s="1"/>
  <c r="G148" i="31" s="1"/>
  <c r="G149" i="31" s="1"/>
  <c r="G150" i="31" s="1"/>
  <c r="G151" i="31" s="1"/>
  <c r="G152" i="31" s="1"/>
  <c r="G153" i="31" s="1"/>
  <c r="G154" i="31" s="1"/>
  <c r="G155" i="31" s="1"/>
  <c r="G156" i="31" s="1"/>
  <c r="G157" i="31" s="1"/>
  <c r="G158" i="31" s="1"/>
  <c r="G159" i="31" s="1"/>
  <c r="G160" i="31" s="1"/>
  <c r="G161" i="31" s="1"/>
  <c r="G162" i="31" s="1"/>
  <c r="G163" i="31" s="1"/>
  <c r="G164" i="31" s="1"/>
  <c r="G165" i="31" s="1"/>
  <c r="G166" i="31" s="1"/>
  <c r="G167" i="31" s="1"/>
  <c r="G168" i="31" s="1"/>
  <c r="G169" i="31" s="1"/>
  <c r="G170" i="31" s="1"/>
  <c r="I374" i="21"/>
  <c r="AA416" i="23" s="1"/>
  <c r="V374" i="21"/>
  <c r="Z374" i="21"/>
  <c r="W374" i="21"/>
  <c r="AA374" i="21"/>
  <c r="H262" i="31" s="1"/>
  <c r="X374" i="21"/>
  <c r="F262" i="31" s="1"/>
  <c r="Y374" i="21"/>
  <c r="K262" i="31" s="1"/>
  <c r="AC374" i="21"/>
  <c r="V364" i="21"/>
  <c r="Z364" i="21"/>
  <c r="W364" i="21"/>
  <c r="AA364" i="21"/>
  <c r="X364" i="21"/>
  <c r="F252" i="31" s="1"/>
  <c r="Y364" i="21"/>
  <c r="K252" i="31" s="1"/>
  <c r="AC364" i="21"/>
  <c r="Q252" i="31" s="1"/>
  <c r="A251" i="31"/>
  <c r="V363" i="21"/>
  <c r="Z363" i="21"/>
  <c r="F124" i="30" s="1"/>
  <c r="W363" i="21"/>
  <c r="AA363" i="21"/>
  <c r="H251" i="31" s="1"/>
  <c r="X363" i="21"/>
  <c r="F251" i="31" s="1"/>
  <c r="Y363" i="21"/>
  <c r="K251" i="31" s="1"/>
  <c r="AC363" i="21"/>
  <c r="Q251" i="31" s="1"/>
  <c r="A244" i="31"/>
  <c r="V356" i="21"/>
  <c r="Z356" i="21"/>
  <c r="W356" i="21"/>
  <c r="AA356" i="21"/>
  <c r="H244" i="31" s="1"/>
  <c r="X356" i="21"/>
  <c r="F244" i="31" s="1"/>
  <c r="Y356" i="21"/>
  <c r="AC356" i="21"/>
  <c r="Q244" i="31" s="1"/>
  <c r="A238" i="31"/>
  <c r="V350" i="21"/>
  <c r="Z350" i="21"/>
  <c r="W350" i="21"/>
  <c r="AA350" i="21"/>
  <c r="H238" i="31" s="1"/>
  <c r="X350" i="21"/>
  <c r="Y350" i="21"/>
  <c r="K238" i="31" s="1"/>
  <c r="AC350" i="21"/>
  <c r="Q238" i="31" s="1"/>
  <c r="D341" i="21"/>
  <c r="E232" i="31" s="1"/>
  <c r="Y341" i="21"/>
  <c r="K232" i="31" s="1"/>
  <c r="AC341" i="21"/>
  <c r="V341" i="21"/>
  <c r="Z341" i="21"/>
  <c r="J232" i="31" s="1"/>
  <c r="AA341" i="21"/>
  <c r="W341" i="21"/>
  <c r="X341" i="21"/>
  <c r="A159" i="24"/>
  <c r="J321" i="21"/>
  <c r="AF363" i="23" s="1"/>
  <c r="W321" i="21"/>
  <c r="AA321" i="21"/>
  <c r="X321" i="21"/>
  <c r="L212" i="31"/>
  <c r="Y321" i="21"/>
  <c r="K212" i="31" s="1"/>
  <c r="Z321" i="21"/>
  <c r="E116" i="30" s="1"/>
  <c r="V321" i="21"/>
  <c r="AC321" i="21"/>
  <c r="Q212" i="31" s="1"/>
  <c r="A139" i="24"/>
  <c r="A139" i="11"/>
  <c r="G43" i="21"/>
  <c r="Q41" i="23" s="1"/>
  <c r="V43" i="21"/>
  <c r="W43" i="21" s="1"/>
  <c r="X43" i="21" s="1"/>
  <c r="V9" i="21"/>
  <c r="W9" i="21" s="1"/>
  <c r="X9" i="21" s="1"/>
  <c r="AA17" i="21"/>
  <c r="Y17" i="21"/>
  <c r="E21" i="11" s="1"/>
  <c r="W17" i="21"/>
  <c r="AC17" i="21"/>
  <c r="X17" i="21"/>
  <c r="D21" i="11" s="1"/>
  <c r="Z17" i="21"/>
  <c r="V17" i="21"/>
  <c r="A21" i="24"/>
  <c r="AA25" i="21"/>
  <c r="Y25" i="21"/>
  <c r="E29" i="11" s="1"/>
  <c r="Z25" i="21"/>
  <c r="V25" i="21"/>
  <c r="W25" i="21"/>
  <c r="AC25" i="21"/>
  <c r="X25" i="21"/>
  <c r="D29" i="11" s="1"/>
  <c r="A29" i="24"/>
  <c r="AA33" i="21"/>
  <c r="Y33" i="21"/>
  <c r="E37" i="11" s="1"/>
  <c r="W33" i="21"/>
  <c r="AC33" i="21"/>
  <c r="X33" i="21"/>
  <c r="D37" i="11" s="1"/>
  <c r="Z33" i="21"/>
  <c r="V33" i="21"/>
  <c r="A37" i="24"/>
  <c r="AA37" i="21"/>
  <c r="Y37" i="21"/>
  <c r="E41" i="11" s="1"/>
  <c r="V37" i="21"/>
  <c r="W37" i="21"/>
  <c r="AC37" i="21"/>
  <c r="X37" i="21"/>
  <c r="D41" i="11" s="1"/>
  <c r="Z37" i="21"/>
  <c r="A41" i="24"/>
  <c r="A73" i="31"/>
  <c r="V71" i="21"/>
  <c r="Z71" i="21"/>
  <c r="AA71" i="21"/>
  <c r="H73" i="31" s="1"/>
  <c r="W71" i="21"/>
  <c r="AC71" i="21"/>
  <c r="X71" i="21"/>
  <c r="F73" i="31" s="1"/>
  <c r="Y71" i="21"/>
  <c r="F41" i="11" s="1"/>
  <c r="A69" i="31"/>
  <c r="AA67" i="21"/>
  <c r="H69" i="31" s="1"/>
  <c r="V67" i="21"/>
  <c r="Z67" i="21"/>
  <c r="X67" i="21"/>
  <c r="F69" i="31" s="1"/>
  <c r="Y67" i="21"/>
  <c r="F37" i="11" s="1"/>
  <c r="AC67" i="21"/>
  <c r="Q69" i="31" s="1"/>
  <c r="W67" i="21"/>
  <c r="V63" i="21"/>
  <c r="Z63" i="21"/>
  <c r="AA63" i="21"/>
  <c r="Y63" i="21"/>
  <c r="F33" i="11" s="1"/>
  <c r="X63" i="21"/>
  <c r="F65" i="31" s="1"/>
  <c r="W63" i="21"/>
  <c r="AC63" i="21"/>
  <c r="Q65" i="31" s="1"/>
  <c r="AA59" i="21"/>
  <c r="V59" i="21"/>
  <c r="Z59" i="21"/>
  <c r="W59" i="21"/>
  <c r="AC59" i="21"/>
  <c r="Q61" i="31" s="1"/>
  <c r="X59" i="21"/>
  <c r="F61" i="31" s="1"/>
  <c r="Y59" i="21"/>
  <c r="F29" i="11" s="1"/>
  <c r="V55" i="21"/>
  <c r="Z55" i="21"/>
  <c r="W55" i="21"/>
  <c r="AC55" i="21"/>
  <c r="Q57" i="31" s="1"/>
  <c r="X55" i="21"/>
  <c r="F57" i="31" s="1"/>
  <c r="AA55" i="21"/>
  <c r="H57" i="31" s="1"/>
  <c r="Y55" i="21"/>
  <c r="F25" i="11" s="1"/>
  <c r="AA51" i="21"/>
  <c r="H53" i="31" s="1"/>
  <c r="V51" i="21"/>
  <c r="Z51" i="21"/>
  <c r="X51" i="21"/>
  <c r="F53" i="31" s="1"/>
  <c r="Y51" i="21"/>
  <c r="F21" i="11" s="1"/>
  <c r="AC51" i="21"/>
  <c r="Q53" i="31" s="1"/>
  <c r="W51" i="21"/>
  <c r="V47" i="21"/>
  <c r="Z47" i="21"/>
  <c r="Y47" i="21"/>
  <c r="F17" i="11" s="1"/>
  <c r="X47" i="21"/>
  <c r="AA47" i="21"/>
  <c r="H49" i="31" s="1"/>
  <c r="W47" i="21"/>
  <c r="AC47" i="21"/>
  <c r="Q49" i="31" s="1"/>
  <c r="AA173" i="21"/>
  <c r="H137" i="31" s="1"/>
  <c r="V173" i="21"/>
  <c r="Z173" i="21"/>
  <c r="W173" i="21"/>
  <c r="AC173" i="21"/>
  <c r="X173" i="21"/>
  <c r="F137" i="31" s="1"/>
  <c r="Y173" i="21"/>
  <c r="F81" i="11" s="1"/>
  <c r="AA169" i="21"/>
  <c r="H133" i="31" s="1"/>
  <c r="V169" i="21"/>
  <c r="Z169" i="21"/>
  <c r="X169" i="21"/>
  <c r="AC169" i="21"/>
  <c r="W169" i="21"/>
  <c r="Y169" i="21"/>
  <c r="F77" i="11" s="1"/>
  <c r="AA165" i="21"/>
  <c r="H129" i="31" s="1"/>
  <c r="V165" i="21"/>
  <c r="Z165" i="21"/>
  <c r="X165" i="21"/>
  <c r="F129" i="31" s="1"/>
  <c r="Y165" i="21"/>
  <c r="F73" i="11" s="1"/>
  <c r="W165" i="21"/>
  <c r="AC165" i="21"/>
  <c r="Q129" i="31" s="1"/>
  <c r="AA161" i="21"/>
  <c r="H125" i="31" s="1"/>
  <c r="V161" i="21"/>
  <c r="Z161" i="21"/>
  <c r="Y161" i="21"/>
  <c r="F69" i="11" s="1"/>
  <c r="W161" i="21"/>
  <c r="X161" i="21"/>
  <c r="F125" i="31" s="1"/>
  <c r="AC161" i="21"/>
  <c r="AA157" i="21"/>
  <c r="H121" i="31" s="1"/>
  <c r="Y157" i="21"/>
  <c r="F65" i="11" s="1"/>
  <c r="Z157" i="21"/>
  <c r="V157" i="21"/>
  <c r="AC157" i="21"/>
  <c r="Q121" i="31" s="1"/>
  <c r="W157" i="21"/>
  <c r="X157" i="21"/>
  <c r="F121" i="31" s="1"/>
  <c r="X153" i="21"/>
  <c r="F117" i="31" s="1"/>
  <c r="AC153" i="21"/>
  <c r="Q117" i="31" s="1"/>
  <c r="AA153" i="21"/>
  <c r="H117" i="31" s="1"/>
  <c r="Y153" i="21"/>
  <c r="F61" i="11" s="1"/>
  <c r="W153" i="21"/>
  <c r="Z153" i="21"/>
  <c r="V153" i="21"/>
  <c r="X149" i="21"/>
  <c r="AC149" i="21"/>
  <c r="Q113" i="31" s="1"/>
  <c r="AA149" i="21"/>
  <c r="Y149" i="21"/>
  <c r="F57" i="11" s="1"/>
  <c r="V149" i="21"/>
  <c r="W149" i="21"/>
  <c r="Z149" i="21"/>
  <c r="Z145" i="21"/>
  <c r="V145" i="21"/>
  <c r="Y145" i="21"/>
  <c r="F53" i="11" s="1"/>
  <c r="AC145" i="21"/>
  <c r="AA145" i="21"/>
  <c r="H109" i="31" s="1"/>
  <c r="X145" i="21"/>
  <c r="F109" i="31" s="1"/>
  <c r="W145" i="21"/>
  <c r="J138" i="21"/>
  <c r="AF210" i="23" s="1"/>
  <c r="AA138" i="21"/>
  <c r="W138" i="21"/>
  <c r="X138" i="21"/>
  <c r="D80" i="11" s="1"/>
  <c r="Y138" i="21"/>
  <c r="E80" i="11" s="1"/>
  <c r="Z138" i="21"/>
  <c r="E69" i="30" s="1"/>
  <c r="V138" i="21"/>
  <c r="AC138" i="21"/>
  <c r="Q105" i="31" s="1"/>
  <c r="A80" i="24"/>
  <c r="AA134" i="21"/>
  <c r="W134" i="21"/>
  <c r="Y134" i="21"/>
  <c r="E76" i="11" s="1"/>
  <c r="Z134" i="21"/>
  <c r="V134" i="21"/>
  <c r="AC134" i="21"/>
  <c r="Q101" i="31" s="1"/>
  <c r="X134" i="21"/>
  <c r="D76" i="11" s="1"/>
  <c r="A76" i="24"/>
  <c r="AA130" i="21"/>
  <c r="W130" i="21"/>
  <c r="Z130" i="21"/>
  <c r="Y130" i="21"/>
  <c r="E72" i="11" s="1"/>
  <c r="V130" i="21"/>
  <c r="AC130" i="21"/>
  <c r="Q97" i="31" s="1"/>
  <c r="X130" i="21"/>
  <c r="D72" i="11" s="1"/>
  <c r="A72" i="24"/>
  <c r="AA126" i="21"/>
  <c r="W126" i="21"/>
  <c r="V126" i="21"/>
  <c r="AC126" i="21"/>
  <c r="Q93" i="31" s="1"/>
  <c r="X126" i="21"/>
  <c r="D68" i="11" s="1"/>
  <c r="Y126" i="21"/>
  <c r="E68" i="11" s="1"/>
  <c r="Z126" i="21"/>
  <c r="A68" i="24"/>
  <c r="AA122" i="21"/>
  <c r="W122" i="21"/>
  <c r="V122" i="21"/>
  <c r="AC122" i="21"/>
  <c r="Q89" i="31" s="1"/>
  <c r="X122" i="21"/>
  <c r="D64" i="11" s="1"/>
  <c r="Y122" i="21"/>
  <c r="E64" i="11" s="1"/>
  <c r="Z122" i="21"/>
  <c r="A64" i="24"/>
  <c r="AA118" i="21"/>
  <c r="W118" i="21"/>
  <c r="X118" i="21"/>
  <c r="D60" i="11" s="1"/>
  <c r="V118" i="21"/>
  <c r="Y118" i="21"/>
  <c r="E60" i="11" s="1"/>
  <c r="Z118" i="21"/>
  <c r="AC118" i="21"/>
  <c r="Q85" i="31" s="1"/>
  <c r="A60" i="24"/>
  <c r="AA114" i="21"/>
  <c r="W114" i="21"/>
  <c r="Y114" i="21"/>
  <c r="E56" i="11" s="1"/>
  <c r="V114" i="21"/>
  <c r="X114" i="21"/>
  <c r="D56" i="11" s="1"/>
  <c r="Z114" i="21"/>
  <c r="AC114" i="21"/>
  <c r="Q81" i="31" s="1"/>
  <c r="A56" i="24"/>
  <c r="M274" i="21"/>
  <c r="AU331" i="23" s="1"/>
  <c r="V274" i="21"/>
  <c r="Z274" i="21"/>
  <c r="J200" i="31" s="1"/>
  <c r="W274" i="21"/>
  <c r="AA274" i="21"/>
  <c r="H200" i="31" s="1"/>
  <c r="AC274" i="21"/>
  <c r="Q200" i="31" s="1"/>
  <c r="X274" i="21"/>
  <c r="Y274" i="21"/>
  <c r="K200" i="31" s="1"/>
  <c r="V270" i="21"/>
  <c r="Z270" i="21"/>
  <c r="W270" i="21"/>
  <c r="AA270" i="21"/>
  <c r="H196" i="31" s="1"/>
  <c r="AC270" i="21"/>
  <c r="Q196" i="31" s="1"/>
  <c r="X270" i="21"/>
  <c r="F196" i="31" s="1"/>
  <c r="Y270" i="21"/>
  <c r="K196" i="31" s="1"/>
  <c r="V266" i="21"/>
  <c r="Z266" i="21"/>
  <c r="W266" i="21"/>
  <c r="AA266" i="21"/>
  <c r="H192" i="31" s="1"/>
  <c r="AC266" i="21"/>
  <c r="Q192" i="31" s="1"/>
  <c r="X266" i="21"/>
  <c r="F192" i="31" s="1"/>
  <c r="Y266" i="21"/>
  <c r="K192" i="31" s="1"/>
  <c r="A188" i="31"/>
  <c r="V262" i="21"/>
  <c r="Z262" i="21"/>
  <c r="W262" i="21"/>
  <c r="AA262" i="21"/>
  <c r="H188" i="31" s="1"/>
  <c r="AC262" i="21"/>
  <c r="Q188" i="31" s="1"/>
  <c r="X262" i="21"/>
  <c r="F188" i="31" s="1"/>
  <c r="Y262" i="21"/>
  <c r="K188" i="31" s="1"/>
  <c r="V258" i="21"/>
  <c r="Z258" i="21"/>
  <c r="W258" i="21"/>
  <c r="AA258" i="21"/>
  <c r="H184" i="31" s="1"/>
  <c r="AC258" i="21"/>
  <c r="X258" i="21"/>
  <c r="F184" i="31" s="1"/>
  <c r="Y258" i="21"/>
  <c r="K184" i="31" s="1"/>
  <c r="G255" i="21"/>
  <c r="Q312" i="23" s="1"/>
  <c r="V255" i="21"/>
  <c r="Z255" i="21"/>
  <c r="W255" i="21"/>
  <c r="AA255" i="21"/>
  <c r="H181" i="31" s="1"/>
  <c r="AC255" i="21"/>
  <c r="Q181" i="31" s="1"/>
  <c r="Y255" i="21"/>
  <c r="K181" i="31" s="1"/>
  <c r="X255" i="21"/>
  <c r="F181" i="31" s="1"/>
  <c r="V251" i="21"/>
  <c r="Z251" i="21"/>
  <c r="F80" i="30" s="1"/>
  <c r="W251" i="21"/>
  <c r="AA251" i="21"/>
  <c r="H177" i="31" s="1"/>
  <c r="AC251" i="21"/>
  <c r="Q177" i="31" s="1"/>
  <c r="Y251" i="21"/>
  <c r="K177" i="31" s="1"/>
  <c r="X251" i="21"/>
  <c r="F177" i="31" s="1"/>
  <c r="K247" i="21"/>
  <c r="AK304" i="23" s="1"/>
  <c r="V247" i="21"/>
  <c r="Z247" i="21"/>
  <c r="W247" i="21"/>
  <c r="AA247" i="21"/>
  <c r="H173" i="31" s="1"/>
  <c r="AC247" i="21"/>
  <c r="Q173" i="31" s="1"/>
  <c r="Y247" i="21"/>
  <c r="K173" i="31" s="1"/>
  <c r="X247" i="21"/>
  <c r="F173" i="31" s="1"/>
  <c r="AA239" i="21"/>
  <c r="W239" i="21"/>
  <c r="X239" i="21"/>
  <c r="AC239" i="21"/>
  <c r="Q168" i="31" s="1"/>
  <c r="Z239" i="21"/>
  <c r="V239" i="21"/>
  <c r="Y239" i="21"/>
  <c r="K168" i="31" s="1"/>
  <c r="A119" i="24"/>
  <c r="AA235" i="21"/>
  <c r="W235" i="21"/>
  <c r="X235" i="21"/>
  <c r="AC235" i="21"/>
  <c r="Q164" i="31" s="1"/>
  <c r="V235" i="21"/>
  <c r="Y235" i="21"/>
  <c r="Z235" i="21"/>
  <c r="A115" i="24"/>
  <c r="S231" i="21"/>
  <c r="AA231" i="21"/>
  <c r="W231" i="21"/>
  <c r="X231" i="21"/>
  <c r="AC231" i="21"/>
  <c r="Q160" i="31" s="1"/>
  <c r="Z231" i="21"/>
  <c r="V231" i="21"/>
  <c r="Y231" i="21"/>
  <c r="K160" i="31" s="1"/>
  <c r="A111" i="24"/>
  <c r="AA227" i="21"/>
  <c r="X227" i="21"/>
  <c r="V227" i="21"/>
  <c r="W227" i="21"/>
  <c r="AC227" i="21"/>
  <c r="Q156" i="31" s="1"/>
  <c r="Y227" i="21"/>
  <c r="K156" i="31" s="1"/>
  <c r="Z227" i="21"/>
  <c r="A107" i="24"/>
  <c r="AA223" i="21"/>
  <c r="X223" i="21"/>
  <c r="AC223" i="21"/>
  <c r="Q152" i="31" s="1"/>
  <c r="W223" i="21"/>
  <c r="Y223" i="21"/>
  <c r="K152" i="31" s="1"/>
  <c r="V223" i="21"/>
  <c r="Z223" i="21"/>
  <c r="A103" i="24"/>
  <c r="C219" i="21"/>
  <c r="B276" i="23" s="1"/>
  <c r="AA219" i="21"/>
  <c r="X219" i="21"/>
  <c r="AC219" i="21"/>
  <c r="Q148" i="31" s="1"/>
  <c r="Y219" i="21"/>
  <c r="K148" i="31" s="1"/>
  <c r="Z219" i="21"/>
  <c r="W219" i="21"/>
  <c r="V219" i="21"/>
  <c r="A99" i="24"/>
  <c r="V213" i="21"/>
  <c r="Z213" i="21"/>
  <c r="AA213" i="21"/>
  <c r="X213" i="21"/>
  <c r="Y213" i="21"/>
  <c r="K142" i="31" s="1"/>
  <c r="W213" i="21"/>
  <c r="AC213" i="21"/>
  <c r="Q142" i="31" s="1"/>
  <c r="A93" i="24"/>
  <c r="I389" i="21"/>
  <c r="L389" i="21" s="1"/>
  <c r="Q389" i="21" s="1"/>
  <c r="O118" i="3" s="1"/>
  <c r="L373" i="21"/>
  <c r="AP415" i="23" s="1"/>
  <c r="V373" i="21"/>
  <c r="Z373" i="21"/>
  <c r="W373" i="21"/>
  <c r="AA373" i="21"/>
  <c r="H261" i="31" s="1"/>
  <c r="X373" i="21"/>
  <c r="F261" i="31" s="1"/>
  <c r="Y373" i="21"/>
  <c r="K261" i="31" s="1"/>
  <c r="AC373" i="21"/>
  <c r="Q261" i="31" s="1"/>
  <c r="A255" i="31"/>
  <c r="V367" i="21"/>
  <c r="Z367" i="21"/>
  <c r="W367" i="21"/>
  <c r="AA367" i="21"/>
  <c r="H255" i="31" s="1"/>
  <c r="X367" i="21"/>
  <c r="F255" i="31" s="1"/>
  <c r="Y367" i="21"/>
  <c r="K255" i="31" s="1"/>
  <c r="AC367" i="21"/>
  <c r="Q255" i="31" s="1"/>
  <c r="I363" i="21"/>
  <c r="AA405" i="23" s="1"/>
  <c r="A250" i="31"/>
  <c r="V362" i="21"/>
  <c r="Z362" i="21"/>
  <c r="W362" i="21"/>
  <c r="AA362" i="21"/>
  <c r="H250" i="31" s="1"/>
  <c r="X362" i="21"/>
  <c r="F250" i="31" s="1"/>
  <c r="Y362" i="21"/>
  <c r="K250" i="31" s="1"/>
  <c r="AC362" i="21"/>
  <c r="Q250" i="31" s="1"/>
  <c r="A247" i="31"/>
  <c r="V359" i="21"/>
  <c r="Z359" i="21"/>
  <c r="W359" i="21"/>
  <c r="AA359" i="21"/>
  <c r="H247" i="31" s="1"/>
  <c r="X359" i="21"/>
  <c r="F247" i="31" s="1"/>
  <c r="Y359" i="21"/>
  <c r="K247" i="31" s="1"/>
  <c r="AC359" i="21"/>
  <c r="Q247" i="31" s="1"/>
  <c r="D355" i="21"/>
  <c r="L124" i="3" s="1"/>
  <c r="V355" i="21"/>
  <c r="Z355" i="21"/>
  <c r="W355" i="21"/>
  <c r="AA355" i="21"/>
  <c r="H243" i="31" s="1"/>
  <c r="X355" i="21"/>
  <c r="F243" i="31" s="1"/>
  <c r="Y355" i="21"/>
  <c r="K243" i="31" s="1"/>
  <c r="AC355" i="21"/>
  <c r="Q243" i="31" s="1"/>
  <c r="K342" i="21"/>
  <c r="AK384" i="23" s="1"/>
  <c r="Y342" i="21"/>
  <c r="K233" i="31" s="1"/>
  <c r="AC342" i="21"/>
  <c r="Q233" i="31" s="1"/>
  <c r="V342" i="21"/>
  <c r="Z342" i="21"/>
  <c r="AA342" i="21"/>
  <c r="X342" i="21"/>
  <c r="W342" i="21"/>
  <c r="A160" i="24"/>
  <c r="Y339" i="21"/>
  <c r="K230" i="31" s="1"/>
  <c r="AC339" i="21"/>
  <c r="Q230" i="31" s="1"/>
  <c r="V339" i="21"/>
  <c r="Z339" i="21"/>
  <c r="AA339" i="21"/>
  <c r="W339" i="21"/>
  <c r="X339" i="21"/>
  <c r="A157" i="24"/>
  <c r="M335" i="21"/>
  <c r="AU377" i="23" s="1"/>
  <c r="Y335" i="21"/>
  <c r="K226" i="31" s="1"/>
  <c r="AC335" i="21"/>
  <c r="Q226" i="31" s="1"/>
  <c r="V335" i="21"/>
  <c r="Z335" i="21"/>
  <c r="J226" i="31" s="1"/>
  <c r="AA335" i="21"/>
  <c r="W335" i="21"/>
  <c r="X335" i="21"/>
  <c r="A153" i="24"/>
  <c r="J332" i="21"/>
  <c r="AF374" i="23" s="1"/>
  <c r="Y332" i="21"/>
  <c r="AC332" i="21"/>
  <c r="Q223" i="31" s="1"/>
  <c r="V332" i="21"/>
  <c r="Z332" i="21"/>
  <c r="AA332" i="21"/>
  <c r="L223" i="31"/>
  <c r="W332" i="21"/>
  <c r="X332" i="21"/>
  <c r="A150" i="24"/>
  <c r="Y328" i="21"/>
  <c r="K219" i="31" s="1"/>
  <c r="AC328" i="21"/>
  <c r="Q219" i="31" s="1"/>
  <c r="V328" i="21"/>
  <c r="Z328" i="21"/>
  <c r="AA328" i="21"/>
  <c r="W328" i="21"/>
  <c r="X328" i="21"/>
  <c r="A146" i="24"/>
  <c r="H324" i="21"/>
  <c r="V366" i="23" s="1"/>
  <c r="W324" i="21"/>
  <c r="AA324" i="21"/>
  <c r="X324" i="21"/>
  <c r="Y324" i="21"/>
  <c r="Z324" i="21"/>
  <c r="AC324" i="21"/>
  <c r="Q215" i="31" s="1"/>
  <c r="V324" i="21"/>
  <c r="A142" i="24"/>
  <c r="F317" i="21"/>
  <c r="W317" i="21"/>
  <c r="AA317" i="21"/>
  <c r="X317" i="21"/>
  <c r="Y317" i="21"/>
  <c r="K208" i="31" s="1"/>
  <c r="Z317" i="21"/>
  <c r="E112" i="30" s="1"/>
  <c r="V317" i="21"/>
  <c r="AC317" i="21"/>
  <c r="Q208" i="31" s="1"/>
  <c r="A135" i="24"/>
  <c r="H313" i="21"/>
  <c r="V355" i="23" s="1"/>
  <c r="Y313" i="21"/>
  <c r="K204" i="31" s="1"/>
  <c r="AC313" i="21"/>
  <c r="Q204" i="31" s="1"/>
  <c r="X313" i="21"/>
  <c r="W313" i="21"/>
  <c r="V313" i="21"/>
  <c r="AA313" i="21"/>
  <c r="Z313" i="21"/>
  <c r="A131" i="24"/>
  <c r="AA16" i="21"/>
  <c r="X16" i="21"/>
  <c r="D20" i="11" s="1"/>
  <c r="AC16" i="21"/>
  <c r="Y16" i="21"/>
  <c r="E20" i="11" s="1"/>
  <c r="Z16" i="21"/>
  <c r="V16" i="21"/>
  <c r="W16" i="21"/>
  <c r="A20" i="24"/>
  <c r="AA24" i="21"/>
  <c r="X24" i="21"/>
  <c r="D28" i="11" s="1"/>
  <c r="AC24" i="21"/>
  <c r="V24" i="21"/>
  <c r="W24" i="21"/>
  <c r="Y24" i="21"/>
  <c r="E28" i="11" s="1"/>
  <c r="Z24" i="21"/>
  <c r="A28" i="24"/>
  <c r="AA32" i="21"/>
  <c r="X32" i="21"/>
  <c r="D36" i="11" s="1"/>
  <c r="AC32" i="21"/>
  <c r="Y32" i="21"/>
  <c r="E36" i="11" s="1"/>
  <c r="Z32" i="21"/>
  <c r="V32" i="21"/>
  <c r="W32" i="21"/>
  <c r="A36" i="24"/>
  <c r="AA72" i="21"/>
  <c r="H74" i="31" s="1"/>
  <c r="W72" i="21"/>
  <c r="Z72" i="21"/>
  <c r="V72" i="21"/>
  <c r="AC72" i="21"/>
  <c r="Q74" i="31" s="1"/>
  <c r="Y72" i="21"/>
  <c r="F42" i="11" s="1"/>
  <c r="X72" i="21"/>
  <c r="AA60" i="21"/>
  <c r="H62" i="31" s="1"/>
  <c r="W60" i="21"/>
  <c r="Y60" i="21"/>
  <c r="F30" i="11" s="1"/>
  <c r="Z60" i="21"/>
  <c r="X60" i="21"/>
  <c r="F62" i="31" s="1"/>
  <c r="V60" i="21"/>
  <c r="AC60" i="21"/>
  <c r="AA48" i="21"/>
  <c r="H50" i="31" s="1"/>
  <c r="W48" i="21"/>
  <c r="X48" i="21"/>
  <c r="F50" i="31" s="1"/>
  <c r="Y48" i="21"/>
  <c r="F18" i="11" s="1"/>
  <c r="AC48" i="21"/>
  <c r="Q50" i="31" s="1"/>
  <c r="Z48" i="21"/>
  <c r="V48" i="21"/>
  <c r="W170" i="21"/>
  <c r="V170" i="21"/>
  <c r="AC170" i="21"/>
  <c r="Q134" i="31" s="1"/>
  <c r="Z170" i="21"/>
  <c r="X170" i="21"/>
  <c r="F134" i="31" s="1"/>
  <c r="Y170" i="21"/>
  <c r="F78" i="11" s="1"/>
  <c r="AA170" i="21"/>
  <c r="H134" i="31" s="1"/>
  <c r="Y154" i="21"/>
  <c r="F62" i="11" s="1"/>
  <c r="V154" i="21"/>
  <c r="Z154" i="21"/>
  <c r="X154" i="21"/>
  <c r="F118" i="31" s="1"/>
  <c r="AC154" i="21"/>
  <c r="Q118" i="31" s="1"/>
  <c r="AA154" i="21"/>
  <c r="H118" i="31" s="1"/>
  <c r="W154" i="21"/>
  <c r="X139" i="21"/>
  <c r="D81" i="11" s="1"/>
  <c r="AC139" i="21"/>
  <c r="Q106" i="31" s="1"/>
  <c r="AA139" i="21"/>
  <c r="V139" i="21"/>
  <c r="W139" i="21"/>
  <c r="Z139" i="21"/>
  <c r="Y139" i="21"/>
  <c r="E81" i="11" s="1"/>
  <c r="A81" i="24"/>
  <c r="X131" i="21"/>
  <c r="D73" i="11" s="1"/>
  <c r="AC131" i="21"/>
  <c r="Q98" i="31" s="1"/>
  <c r="Y131" i="21"/>
  <c r="E73" i="11" s="1"/>
  <c r="Z131" i="21"/>
  <c r="AA131" i="21"/>
  <c r="V131" i="21"/>
  <c r="W131" i="21"/>
  <c r="A73" i="24"/>
  <c r="X123" i="21"/>
  <c r="D65" i="11" s="1"/>
  <c r="AC123" i="21"/>
  <c r="Q90" i="31" s="1"/>
  <c r="Z123" i="21"/>
  <c r="W123" i="21"/>
  <c r="AA123" i="21"/>
  <c r="Y123" i="21"/>
  <c r="E65" i="11" s="1"/>
  <c r="V123" i="21"/>
  <c r="A65" i="24"/>
  <c r="AA111" i="21"/>
  <c r="AC111" i="21"/>
  <c r="Q78" i="31" s="1"/>
  <c r="W111" i="21"/>
  <c r="Y111" i="21"/>
  <c r="E53" i="11" s="1"/>
  <c r="X111" i="21"/>
  <c r="D53" i="11" s="1"/>
  <c r="Z111" i="21"/>
  <c r="V111" i="21"/>
  <c r="A53" i="24"/>
  <c r="V275" i="21"/>
  <c r="W275" i="21"/>
  <c r="AA275" i="21"/>
  <c r="H201" i="31" s="1"/>
  <c r="Z275" i="21"/>
  <c r="Y275" i="21"/>
  <c r="K201" i="31" s="1"/>
  <c r="AC275" i="21"/>
  <c r="Q201" i="31" s="1"/>
  <c r="X275" i="21"/>
  <c r="F201" i="31" s="1"/>
  <c r="L263" i="21"/>
  <c r="AP320" i="23" s="1"/>
  <c r="V263" i="21"/>
  <c r="Z263" i="21"/>
  <c r="W263" i="21"/>
  <c r="AA263" i="21"/>
  <c r="H189" i="31" s="1"/>
  <c r="AC263" i="21"/>
  <c r="Q189" i="31" s="1"/>
  <c r="Y263" i="21"/>
  <c r="K189" i="31" s="1"/>
  <c r="X263" i="21"/>
  <c r="F189" i="31" s="1"/>
  <c r="A178" i="31"/>
  <c r="V252" i="21"/>
  <c r="Z252" i="21"/>
  <c r="W252" i="21"/>
  <c r="AA252" i="21"/>
  <c r="H178" i="31" s="1"/>
  <c r="AC252" i="21"/>
  <c r="Q178" i="31" s="1"/>
  <c r="X252" i="21"/>
  <c r="F178" i="31" s="1"/>
  <c r="Y252" i="21"/>
  <c r="K178" i="31" s="1"/>
  <c r="X236" i="21"/>
  <c r="AC236" i="21"/>
  <c r="Q165" i="31" s="1"/>
  <c r="AA236" i="21"/>
  <c r="Y236" i="21"/>
  <c r="K165" i="31" s="1"/>
  <c r="W236" i="21"/>
  <c r="Z236" i="21"/>
  <c r="V236" i="21"/>
  <c r="A116" i="24"/>
  <c r="X228" i="21"/>
  <c r="AC228" i="21"/>
  <c r="Q157" i="31" s="1"/>
  <c r="Y228" i="21"/>
  <c r="K157" i="31" s="1"/>
  <c r="W228" i="21"/>
  <c r="Z228" i="21"/>
  <c r="AA228" i="21"/>
  <c r="V228" i="21"/>
  <c r="A108" i="24"/>
  <c r="Y220" i="21"/>
  <c r="K149" i="31" s="1"/>
  <c r="W220" i="21"/>
  <c r="AC220" i="21"/>
  <c r="Q149" i="31" s="1"/>
  <c r="AA220" i="21"/>
  <c r="X220" i="21"/>
  <c r="V220" i="21"/>
  <c r="Z220" i="21"/>
  <c r="A100" i="24"/>
  <c r="D214" i="21"/>
  <c r="E143" i="31" s="1"/>
  <c r="W214" i="21"/>
  <c r="V214" i="21"/>
  <c r="AC214" i="21"/>
  <c r="Q143" i="31" s="1"/>
  <c r="AA214" i="21"/>
  <c r="X214" i="21"/>
  <c r="Z214" i="21"/>
  <c r="E77" i="30" s="1"/>
  <c r="Y214" i="21"/>
  <c r="A94" i="24"/>
  <c r="C340" i="21"/>
  <c r="B143" i="3" s="1"/>
  <c r="Y340" i="21"/>
  <c r="AC340" i="21"/>
  <c r="Q231" i="31" s="1"/>
  <c r="V340" i="21"/>
  <c r="Z340" i="21"/>
  <c r="AA340" i="21"/>
  <c r="W340" i="21"/>
  <c r="X340" i="21"/>
  <c r="A158" i="24"/>
  <c r="W325" i="21"/>
  <c r="AA325" i="21"/>
  <c r="X325" i="21"/>
  <c r="Y325" i="21"/>
  <c r="K216" i="31" s="1"/>
  <c r="Z325" i="21"/>
  <c r="V325" i="21"/>
  <c r="AC325" i="21"/>
  <c r="Q216" i="31" s="1"/>
  <c r="A143" i="24"/>
  <c r="W314" i="21"/>
  <c r="AA314" i="21"/>
  <c r="X314" i="21"/>
  <c r="Y314" i="21"/>
  <c r="K205" i="31" s="1"/>
  <c r="Z314" i="21"/>
  <c r="AC314" i="21"/>
  <c r="Q205" i="31" s="1"/>
  <c r="V314" i="21"/>
  <c r="A132" i="24"/>
  <c r="A108" i="11"/>
  <c r="A112" i="11"/>
  <c r="A116" i="11"/>
  <c r="A132" i="11"/>
  <c r="A143" i="11"/>
  <c r="A158" i="11"/>
  <c r="A159" i="11"/>
  <c r="AA13" i="21"/>
  <c r="Y13" i="21"/>
  <c r="E17" i="11" s="1"/>
  <c r="X13" i="21"/>
  <c r="D17" i="11" s="1"/>
  <c r="Z13" i="21"/>
  <c r="W13" i="21"/>
  <c r="V13" i="21"/>
  <c r="AC13" i="21"/>
  <c r="A17" i="24"/>
  <c r="AA21" i="21"/>
  <c r="Y21" i="21"/>
  <c r="E25" i="11" s="1"/>
  <c r="V21" i="21"/>
  <c r="W21" i="21"/>
  <c r="AC21" i="21"/>
  <c r="X21" i="21"/>
  <c r="D25" i="11" s="1"/>
  <c r="Z21" i="21"/>
  <c r="A25" i="24"/>
  <c r="S29" i="21"/>
  <c r="AA29" i="21"/>
  <c r="Y29" i="21"/>
  <c r="E33" i="11" s="1"/>
  <c r="X29" i="21"/>
  <c r="D33" i="11" s="1"/>
  <c r="Z29" i="21"/>
  <c r="V29" i="21"/>
  <c r="AC29" i="21"/>
  <c r="W29" i="21"/>
  <c r="A33" i="24"/>
  <c r="AA10" i="21"/>
  <c r="Y10" i="21"/>
  <c r="E14" i="11" s="1"/>
  <c r="AC10" i="21"/>
  <c r="V10" i="21"/>
  <c r="Z10" i="21"/>
  <c r="X10" i="21"/>
  <c r="D14" i="11" s="1"/>
  <c r="W10" i="21"/>
  <c r="A14" i="24"/>
  <c r="A44" i="24" s="1"/>
  <c r="A45" i="24" s="1"/>
  <c r="A46" i="24" s="1"/>
  <c r="V14" i="21"/>
  <c r="Z14" i="21"/>
  <c r="W14" i="21"/>
  <c r="AC14" i="21"/>
  <c r="X14" i="21"/>
  <c r="D18" i="11" s="1"/>
  <c r="Y14" i="21"/>
  <c r="E18" i="11" s="1"/>
  <c r="AA14" i="21"/>
  <c r="A18" i="24"/>
  <c r="V18" i="21"/>
  <c r="Z18" i="21"/>
  <c r="AA18" i="21"/>
  <c r="W18" i="21"/>
  <c r="AC18" i="21"/>
  <c r="X18" i="21"/>
  <c r="D22" i="11" s="1"/>
  <c r="Y18" i="21"/>
  <c r="E22" i="11" s="1"/>
  <c r="A22" i="24"/>
  <c r="V22" i="21"/>
  <c r="Z22" i="21"/>
  <c r="AA22" i="21"/>
  <c r="Y22" i="21"/>
  <c r="E26" i="11" s="1"/>
  <c r="W22" i="21"/>
  <c r="AC22" i="21"/>
  <c r="X22" i="21"/>
  <c r="D26" i="11" s="1"/>
  <c r="A26" i="24"/>
  <c r="V26" i="21"/>
  <c r="Z26" i="21"/>
  <c r="X26" i="21"/>
  <c r="D30" i="11" s="1"/>
  <c r="Y26" i="21"/>
  <c r="E30" i="11" s="1"/>
  <c r="AA26" i="21"/>
  <c r="W26" i="21"/>
  <c r="AC26" i="21"/>
  <c r="A30" i="24"/>
  <c r="V30" i="21"/>
  <c r="Z30" i="21"/>
  <c r="AA30" i="21"/>
  <c r="W30" i="21"/>
  <c r="AC30" i="21"/>
  <c r="X30" i="21"/>
  <c r="D34" i="11" s="1"/>
  <c r="Y30" i="21"/>
  <c r="E34" i="11" s="1"/>
  <c r="A34" i="24"/>
  <c r="V34" i="21"/>
  <c r="Z34" i="21"/>
  <c r="W34" i="21"/>
  <c r="AC34" i="21"/>
  <c r="X34" i="21"/>
  <c r="D38" i="11" s="1"/>
  <c r="AA34" i="21"/>
  <c r="Y34" i="21"/>
  <c r="E38" i="11" s="1"/>
  <c r="A38" i="24"/>
  <c r="V38" i="21"/>
  <c r="Z38" i="21"/>
  <c r="Y38" i="21"/>
  <c r="E42" i="11" s="1"/>
  <c r="W38" i="21"/>
  <c r="AC38" i="21"/>
  <c r="AA38" i="21"/>
  <c r="X38" i="21"/>
  <c r="D42" i="11" s="1"/>
  <c r="A42" i="24"/>
  <c r="Y70" i="21"/>
  <c r="F40" i="11" s="1"/>
  <c r="X70" i="21"/>
  <c r="F72" i="31" s="1"/>
  <c r="Z70" i="21"/>
  <c r="AC70" i="21"/>
  <c r="Q72" i="31" s="1"/>
  <c r="AA70" i="21"/>
  <c r="H72" i="31" s="1"/>
  <c r="V70" i="21"/>
  <c r="W70" i="21"/>
  <c r="Y66" i="21"/>
  <c r="F36" i="11" s="1"/>
  <c r="AA66" i="21"/>
  <c r="H68" i="31" s="1"/>
  <c r="Z66" i="21"/>
  <c r="V66" i="21"/>
  <c r="X66" i="21"/>
  <c r="F68" i="31" s="1"/>
  <c r="W66" i="21"/>
  <c r="AC66" i="21"/>
  <c r="Q68" i="31" s="1"/>
  <c r="Y62" i="21"/>
  <c r="F32" i="11" s="1"/>
  <c r="AA62" i="21"/>
  <c r="H64" i="31" s="1"/>
  <c r="V62" i="21"/>
  <c r="W62" i="21"/>
  <c r="AC62" i="21"/>
  <c r="Q64" i="31" s="1"/>
  <c r="X62" i="21"/>
  <c r="F64" i="31" s="1"/>
  <c r="Z62" i="21"/>
  <c r="A60" i="31"/>
  <c r="Y58" i="21"/>
  <c r="F28" i="11" s="1"/>
  <c r="W58" i="21"/>
  <c r="AC58" i="21"/>
  <c r="Q60" i="31" s="1"/>
  <c r="X58" i="21"/>
  <c r="F60" i="31" s="1"/>
  <c r="Z58" i="21"/>
  <c r="AA58" i="21"/>
  <c r="H60" i="31" s="1"/>
  <c r="V58" i="21"/>
  <c r="Y54" i="21"/>
  <c r="F24" i="11" s="1"/>
  <c r="AA54" i="21"/>
  <c r="H56" i="31" s="1"/>
  <c r="X54" i="21"/>
  <c r="Z54" i="21"/>
  <c r="AC54" i="21"/>
  <c r="Q56" i="31" s="1"/>
  <c r="V54" i="21"/>
  <c r="W54" i="21"/>
  <c r="Y50" i="21"/>
  <c r="F20" i="11" s="1"/>
  <c r="AA50" i="21"/>
  <c r="H52" i="31" s="1"/>
  <c r="Z50" i="21"/>
  <c r="V50" i="21"/>
  <c r="X50" i="21"/>
  <c r="F52" i="31" s="1"/>
  <c r="W50" i="21"/>
  <c r="AC50" i="21"/>
  <c r="Q52" i="31" s="1"/>
  <c r="Y46" i="21"/>
  <c r="F16" i="11" s="1"/>
  <c r="AA46" i="21"/>
  <c r="H48" i="31" s="1"/>
  <c r="V46" i="21"/>
  <c r="W46" i="21"/>
  <c r="AC46" i="21"/>
  <c r="Q48" i="31" s="1"/>
  <c r="X46" i="21"/>
  <c r="F48" i="31" s="1"/>
  <c r="Z46" i="21"/>
  <c r="AA172" i="21"/>
  <c r="H136" i="31" s="1"/>
  <c r="Y172" i="21"/>
  <c r="F80" i="11" s="1"/>
  <c r="X172" i="21"/>
  <c r="F136" i="31" s="1"/>
  <c r="V172" i="21"/>
  <c r="AC172" i="21"/>
  <c r="Q136" i="31" s="1"/>
  <c r="W172" i="21"/>
  <c r="Z172" i="21"/>
  <c r="AA168" i="21"/>
  <c r="H132" i="31" s="1"/>
  <c r="Y168" i="21"/>
  <c r="F76" i="11" s="1"/>
  <c r="Z168" i="21"/>
  <c r="V168" i="21"/>
  <c r="AC168" i="21"/>
  <c r="Q132" i="31" s="1"/>
  <c r="W168" i="21"/>
  <c r="X168" i="21"/>
  <c r="F132" i="31" s="1"/>
  <c r="AA164" i="21"/>
  <c r="H128" i="31" s="1"/>
  <c r="Y164" i="21"/>
  <c r="F72" i="11" s="1"/>
  <c r="Z164" i="21"/>
  <c r="V164" i="21"/>
  <c r="W164" i="21"/>
  <c r="X164" i="21"/>
  <c r="AC164" i="21"/>
  <c r="Q128" i="31" s="1"/>
  <c r="AA160" i="21"/>
  <c r="H124" i="31" s="1"/>
  <c r="Y160" i="21"/>
  <c r="F68" i="11" s="1"/>
  <c r="V160" i="21"/>
  <c r="W160" i="21"/>
  <c r="AC160" i="21"/>
  <c r="Q124" i="31" s="1"/>
  <c r="X160" i="21"/>
  <c r="F124" i="31" s="1"/>
  <c r="Z160" i="21"/>
  <c r="AA156" i="21"/>
  <c r="H120" i="31" s="1"/>
  <c r="W156" i="21"/>
  <c r="X156" i="21"/>
  <c r="F120" i="31" s="1"/>
  <c r="AC156" i="21"/>
  <c r="Q120" i="31" s="1"/>
  <c r="Z156" i="21"/>
  <c r="Y156" i="21"/>
  <c r="F64" i="11" s="1"/>
  <c r="V156" i="21"/>
  <c r="AA152" i="21"/>
  <c r="H116" i="31" s="1"/>
  <c r="W152" i="21"/>
  <c r="X152" i="21"/>
  <c r="F116" i="31" s="1"/>
  <c r="AC152" i="21"/>
  <c r="Q116" i="31" s="1"/>
  <c r="V152" i="21"/>
  <c r="Y152" i="21"/>
  <c r="F60" i="11" s="1"/>
  <c r="Z152" i="21"/>
  <c r="AA148" i="21"/>
  <c r="H112" i="31" s="1"/>
  <c r="W148" i="21"/>
  <c r="X148" i="21"/>
  <c r="F112" i="31" s="1"/>
  <c r="AC148" i="21"/>
  <c r="Q112" i="31" s="1"/>
  <c r="Z148" i="21"/>
  <c r="Y148" i="21"/>
  <c r="F56" i="11" s="1"/>
  <c r="V148" i="21"/>
  <c r="AA137" i="21"/>
  <c r="V137" i="21"/>
  <c r="Z137" i="21"/>
  <c r="Y137" i="21"/>
  <c r="E79" i="11" s="1"/>
  <c r="X137" i="21"/>
  <c r="D79" i="11" s="1"/>
  <c r="W137" i="21"/>
  <c r="AC137" i="21"/>
  <c r="Q104" i="31" s="1"/>
  <c r="A79" i="24"/>
  <c r="AA133" i="21"/>
  <c r="V133" i="21"/>
  <c r="Z133" i="21"/>
  <c r="Y133" i="21"/>
  <c r="E75" i="11" s="1"/>
  <c r="W133" i="21"/>
  <c r="AC133" i="21"/>
  <c r="Q100" i="31" s="1"/>
  <c r="X133" i="21"/>
  <c r="D75" i="11" s="1"/>
  <c r="A75" i="24"/>
  <c r="AA129" i="21"/>
  <c r="V129" i="21"/>
  <c r="Z129" i="21"/>
  <c r="W129" i="21"/>
  <c r="AC129" i="21"/>
  <c r="Q96" i="31" s="1"/>
  <c r="X129" i="21"/>
  <c r="D71" i="11" s="1"/>
  <c r="Y129" i="21"/>
  <c r="E71" i="11" s="1"/>
  <c r="A71" i="24"/>
  <c r="AA125" i="21"/>
  <c r="V125" i="21"/>
  <c r="Z125" i="21"/>
  <c r="W125" i="21"/>
  <c r="X125" i="21"/>
  <c r="D67" i="11" s="1"/>
  <c r="AC125" i="21"/>
  <c r="Q92" i="31" s="1"/>
  <c r="Y125" i="21"/>
  <c r="E67" i="11" s="1"/>
  <c r="A67" i="24"/>
  <c r="AA121" i="21"/>
  <c r="V121" i="21"/>
  <c r="Z121" i="21"/>
  <c r="X121" i="21"/>
  <c r="D63" i="11" s="1"/>
  <c r="W121" i="21"/>
  <c r="AC121" i="21"/>
  <c r="Q88" i="31" s="1"/>
  <c r="Y121" i="21"/>
  <c r="E63" i="11" s="1"/>
  <c r="A63" i="24"/>
  <c r="AA117" i="21"/>
  <c r="V117" i="21"/>
  <c r="Z117" i="21"/>
  <c r="Y117" i="21"/>
  <c r="E59" i="11" s="1"/>
  <c r="W117" i="21"/>
  <c r="AC117" i="21"/>
  <c r="Q84" i="31" s="1"/>
  <c r="X117" i="21"/>
  <c r="D59" i="11" s="1"/>
  <c r="A59" i="24"/>
  <c r="AA113" i="21"/>
  <c r="V113" i="21"/>
  <c r="Z113" i="21"/>
  <c r="W113" i="21"/>
  <c r="AC113" i="21"/>
  <c r="Q80" i="31" s="1"/>
  <c r="X113" i="21"/>
  <c r="D55" i="11" s="1"/>
  <c r="Y113" i="21"/>
  <c r="E55" i="11" s="1"/>
  <c r="A55" i="24"/>
  <c r="I186" i="21"/>
  <c r="V144" i="21"/>
  <c r="W144" i="21" s="1"/>
  <c r="X144" i="21" s="1"/>
  <c r="V110" i="21"/>
  <c r="W110" i="21" s="1"/>
  <c r="X110" i="21" s="1"/>
  <c r="V273" i="21"/>
  <c r="Z273" i="21"/>
  <c r="W273" i="21"/>
  <c r="AA273" i="21"/>
  <c r="H199" i="31" s="1"/>
  <c r="AC273" i="21"/>
  <c r="Q199" i="31" s="1"/>
  <c r="Y273" i="21"/>
  <c r="K199" i="31" s="1"/>
  <c r="X273" i="21"/>
  <c r="F199" i="31" s="1"/>
  <c r="V269" i="21"/>
  <c r="Z269" i="21"/>
  <c r="W269" i="21"/>
  <c r="AA269" i="21"/>
  <c r="H195" i="31" s="1"/>
  <c r="AC269" i="21"/>
  <c r="Q195" i="31" s="1"/>
  <c r="Y269" i="21"/>
  <c r="K195" i="31" s="1"/>
  <c r="X269" i="21"/>
  <c r="F195" i="31" s="1"/>
  <c r="V265" i="21"/>
  <c r="Z265" i="21"/>
  <c r="W265" i="21"/>
  <c r="AA265" i="21"/>
  <c r="H191" i="31" s="1"/>
  <c r="AC265" i="21"/>
  <c r="Q191" i="31" s="1"/>
  <c r="Y265" i="21"/>
  <c r="K191" i="31" s="1"/>
  <c r="X265" i="21"/>
  <c r="F191" i="31" s="1"/>
  <c r="V261" i="21"/>
  <c r="Z261" i="21"/>
  <c r="W261" i="21"/>
  <c r="AA261" i="21"/>
  <c r="H187" i="31" s="1"/>
  <c r="AC261" i="21"/>
  <c r="Q187" i="31" s="1"/>
  <c r="Y261" i="21"/>
  <c r="K187" i="31" s="1"/>
  <c r="X261" i="21"/>
  <c r="F187" i="31" s="1"/>
  <c r="K257" i="21"/>
  <c r="AK314" i="23" s="1"/>
  <c r="V257" i="21"/>
  <c r="Z257" i="21"/>
  <c r="W257" i="21"/>
  <c r="AA257" i="21"/>
  <c r="H183" i="31" s="1"/>
  <c r="AC257" i="21"/>
  <c r="Q183" i="31" s="1"/>
  <c r="Y257" i="21"/>
  <c r="K183" i="31" s="1"/>
  <c r="X257" i="21"/>
  <c r="V254" i="21"/>
  <c r="Z254" i="21"/>
  <c r="W254" i="21"/>
  <c r="AA254" i="21"/>
  <c r="H180" i="31" s="1"/>
  <c r="AC254" i="21"/>
  <c r="Q180" i="31" s="1"/>
  <c r="X254" i="21"/>
  <c r="F180" i="31" s="1"/>
  <c r="Y254" i="21"/>
  <c r="K180" i="31" s="1"/>
  <c r="A176" i="31"/>
  <c r="V250" i="21"/>
  <c r="Z250" i="21"/>
  <c r="W250" i="21"/>
  <c r="AA250" i="21"/>
  <c r="H176" i="31" s="1"/>
  <c r="AC250" i="21"/>
  <c r="Q176" i="31" s="1"/>
  <c r="X250" i="21"/>
  <c r="F176" i="31" s="1"/>
  <c r="Y250" i="21"/>
  <c r="K176" i="31" s="1"/>
  <c r="D246" i="21"/>
  <c r="E172" i="31" s="1"/>
  <c r="AA246" i="21"/>
  <c r="H172" i="31" s="1"/>
  <c r="W246" i="21"/>
  <c r="Z246" i="21"/>
  <c r="Y246" i="21"/>
  <c r="K172" i="31" s="1"/>
  <c r="V246" i="21"/>
  <c r="AC246" i="21"/>
  <c r="Q172" i="31" s="1"/>
  <c r="X246" i="21"/>
  <c r="F172" i="31" s="1"/>
  <c r="V238" i="21"/>
  <c r="Z238" i="21"/>
  <c r="W238" i="21"/>
  <c r="Y238" i="21"/>
  <c r="K167" i="31" s="1"/>
  <c r="AC238" i="21"/>
  <c r="Q167" i="31" s="1"/>
  <c r="X238" i="21"/>
  <c r="AA238" i="21"/>
  <c r="A118" i="24"/>
  <c r="A97" i="30"/>
  <c r="AA234" i="21"/>
  <c r="V234" i="21"/>
  <c r="Z234" i="21"/>
  <c r="W234" i="21"/>
  <c r="X234" i="21"/>
  <c r="Y234" i="21"/>
  <c r="K163" i="31" s="1"/>
  <c r="AC234" i="21"/>
  <c r="Q163" i="31" s="1"/>
  <c r="A114" i="24"/>
  <c r="V230" i="21"/>
  <c r="Z230" i="21"/>
  <c r="AA230" i="21"/>
  <c r="W230" i="21"/>
  <c r="Y230" i="21"/>
  <c r="K159" i="31" s="1"/>
  <c r="AC230" i="21"/>
  <c r="Q159" i="31" s="1"/>
  <c r="X230" i="21"/>
  <c r="A110" i="24"/>
  <c r="W226" i="21"/>
  <c r="X226" i="21"/>
  <c r="Y226" i="21"/>
  <c r="K155" i="31" s="1"/>
  <c r="AC226" i="21"/>
  <c r="Q155" i="31" s="1"/>
  <c r="AA226" i="21"/>
  <c r="V226" i="21"/>
  <c r="Z226" i="21"/>
  <c r="A106" i="24"/>
  <c r="S222" i="21"/>
  <c r="W222" i="21"/>
  <c r="Y222" i="21"/>
  <c r="K151" i="31" s="1"/>
  <c r="Z222" i="21"/>
  <c r="AA222" i="21"/>
  <c r="X222" i="21"/>
  <c r="AC222" i="21"/>
  <c r="Q151" i="31" s="1"/>
  <c r="V222" i="21"/>
  <c r="A102" i="24"/>
  <c r="R218" i="21"/>
  <c r="W218" i="21"/>
  <c r="L147" i="31"/>
  <c r="AA218" i="21"/>
  <c r="Z218" i="21"/>
  <c r="V218" i="21"/>
  <c r="AC218" i="21"/>
  <c r="Q147" i="31" s="1"/>
  <c r="X218" i="21"/>
  <c r="F147" i="31" s="1"/>
  <c r="Y218" i="21"/>
  <c r="K147" i="31" s="1"/>
  <c r="A98" i="24"/>
  <c r="G216" i="21"/>
  <c r="Q273" i="23" s="1"/>
  <c r="Y216" i="21"/>
  <c r="K145" i="31" s="1"/>
  <c r="X216" i="21"/>
  <c r="F145" i="31" s="1"/>
  <c r="Z216" i="21"/>
  <c r="W216" i="21"/>
  <c r="AA216" i="21"/>
  <c r="AC216" i="21"/>
  <c r="Q145" i="31" s="1"/>
  <c r="V216" i="21"/>
  <c r="A96" i="24"/>
  <c r="C212" i="21"/>
  <c r="B81" i="3" s="1"/>
  <c r="AC212" i="21"/>
  <c r="Q141" i="31" s="1"/>
  <c r="W212" i="21"/>
  <c r="Z212" i="21"/>
  <c r="E75" i="30" s="1"/>
  <c r="V212" i="21"/>
  <c r="Y212" i="21"/>
  <c r="K141" i="31" s="1"/>
  <c r="AA212" i="21"/>
  <c r="X212" i="21"/>
  <c r="A92" i="24"/>
  <c r="V372" i="21"/>
  <c r="Z372" i="21"/>
  <c r="W372" i="21"/>
  <c r="AA372" i="21"/>
  <c r="H260" i="31" s="1"/>
  <c r="X372" i="21"/>
  <c r="F260" i="31" s="1"/>
  <c r="Y372" i="21"/>
  <c r="K260" i="31" s="1"/>
  <c r="AC372" i="21"/>
  <c r="Q260" i="31" s="1"/>
  <c r="M370" i="21"/>
  <c r="AU412" i="23" s="1"/>
  <c r="V370" i="21"/>
  <c r="Z370" i="21"/>
  <c r="W370" i="21"/>
  <c r="AA370" i="21"/>
  <c r="H258" i="31" s="1"/>
  <c r="X370" i="21"/>
  <c r="F258" i="31" s="1"/>
  <c r="Y370" i="21"/>
  <c r="K258" i="31" s="1"/>
  <c r="AC370" i="21"/>
  <c r="Q258" i="31" s="1"/>
  <c r="J366" i="21"/>
  <c r="AF408" i="23" s="1"/>
  <c r="V366" i="21"/>
  <c r="Z366" i="21"/>
  <c r="W366" i="21"/>
  <c r="AA366" i="21"/>
  <c r="H254" i="31" s="1"/>
  <c r="X366" i="21"/>
  <c r="F254" i="31" s="1"/>
  <c r="Y366" i="21"/>
  <c r="K254" i="31" s="1"/>
  <c r="AC366" i="21"/>
  <c r="Q254" i="31" s="1"/>
  <c r="S363" i="21"/>
  <c r="H363" i="21"/>
  <c r="V405" i="23" s="1"/>
  <c r="K361" i="21"/>
  <c r="AK403" i="23" s="1"/>
  <c r="V361" i="21"/>
  <c r="Z361" i="21"/>
  <c r="F122" i="30" s="1"/>
  <c r="W361" i="21"/>
  <c r="AA361" i="21"/>
  <c r="H249" i="31" s="1"/>
  <c r="X361" i="21"/>
  <c r="F249" i="31" s="1"/>
  <c r="Y361" i="21"/>
  <c r="K249" i="31" s="1"/>
  <c r="AC361" i="21"/>
  <c r="Q249" i="31" s="1"/>
  <c r="R358" i="21"/>
  <c r="V358" i="21"/>
  <c r="Z358" i="21"/>
  <c r="W358" i="21"/>
  <c r="AA358" i="21"/>
  <c r="H246" i="31" s="1"/>
  <c r="X358" i="21"/>
  <c r="F246" i="31" s="1"/>
  <c r="Y358" i="21"/>
  <c r="K246" i="31" s="1"/>
  <c r="AC358" i="21"/>
  <c r="Q246" i="31" s="1"/>
  <c r="J354" i="21"/>
  <c r="AF396" i="23" s="1"/>
  <c r="V354" i="21"/>
  <c r="Z354" i="21"/>
  <c r="W354" i="21"/>
  <c r="AA354" i="21"/>
  <c r="H242" i="31" s="1"/>
  <c r="X354" i="21"/>
  <c r="F242" i="31" s="1"/>
  <c r="Y354" i="21"/>
  <c r="K242" i="31" s="1"/>
  <c r="AC354" i="21"/>
  <c r="Q242" i="31" s="1"/>
  <c r="E352" i="21"/>
  <c r="M121" i="3" s="1"/>
  <c r="V352" i="21"/>
  <c r="Z352" i="21"/>
  <c r="W352" i="21"/>
  <c r="AA352" i="21"/>
  <c r="H240" i="31" s="1"/>
  <c r="X352" i="21"/>
  <c r="F240" i="31" s="1"/>
  <c r="Y352" i="21"/>
  <c r="K240" i="31" s="1"/>
  <c r="I113" i="30"/>
  <c r="AC352" i="21"/>
  <c r="Q240" i="31" s="1"/>
  <c r="A237" i="31"/>
  <c r="V349" i="21"/>
  <c r="Z349" i="21"/>
  <c r="W349" i="21"/>
  <c r="AA349" i="21"/>
  <c r="H237" i="31" s="1"/>
  <c r="X349" i="21"/>
  <c r="F237" i="31" s="1"/>
  <c r="Y349" i="21"/>
  <c r="K237" i="31" s="1"/>
  <c r="AC349" i="21"/>
  <c r="Q237" i="31" s="1"/>
  <c r="R341" i="21"/>
  <c r="N340" i="21"/>
  <c r="O338" i="21"/>
  <c r="Y338" i="21"/>
  <c r="K229" i="31" s="1"/>
  <c r="AC338" i="21"/>
  <c r="Q229" i="31" s="1"/>
  <c r="V338" i="21"/>
  <c r="Z338" i="21"/>
  <c r="AA338" i="21"/>
  <c r="L229" i="31"/>
  <c r="W338" i="21"/>
  <c r="X338" i="21"/>
  <c r="A156" i="24"/>
  <c r="Y334" i="21"/>
  <c r="K225" i="31" s="1"/>
  <c r="AC334" i="21"/>
  <c r="Q225" i="31" s="1"/>
  <c r="V334" i="21"/>
  <c r="Z334" i="21"/>
  <c r="AA334" i="21"/>
  <c r="W334" i="21"/>
  <c r="X334" i="21"/>
  <c r="A152" i="24"/>
  <c r="Y331" i="21"/>
  <c r="K222" i="31" s="1"/>
  <c r="AC331" i="21"/>
  <c r="Q222" i="31" s="1"/>
  <c r="V331" i="21"/>
  <c r="Z331" i="21"/>
  <c r="AA331" i="21"/>
  <c r="W331" i="21"/>
  <c r="X331" i="21"/>
  <c r="A149" i="24"/>
  <c r="M327" i="21"/>
  <c r="AU369" i="23" s="1"/>
  <c r="Y327" i="21"/>
  <c r="K218" i="31" s="1"/>
  <c r="AC327" i="21"/>
  <c r="Q218" i="31" s="1"/>
  <c r="V327" i="21"/>
  <c r="Z327" i="21"/>
  <c r="J218" i="31" s="1"/>
  <c r="AA327" i="21"/>
  <c r="W327" i="21"/>
  <c r="X327" i="21"/>
  <c r="A145" i="24"/>
  <c r="W323" i="21"/>
  <c r="AA323" i="21"/>
  <c r="X323" i="21"/>
  <c r="Y323" i="21"/>
  <c r="K214" i="31" s="1"/>
  <c r="Z323" i="21"/>
  <c r="V323" i="21"/>
  <c r="AC323" i="21"/>
  <c r="Q214" i="31" s="1"/>
  <c r="A141" i="24"/>
  <c r="D320" i="21"/>
  <c r="E211" i="31" s="1"/>
  <c r="W320" i="21"/>
  <c r="AA320" i="21"/>
  <c r="X320" i="21"/>
  <c r="L211" i="31"/>
  <c r="Y320" i="21"/>
  <c r="K211" i="31" s="1"/>
  <c r="Z320" i="21"/>
  <c r="AC320" i="21"/>
  <c r="Q211" i="31" s="1"/>
  <c r="V320" i="21"/>
  <c r="A138" i="24"/>
  <c r="W316" i="21"/>
  <c r="AA316" i="21"/>
  <c r="X316" i="21"/>
  <c r="Y316" i="21"/>
  <c r="K207" i="31" s="1"/>
  <c r="Z316" i="21"/>
  <c r="AC316" i="21"/>
  <c r="Q207" i="31" s="1"/>
  <c r="V316" i="21"/>
  <c r="A134" i="24"/>
  <c r="AA20" i="21"/>
  <c r="X20" i="21"/>
  <c r="D24" i="11" s="1"/>
  <c r="AC20" i="21"/>
  <c r="W20" i="21"/>
  <c r="Y20" i="21"/>
  <c r="E24" i="11" s="1"/>
  <c r="Z20" i="21"/>
  <c r="V20" i="21"/>
  <c r="A24" i="24"/>
  <c r="AA28" i="21"/>
  <c r="X28" i="21"/>
  <c r="D32" i="11" s="1"/>
  <c r="AC28" i="21"/>
  <c r="Z28" i="21"/>
  <c r="V28" i="21"/>
  <c r="W28" i="21"/>
  <c r="Y28" i="21"/>
  <c r="E32" i="11" s="1"/>
  <c r="A32" i="24"/>
  <c r="AA36" i="21"/>
  <c r="X36" i="21"/>
  <c r="D40" i="11" s="1"/>
  <c r="AC36" i="21"/>
  <c r="W36" i="21"/>
  <c r="Y36" i="21"/>
  <c r="E40" i="11" s="1"/>
  <c r="Z36" i="21"/>
  <c r="V36" i="21"/>
  <c r="A40" i="24"/>
  <c r="AA68" i="21"/>
  <c r="H70" i="31" s="1"/>
  <c r="W68" i="21"/>
  <c r="V68" i="21"/>
  <c r="AC68" i="21"/>
  <c r="Q70" i="31" s="1"/>
  <c r="X68" i="21"/>
  <c r="Y68" i="21"/>
  <c r="F38" i="11" s="1"/>
  <c r="Z68" i="21"/>
  <c r="AA56" i="21"/>
  <c r="H58" i="31" s="1"/>
  <c r="W56" i="21"/>
  <c r="Z56" i="21"/>
  <c r="V56" i="21"/>
  <c r="AC56" i="21"/>
  <c r="Q58" i="31" s="1"/>
  <c r="Y56" i="21"/>
  <c r="F26" i="11" s="1"/>
  <c r="X56" i="21"/>
  <c r="F58" i="31" s="1"/>
  <c r="X44" i="21"/>
  <c r="F46" i="31" s="1"/>
  <c r="AA44" i="21"/>
  <c r="H46" i="31" s="1"/>
  <c r="Z44" i="21"/>
  <c r="Y44" i="21"/>
  <c r="F14" i="11" s="1"/>
  <c r="AC44" i="21"/>
  <c r="Q46" i="31" s="1"/>
  <c r="W44" i="21"/>
  <c r="V44" i="21"/>
  <c r="W174" i="21"/>
  <c r="AA174" i="21"/>
  <c r="H138" i="31" s="1"/>
  <c r="Z174" i="21"/>
  <c r="V174" i="21"/>
  <c r="AC174" i="21"/>
  <c r="Q138" i="31" s="1"/>
  <c r="X174" i="21"/>
  <c r="F138" i="31" s="1"/>
  <c r="Y174" i="21"/>
  <c r="F82" i="11" s="1"/>
  <c r="W162" i="21"/>
  <c r="X162" i="21"/>
  <c r="F126" i="31" s="1"/>
  <c r="AA162" i="21"/>
  <c r="H126" i="31" s="1"/>
  <c r="Y162" i="21"/>
  <c r="F70" i="11" s="1"/>
  <c r="Z162" i="21"/>
  <c r="V162" i="21"/>
  <c r="AC162" i="21"/>
  <c r="Q126" i="31" s="1"/>
  <c r="Y150" i="21"/>
  <c r="F58" i="11" s="1"/>
  <c r="V150" i="21"/>
  <c r="Z150" i="21"/>
  <c r="AC150" i="21"/>
  <c r="Q114" i="31" s="1"/>
  <c r="AA150" i="21"/>
  <c r="H114" i="31" s="1"/>
  <c r="X150" i="21"/>
  <c r="F114" i="31" s="1"/>
  <c r="W150" i="21"/>
  <c r="X135" i="21"/>
  <c r="D77" i="11" s="1"/>
  <c r="AC135" i="21"/>
  <c r="Q102" i="31" s="1"/>
  <c r="W135" i="21"/>
  <c r="AA135" i="21"/>
  <c r="V135" i="21"/>
  <c r="Y135" i="21"/>
  <c r="E77" i="11" s="1"/>
  <c r="Z135" i="21"/>
  <c r="A77" i="24"/>
  <c r="X119" i="21"/>
  <c r="D61" i="11" s="1"/>
  <c r="AC119" i="21"/>
  <c r="Q86" i="31" s="1"/>
  <c r="AA119" i="21"/>
  <c r="V119" i="21"/>
  <c r="W119" i="21"/>
  <c r="Y119" i="21"/>
  <c r="E61" i="11" s="1"/>
  <c r="Z119" i="21"/>
  <c r="A61" i="24"/>
  <c r="V267" i="21"/>
  <c r="Z267" i="21"/>
  <c r="W267" i="21"/>
  <c r="AA267" i="21"/>
  <c r="H193" i="31" s="1"/>
  <c r="AC267" i="21"/>
  <c r="Q193" i="31" s="1"/>
  <c r="Y267" i="21"/>
  <c r="K193" i="31" s="1"/>
  <c r="X267" i="21"/>
  <c r="F193" i="31" s="1"/>
  <c r="AA240" i="21"/>
  <c r="X240" i="21"/>
  <c r="AC240" i="21"/>
  <c r="Q169" i="31" s="1"/>
  <c r="Y240" i="21"/>
  <c r="K169" i="31" s="1"/>
  <c r="V240" i="21"/>
  <c r="W240" i="21"/>
  <c r="Z240" i="21"/>
  <c r="A120" i="24"/>
  <c r="D224" i="21"/>
  <c r="E153" i="31" s="1"/>
  <c r="Y224" i="21"/>
  <c r="K153" i="31" s="1"/>
  <c r="AA224" i="21"/>
  <c r="V224" i="21"/>
  <c r="W224" i="21"/>
  <c r="AC224" i="21"/>
  <c r="Q153" i="31" s="1"/>
  <c r="X224" i="21"/>
  <c r="Z224" i="21"/>
  <c r="A104" i="24"/>
  <c r="S376" i="21"/>
  <c r="V376" i="21"/>
  <c r="Z376" i="21"/>
  <c r="W376" i="21"/>
  <c r="AA376" i="21"/>
  <c r="H264" i="31" s="1"/>
  <c r="X376" i="21"/>
  <c r="F264" i="31" s="1"/>
  <c r="Y376" i="21"/>
  <c r="K264" i="31" s="1"/>
  <c r="AC376" i="21"/>
  <c r="Q264" i="31" s="1"/>
  <c r="A256" i="31"/>
  <c r="V368" i="21"/>
  <c r="Z368" i="21"/>
  <c r="W368" i="21"/>
  <c r="AA368" i="21"/>
  <c r="H256" i="31" s="1"/>
  <c r="X368" i="21"/>
  <c r="F256" i="31" s="1"/>
  <c r="Y368" i="21"/>
  <c r="K256" i="31" s="1"/>
  <c r="AC368" i="21"/>
  <c r="Q256" i="31" s="1"/>
  <c r="M363" i="21"/>
  <c r="AU405" i="23" s="1"/>
  <c r="H347" i="21"/>
  <c r="V389" i="23" s="1"/>
  <c r="AC347" i="21"/>
  <c r="Q235" i="31" s="1"/>
  <c r="X347" i="21"/>
  <c r="F235" i="31" s="1"/>
  <c r="AA347" i="21"/>
  <c r="H235" i="31" s="1"/>
  <c r="W347" i="21"/>
  <c r="Z347" i="21"/>
  <c r="J235" i="31" s="1"/>
  <c r="Y347" i="21"/>
  <c r="K235" i="31" s="1"/>
  <c r="V347" i="21"/>
  <c r="Y336" i="21"/>
  <c r="K227" i="31" s="1"/>
  <c r="AC336" i="21"/>
  <c r="Q227" i="31" s="1"/>
  <c r="V336" i="21"/>
  <c r="Z336" i="21"/>
  <c r="AA336" i="21"/>
  <c r="W336" i="21"/>
  <c r="X336" i="21"/>
  <c r="A154" i="24"/>
  <c r="P329" i="21"/>
  <c r="Y329" i="21"/>
  <c r="K220" i="31" s="1"/>
  <c r="AC329" i="21"/>
  <c r="Q220" i="31" s="1"/>
  <c r="V329" i="21"/>
  <c r="Z329" i="21"/>
  <c r="AA329" i="21"/>
  <c r="W329" i="21"/>
  <c r="X329" i="21"/>
  <c r="A147" i="24"/>
  <c r="W318" i="21"/>
  <c r="AA318" i="21"/>
  <c r="X318" i="21"/>
  <c r="Y318" i="21"/>
  <c r="K209" i="31" s="1"/>
  <c r="Z318" i="21"/>
  <c r="AC318" i="21"/>
  <c r="Q209" i="31" s="1"/>
  <c r="V318" i="21"/>
  <c r="A136" i="24"/>
  <c r="A94" i="11"/>
  <c r="A154" i="11"/>
  <c r="AA11" i="21"/>
  <c r="W11" i="21"/>
  <c r="V11" i="21"/>
  <c r="AC11" i="21"/>
  <c r="X11" i="21"/>
  <c r="D15" i="11" s="1"/>
  <c r="Y11" i="21"/>
  <c r="E15" i="11" s="1"/>
  <c r="Z11" i="21"/>
  <c r="A15" i="24"/>
  <c r="S15" i="21"/>
  <c r="W15" i="21"/>
  <c r="Z15" i="21"/>
  <c r="V15" i="21"/>
  <c r="AC15" i="21"/>
  <c r="X15" i="21"/>
  <c r="D19" i="11" s="1"/>
  <c r="AA15" i="21"/>
  <c r="Y15" i="21"/>
  <c r="E19" i="11" s="1"/>
  <c r="A19" i="24"/>
  <c r="AA19" i="21"/>
  <c r="W19" i="21"/>
  <c r="Y19" i="21"/>
  <c r="E23" i="11" s="1"/>
  <c r="Z19" i="21"/>
  <c r="V19" i="21"/>
  <c r="AC19" i="21"/>
  <c r="X19" i="21"/>
  <c r="D23" i="11" s="1"/>
  <c r="A23" i="24"/>
  <c r="W23" i="21"/>
  <c r="AA23" i="21"/>
  <c r="X23" i="21"/>
  <c r="D27" i="11" s="1"/>
  <c r="Y23" i="21"/>
  <c r="E27" i="11" s="1"/>
  <c r="Z23" i="21"/>
  <c r="V23" i="21"/>
  <c r="AC23" i="21"/>
  <c r="A27" i="24"/>
  <c r="AA27" i="21"/>
  <c r="W27" i="21"/>
  <c r="V27" i="21"/>
  <c r="AC27" i="21"/>
  <c r="X27" i="21"/>
  <c r="D31" i="11" s="1"/>
  <c r="Y27" i="21"/>
  <c r="E31" i="11" s="1"/>
  <c r="Z27" i="21"/>
  <c r="A31" i="24"/>
  <c r="Q31" i="21"/>
  <c r="W31" i="21"/>
  <c r="AA31" i="21"/>
  <c r="Z31" i="21"/>
  <c r="V31" i="21"/>
  <c r="AC31" i="21"/>
  <c r="X31" i="21"/>
  <c r="D35" i="11" s="1"/>
  <c r="Y31" i="21"/>
  <c r="E35" i="11" s="1"/>
  <c r="A35" i="24"/>
  <c r="AA35" i="21"/>
  <c r="W35" i="21"/>
  <c r="Y35" i="21"/>
  <c r="E39" i="11" s="1"/>
  <c r="Z35" i="21"/>
  <c r="AC35" i="21"/>
  <c r="V35" i="21"/>
  <c r="X35" i="21"/>
  <c r="D39" i="11" s="1"/>
  <c r="A39" i="24"/>
  <c r="W39" i="21"/>
  <c r="AA39" i="21"/>
  <c r="X39" i="21"/>
  <c r="D43" i="11" s="1"/>
  <c r="Y39" i="21"/>
  <c r="E43" i="11" s="1"/>
  <c r="Z39" i="21"/>
  <c r="V39" i="21"/>
  <c r="AC39" i="21"/>
  <c r="A43" i="24"/>
  <c r="AA73" i="21"/>
  <c r="H75" i="31" s="1"/>
  <c r="X73" i="21"/>
  <c r="F75" i="31" s="1"/>
  <c r="AC73" i="21"/>
  <c r="Q75" i="31" s="1"/>
  <c r="Y73" i="21"/>
  <c r="F43" i="11" s="1"/>
  <c r="Z73" i="21"/>
  <c r="V73" i="21"/>
  <c r="W73" i="21"/>
  <c r="AA69" i="21"/>
  <c r="H71" i="31" s="1"/>
  <c r="X69" i="21"/>
  <c r="F71" i="31" s="1"/>
  <c r="AC69" i="21"/>
  <c r="Q71" i="31" s="1"/>
  <c r="Z69" i="21"/>
  <c r="V69" i="21"/>
  <c r="Y69" i="21"/>
  <c r="F39" i="11" s="1"/>
  <c r="W69" i="21"/>
  <c r="AA65" i="21"/>
  <c r="H67" i="31" s="1"/>
  <c r="X65" i="21"/>
  <c r="F67" i="31" s="1"/>
  <c r="AC65" i="21"/>
  <c r="Q67" i="31" s="1"/>
  <c r="V65" i="21"/>
  <c r="W65" i="21"/>
  <c r="Y65" i="21"/>
  <c r="F35" i="11" s="1"/>
  <c r="Z65" i="21"/>
  <c r="AA61" i="21"/>
  <c r="H63" i="31" s="1"/>
  <c r="X61" i="21"/>
  <c r="F63" i="31" s="1"/>
  <c r="AC61" i="21"/>
  <c r="Q63" i="31" s="1"/>
  <c r="W61" i="21"/>
  <c r="Y61" i="21"/>
  <c r="F31" i="11" s="1"/>
  <c r="Z61" i="21"/>
  <c r="V61" i="21"/>
  <c r="AA57" i="21"/>
  <c r="H59" i="31" s="1"/>
  <c r="X57" i="21"/>
  <c r="F59" i="31" s="1"/>
  <c r="AC57" i="21"/>
  <c r="Q59" i="31" s="1"/>
  <c r="Y57" i="21"/>
  <c r="F27" i="11" s="1"/>
  <c r="Z57" i="21"/>
  <c r="W57" i="21"/>
  <c r="V57" i="21"/>
  <c r="A55" i="31"/>
  <c r="AA53" i="21"/>
  <c r="H55" i="31" s="1"/>
  <c r="X53" i="21"/>
  <c r="F55" i="31" s="1"/>
  <c r="AC53" i="21"/>
  <c r="Q55" i="31" s="1"/>
  <c r="Z53" i="21"/>
  <c r="V53" i="21"/>
  <c r="Y53" i="21"/>
  <c r="F23" i="11" s="1"/>
  <c r="W53" i="21"/>
  <c r="AA49" i="21"/>
  <c r="H51" i="31" s="1"/>
  <c r="X49" i="21"/>
  <c r="AC49" i="21"/>
  <c r="V49" i="21"/>
  <c r="W49" i="21"/>
  <c r="Y49" i="21"/>
  <c r="F19" i="11" s="1"/>
  <c r="Z49" i="21"/>
  <c r="AA45" i="21"/>
  <c r="H47" i="31" s="1"/>
  <c r="X45" i="21"/>
  <c r="F47" i="31" s="1"/>
  <c r="AC45" i="21"/>
  <c r="Q47" i="31" s="1"/>
  <c r="W45" i="21"/>
  <c r="Y45" i="21"/>
  <c r="F15" i="11" s="1"/>
  <c r="Z45" i="21"/>
  <c r="V45" i="21"/>
  <c r="AA171" i="21"/>
  <c r="H135" i="31" s="1"/>
  <c r="X171" i="21"/>
  <c r="F135" i="31" s="1"/>
  <c r="AC171" i="21"/>
  <c r="Q135" i="31" s="1"/>
  <c r="Z171" i="21"/>
  <c r="V171" i="21"/>
  <c r="W171" i="21"/>
  <c r="Y171" i="21"/>
  <c r="F79" i="11" s="1"/>
  <c r="X167" i="21"/>
  <c r="F131" i="31" s="1"/>
  <c r="AC167" i="21"/>
  <c r="Q131" i="31" s="1"/>
  <c r="V167" i="21"/>
  <c r="W167" i="21"/>
  <c r="AA167" i="21"/>
  <c r="H131" i="31" s="1"/>
  <c r="Y167" i="21"/>
  <c r="F75" i="11" s="1"/>
  <c r="Z167" i="21"/>
  <c r="AA163" i="21"/>
  <c r="H127" i="31" s="1"/>
  <c r="X163" i="21"/>
  <c r="F127" i="31" s="1"/>
  <c r="AC163" i="21"/>
  <c r="Q127" i="31" s="1"/>
  <c r="V163" i="21"/>
  <c r="W163" i="21"/>
  <c r="Y163" i="21"/>
  <c r="F71" i="11" s="1"/>
  <c r="Z163" i="21"/>
  <c r="X159" i="21"/>
  <c r="F123" i="31" s="1"/>
  <c r="AC159" i="21"/>
  <c r="Q123" i="31" s="1"/>
  <c r="AA159" i="21"/>
  <c r="H123" i="31" s="1"/>
  <c r="W159" i="21"/>
  <c r="Y159" i="21"/>
  <c r="F67" i="11" s="1"/>
  <c r="Z159" i="21"/>
  <c r="V159" i="21"/>
  <c r="V155" i="21"/>
  <c r="Z155" i="21"/>
  <c r="W155" i="21"/>
  <c r="AA155" i="21"/>
  <c r="H119" i="31" s="1"/>
  <c r="Y155" i="21"/>
  <c r="F63" i="11" s="1"/>
  <c r="X155" i="21"/>
  <c r="F119" i="31" s="1"/>
  <c r="AC155" i="21"/>
  <c r="Q119" i="31" s="1"/>
  <c r="V151" i="21"/>
  <c r="Z151" i="21"/>
  <c r="W151" i="21"/>
  <c r="AC151" i="21"/>
  <c r="Q115" i="31" s="1"/>
  <c r="AA151" i="21"/>
  <c r="H115" i="31" s="1"/>
  <c r="X151" i="21"/>
  <c r="F115" i="31" s="1"/>
  <c r="Y151" i="21"/>
  <c r="F59" i="11" s="1"/>
  <c r="V147" i="21"/>
  <c r="Z147" i="21"/>
  <c r="W147" i="21"/>
  <c r="AA147" i="21"/>
  <c r="H111" i="31" s="1"/>
  <c r="Y147" i="21"/>
  <c r="F55" i="11" s="1"/>
  <c r="X147" i="21"/>
  <c r="F111" i="31" s="1"/>
  <c r="AC147" i="21"/>
  <c r="Q111" i="31" s="1"/>
  <c r="AA140" i="21"/>
  <c r="Y140" i="21"/>
  <c r="E82" i="11" s="1"/>
  <c r="Z140" i="21"/>
  <c r="V140" i="21"/>
  <c r="W140" i="21"/>
  <c r="AC140" i="21"/>
  <c r="Q107" i="31" s="1"/>
  <c r="X140" i="21"/>
  <c r="D82" i="11" s="1"/>
  <c r="A82" i="24"/>
  <c r="Y136" i="21"/>
  <c r="E78" i="11" s="1"/>
  <c r="AA136" i="21"/>
  <c r="V136" i="21"/>
  <c r="W136" i="21"/>
  <c r="AC136" i="21"/>
  <c r="Q103" i="31" s="1"/>
  <c r="X136" i="21"/>
  <c r="D78" i="11" s="1"/>
  <c r="Z136" i="21"/>
  <c r="A78" i="24"/>
  <c r="AA132" i="21"/>
  <c r="Y132" i="21"/>
  <c r="E74" i="11" s="1"/>
  <c r="W132" i="21"/>
  <c r="AC132" i="21"/>
  <c r="Q99" i="31" s="1"/>
  <c r="V132" i="21"/>
  <c r="X132" i="21"/>
  <c r="D74" i="11" s="1"/>
  <c r="Z132" i="21"/>
  <c r="A74" i="24"/>
  <c r="Y128" i="21"/>
  <c r="E70" i="11" s="1"/>
  <c r="AA128" i="21"/>
  <c r="X128" i="21"/>
  <c r="D70" i="11" s="1"/>
  <c r="AC128" i="21"/>
  <c r="Q95" i="31" s="1"/>
  <c r="Z128" i="21"/>
  <c r="V128" i="21"/>
  <c r="W128" i="21"/>
  <c r="A70" i="24"/>
  <c r="AA124" i="21"/>
  <c r="Y124" i="21"/>
  <c r="E66" i="11" s="1"/>
  <c r="X124" i="21"/>
  <c r="D66" i="11" s="1"/>
  <c r="W124" i="21"/>
  <c r="V124" i="21"/>
  <c r="Z124" i="21"/>
  <c r="AC124" i="21"/>
  <c r="Q91" i="31" s="1"/>
  <c r="A66" i="24"/>
  <c r="Y120" i="21"/>
  <c r="E62" i="11" s="1"/>
  <c r="Z120" i="21"/>
  <c r="AA120" i="21"/>
  <c r="W120" i="21"/>
  <c r="V120" i="21"/>
  <c r="X120" i="21"/>
  <c r="D62" i="11" s="1"/>
  <c r="AC120" i="21"/>
  <c r="Q87" i="31" s="1"/>
  <c r="A62" i="24"/>
  <c r="AA116" i="21"/>
  <c r="Y116" i="21"/>
  <c r="E58" i="11" s="1"/>
  <c r="V116" i="21"/>
  <c r="W116" i="21"/>
  <c r="X116" i="21"/>
  <c r="D58" i="11" s="1"/>
  <c r="Z116" i="21"/>
  <c r="AC116" i="21"/>
  <c r="A58" i="24"/>
  <c r="Y112" i="21"/>
  <c r="E54" i="11" s="1"/>
  <c r="AA112" i="21"/>
  <c r="W112" i="21"/>
  <c r="AC112" i="21"/>
  <c r="Q79" i="31" s="1"/>
  <c r="V112" i="21"/>
  <c r="X112" i="21"/>
  <c r="D54" i="11" s="1"/>
  <c r="Z112" i="21"/>
  <c r="A54" i="24"/>
  <c r="V272" i="21"/>
  <c r="Z272" i="21"/>
  <c r="W272" i="21"/>
  <c r="AA272" i="21"/>
  <c r="H198" i="31" s="1"/>
  <c r="AC272" i="21"/>
  <c r="Q198" i="31" s="1"/>
  <c r="X272" i="21"/>
  <c r="F198" i="31" s="1"/>
  <c r="Y272" i="21"/>
  <c r="K198" i="31" s="1"/>
  <c r="V268" i="21"/>
  <c r="Z268" i="21"/>
  <c r="W268" i="21"/>
  <c r="AA268" i="21"/>
  <c r="H194" i="31" s="1"/>
  <c r="AC268" i="21"/>
  <c r="Q194" i="31" s="1"/>
  <c r="X268" i="21"/>
  <c r="F194" i="31" s="1"/>
  <c r="Y268" i="21"/>
  <c r="K194" i="31" s="1"/>
  <c r="V264" i="21"/>
  <c r="Z264" i="21"/>
  <c r="W264" i="21"/>
  <c r="AA264" i="21"/>
  <c r="H190" i="31" s="1"/>
  <c r="AC264" i="21"/>
  <c r="Q190" i="31" s="1"/>
  <c r="X264" i="21"/>
  <c r="F190" i="31" s="1"/>
  <c r="Y264" i="21"/>
  <c r="K190" i="31" s="1"/>
  <c r="V260" i="21"/>
  <c r="Z260" i="21"/>
  <c r="W260" i="21"/>
  <c r="AA260" i="21"/>
  <c r="H186" i="31" s="1"/>
  <c r="AC260" i="21"/>
  <c r="Q186" i="31" s="1"/>
  <c r="X260" i="21"/>
  <c r="F186" i="31" s="1"/>
  <c r="Y260" i="21"/>
  <c r="K186" i="31" s="1"/>
  <c r="V256" i="21"/>
  <c r="Z256" i="21"/>
  <c r="W256" i="21"/>
  <c r="AA256" i="21"/>
  <c r="H182" i="31" s="1"/>
  <c r="AC256" i="21"/>
  <c r="Q182" i="31" s="1"/>
  <c r="X256" i="21"/>
  <c r="F182" i="31" s="1"/>
  <c r="Y256" i="21"/>
  <c r="K182" i="31" s="1"/>
  <c r="V253" i="21"/>
  <c r="Z253" i="21"/>
  <c r="W253" i="21"/>
  <c r="AA253" i="21"/>
  <c r="H179" i="31" s="1"/>
  <c r="AC253" i="21"/>
  <c r="Q179" i="31" s="1"/>
  <c r="Y253" i="21"/>
  <c r="K179" i="31" s="1"/>
  <c r="X253" i="21"/>
  <c r="F179" i="31" s="1"/>
  <c r="A175" i="31"/>
  <c r="V249" i="21"/>
  <c r="Z249" i="21"/>
  <c r="W249" i="21"/>
  <c r="AA249" i="21"/>
  <c r="H175" i="31" s="1"/>
  <c r="AC249" i="21"/>
  <c r="Q175" i="31" s="1"/>
  <c r="Y249" i="21"/>
  <c r="K175" i="31" s="1"/>
  <c r="X249" i="21"/>
  <c r="F175" i="31" s="1"/>
  <c r="Y241" i="21"/>
  <c r="K170" i="31" s="1"/>
  <c r="AA241" i="21"/>
  <c r="V241" i="21"/>
  <c r="Z241" i="21"/>
  <c r="AC241" i="21"/>
  <c r="Q170" i="31" s="1"/>
  <c r="W241" i="21"/>
  <c r="X241" i="21"/>
  <c r="A121" i="24"/>
  <c r="Y237" i="21"/>
  <c r="K166" i="31" s="1"/>
  <c r="V237" i="21"/>
  <c r="Z237" i="21"/>
  <c r="X237" i="21"/>
  <c r="AA237" i="21"/>
  <c r="AC237" i="21"/>
  <c r="Q166" i="31" s="1"/>
  <c r="W237" i="21"/>
  <c r="A117" i="24"/>
  <c r="Y233" i="21"/>
  <c r="K162" i="31" s="1"/>
  <c r="V233" i="21"/>
  <c r="Z233" i="21"/>
  <c r="AA233" i="21"/>
  <c r="AC233" i="21"/>
  <c r="Q162" i="31" s="1"/>
  <c r="W233" i="21"/>
  <c r="X233" i="21"/>
  <c r="A113" i="24"/>
  <c r="AA229" i="21"/>
  <c r="Y229" i="21"/>
  <c r="K158" i="31" s="1"/>
  <c r="V229" i="21"/>
  <c r="Z229" i="21"/>
  <c r="X229" i="21"/>
  <c r="W229" i="21"/>
  <c r="AC229" i="21"/>
  <c r="Q158" i="31" s="1"/>
  <c r="A109" i="24"/>
  <c r="V225" i="21"/>
  <c r="Z225" i="21"/>
  <c r="Y225" i="21"/>
  <c r="K154" i="31" s="1"/>
  <c r="AA225" i="21"/>
  <c r="X225" i="21"/>
  <c r="AC225" i="21"/>
  <c r="Q154" i="31" s="1"/>
  <c r="W225" i="21"/>
  <c r="A105" i="24"/>
  <c r="V221" i="21"/>
  <c r="Z221" i="21"/>
  <c r="W221" i="21"/>
  <c r="AC221" i="21"/>
  <c r="Q150" i="31" s="1"/>
  <c r="X221" i="21"/>
  <c r="AA221" i="21"/>
  <c r="Y221" i="21"/>
  <c r="K150" i="31" s="1"/>
  <c r="A101" i="24"/>
  <c r="V217" i="21"/>
  <c r="Z217" i="21"/>
  <c r="W217" i="21"/>
  <c r="AC217" i="21"/>
  <c r="Q146" i="31" s="1"/>
  <c r="X217" i="21"/>
  <c r="Y217" i="21"/>
  <c r="K146" i="31" s="1"/>
  <c r="AA217" i="21"/>
  <c r="A97" i="24"/>
  <c r="AA215" i="21"/>
  <c r="X215" i="21"/>
  <c r="AC215" i="21"/>
  <c r="Q144" i="31" s="1"/>
  <c r="Z215" i="21"/>
  <c r="V215" i="21"/>
  <c r="W215" i="21"/>
  <c r="Y215" i="21"/>
  <c r="K144" i="31" s="1"/>
  <c r="A95" i="24"/>
  <c r="I375" i="21"/>
  <c r="AA417" i="23" s="1"/>
  <c r="V375" i="21"/>
  <c r="Z375" i="21"/>
  <c r="W375" i="21"/>
  <c r="AA375" i="21"/>
  <c r="H263" i="31" s="1"/>
  <c r="X375" i="21"/>
  <c r="F263" i="31" s="1"/>
  <c r="Y375" i="21"/>
  <c r="K263" i="31" s="1"/>
  <c r="L263" i="31"/>
  <c r="AC375" i="21"/>
  <c r="Q263" i="31" s="1"/>
  <c r="S371" i="21"/>
  <c r="V371" i="21"/>
  <c r="Z371" i="21"/>
  <c r="W371" i="21"/>
  <c r="AA371" i="21"/>
  <c r="H259" i="31" s="1"/>
  <c r="X371" i="21"/>
  <c r="F259" i="31" s="1"/>
  <c r="Y371" i="21"/>
  <c r="K259" i="31" s="1"/>
  <c r="AC371" i="21"/>
  <c r="Q259" i="31" s="1"/>
  <c r="A257" i="31"/>
  <c r="V369" i="21"/>
  <c r="Z369" i="21"/>
  <c r="W369" i="21"/>
  <c r="AA369" i="21"/>
  <c r="H257" i="31" s="1"/>
  <c r="X369" i="21"/>
  <c r="F257" i="31" s="1"/>
  <c r="Y369" i="21"/>
  <c r="K257" i="31" s="1"/>
  <c r="AC369" i="21"/>
  <c r="Q257" i="31" s="1"/>
  <c r="V365" i="21"/>
  <c r="Z365" i="21"/>
  <c r="W365" i="21"/>
  <c r="AA365" i="21"/>
  <c r="H253" i="31" s="1"/>
  <c r="X365" i="21"/>
  <c r="F253" i="31" s="1"/>
  <c r="Y365" i="21"/>
  <c r="AC365" i="21"/>
  <c r="Q253" i="31" s="1"/>
  <c r="O363" i="21"/>
  <c r="C363" i="21"/>
  <c r="D251" i="31" s="1"/>
  <c r="N360" i="21"/>
  <c r="V360" i="21"/>
  <c r="Z360" i="21"/>
  <c r="W360" i="21"/>
  <c r="AA360" i="21"/>
  <c r="H248" i="31" s="1"/>
  <c r="X360" i="21"/>
  <c r="F248" i="31" s="1"/>
  <c r="Y360" i="21"/>
  <c r="K248" i="31" s="1"/>
  <c r="AC360" i="21"/>
  <c r="Q248" i="31" s="1"/>
  <c r="A245" i="31"/>
  <c r="V357" i="21"/>
  <c r="Z357" i="21"/>
  <c r="W357" i="21"/>
  <c r="AA357" i="21"/>
  <c r="H245" i="31" s="1"/>
  <c r="X357" i="21"/>
  <c r="F245" i="31" s="1"/>
  <c r="Y357" i="21"/>
  <c r="K245" i="31" s="1"/>
  <c r="L245" i="31"/>
  <c r="AC357" i="21"/>
  <c r="Q245" i="31" s="1"/>
  <c r="V353" i="21"/>
  <c r="Z353" i="21"/>
  <c r="W353" i="21"/>
  <c r="AA353" i="21"/>
  <c r="H241" i="31" s="1"/>
  <c r="X353" i="21"/>
  <c r="F241" i="31" s="1"/>
  <c r="Y353" i="21"/>
  <c r="K241" i="31" s="1"/>
  <c r="AC353" i="21"/>
  <c r="Q241" i="31" s="1"/>
  <c r="V351" i="21"/>
  <c r="Z351" i="21"/>
  <c r="W351" i="21"/>
  <c r="AA351" i="21"/>
  <c r="H239" i="31" s="1"/>
  <c r="X351" i="21"/>
  <c r="F239" i="31" s="1"/>
  <c r="Y351" i="21"/>
  <c r="K239" i="31" s="1"/>
  <c r="AC351" i="21"/>
  <c r="Q239" i="31" s="1"/>
  <c r="J348" i="21"/>
  <c r="AF390" i="23" s="1"/>
  <c r="V348" i="21"/>
  <c r="Z348" i="21"/>
  <c r="W348" i="21"/>
  <c r="AA348" i="21"/>
  <c r="H236" i="31" s="1"/>
  <c r="X348" i="21"/>
  <c r="F236" i="31" s="1"/>
  <c r="Y348" i="21"/>
  <c r="K236" i="31" s="1"/>
  <c r="AC348" i="21"/>
  <c r="Q236" i="31" s="1"/>
  <c r="H341" i="21"/>
  <c r="V383" i="23" s="1"/>
  <c r="H340" i="21"/>
  <c r="V382" i="23" s="1"/>
  <c r="H337" i="21"/>
  <c r="V379" i="23" s="1"/>
  <c r="Y337" i="21"/>
  <c r="K228" i="31" s="1"/>
  <c r="AC337" i="21"/>
  <c r="Q228" i="31" s="1"/>
  <c r="V337" i="21"/>
  <c r="Z337" i="21"/>
  <c r="J228" i="31" s="1"/>
  <c r="AA337" i="21"/>
  <c r="W337" i="21"/>
  <c r="X337" i="21"/>
  <c r="A155" i="24"/>
  <c r="Y333" i="21"/>
  <c r="K224" i="31" s="1"/>
  <c r="AC333" i="21"/>
  <c r="Q224" i="31" s="1"/>
  <c r="V333" i="21"/>
  <c r="Z333" i="21"/>
  <c r="J224" i="31" s="1"/>
  <c r="AA333" i="21"/>
  <c r="W333" i="21"/>
  <c r="X333" i="21"/>
  <c r="A151" i="24"/>
  <c r="Y330" i="21"/>
  <c r="K221" i="31" s="1"/>
  <c r="AC330" i="21"/>
  <c r="Q221" i="31" s="1"/>
  <c r="V330" i="21"/>
  <c r="Z330" i="21"/>
  <c r="AA330" i="21"/>
  <c r="W330" i="21"/>
  <c r="X330" i="21"/>
  <c r="D125" i="30" s="1"/>
  <c r="A148" i="24"/>
  <c r="W326" i="21"/>
  <c r="X326" i="21"/>
  <c r="Y326" i="21"/>
  <c r="K217" i="31" s="1"/>
  <c r="AC326" i="21"/>
  <c r="Q217" i="31" s="1"/>
  <c r="Z326" i="21"/>
  <c r="AA326" i="21"/>
  <c r="V326" i="21"/>
  <c r="A144" i="24"/>
  <c r="W322" i="21"/>
  <c r="AA322" i="21"/>
  <c r="X322" i="21"/>
  <c r="Y322" i="21"/>
  <c r="K213" i="31" s="1"/>
  <c r="Z322" i="21"/>
  <c r="AC322" i="21"/>
  <c r="Q213" i="31" s="1"/>
  <c r="V322" i="21"/>
  <c r="A140" i="24"/>
  <c r="L319" i="21"/>
  <c r="AP361" i="23" s="1"/>
  <c r="W319" i="21"/>
  <c r="AA319" i="21"/>
  <c r="X319" i="21"/>
  <c r="Y319" i="21"/>
  <c r="K210" i="31" s="1"/>
  <c r="Z319" i="21"/>
  <c r="E114" i="30" s="1"/>
  <c r="V319" i="21"/>
  <c r="AC319" i="21"/>
  <c r="Q210" i="31" s="1"/>
  <c r="A137" i="24"/>
  <c r="W315" i="21"/>
  <c r="AA315" i="21"/>
  <c r="X315" i="21"/>
  <c r="Y315" i="21"/>
  <c r="K206" i="31" s="1"/>
  <c r="Z315" i="21"/>
  <c r="V315" i="21"/>
  <c r="AC315" i="21"/>
  <c r="Q206" i="31" s="1"/>
  <c r="A133" i="24"/>
  <c r="G346" i="21"/>
  <c r="N115" i="3" s="1"/>
  <c r="V346" i="21"/>
  <c r="V312" i="21"/>
  <c r="W312" i="21" s="1"/>
  <c r="X312" i="21" s="1"/>
  <c r="G204" i="31" s="1"/>
  <c r="G205" i="31" s="1"/>
  <c r="G206" i="31" s="1"/>
  <c r="G207" i="31" s="1"/>
  <c r="G208" i="31" s="1"/>
  <c r="G209" i="31" s="1"/>
  <c r="G210" i="31" s="1"/>
  <c r="G211" i="31" s="1"/>
  <c r="G212" i="31" s="1"/>
  <c r="G213" i="31" s="1"/>
  <c r="G214" i="31" s="1"/>
  <c r="G215" i="31" s="1"/>
  <c r="G216" i="31" s="1"/>
  <c r="G217" i="31" s="1"/>
  <c r="G218" i="31" s="1"/>
  <c r="G219" i="31" s="1"/>
  <c r="G220" i="31" s="1"/>
  <c r="G221" i="31" s="1"/>
  <c r="G222" i="31" s="1"/>
  <c r="G223" i="31" s="1"/>
  <c r="G224" i="31" s="1"/>
  <c r="G225" i="31" s="1"/>
  <c r="G226" i="31" s="1"/>
  <c r="G227" i="31" s="1"/>
  <c r="G228" i="31" s="1"/>
  <c r="G229" i="31" s="1"/>
  <c r="G230" i="31" s="1"/>
  <c r="G231" i="31" s="1"/>
  <c r="G232" i="31" s="1"/>
  <c r="G233" i="31" s="1"/>
  <c r="A14" i="11"/>
  <c r="A44" i="11" s="1"/>
  <c r="A45" i="11" s="1"/>
  <c r="A46" i="11" s="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53" i="11"/>
  <c r="A83" i="11" s="1"/>
  <c r="A84" i="11" s="1"/>
  <c r="A85" i="11" s="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7" i="11"/>
  <c r="A88" i="11" s="1"/>
  <c r="A89" i="11" s="1"/>
  <c r="A90" i="11" s="1"/>
  <c r="A91" i="11" s="1"/>
  <c r="A161" i="11"/>
  <c r="A162" i="11" s="1"/>
  <c r="A163" i="11" s="1"/>
  <c r="L257" i="21"/>
  <c r="AP314" i="23" s="1"/>
  <c r="N214" i="21"/>
  <c r="N332" i="21"/>
  <c r="H274" i="21"/>
  <c r="V331" i="23" s="1"/>
  <c r="R263" i="21"/>
  <c r="J214" i="21"/>
  <c r="AF271" i="23" s="1"/>
  <c r="N376" i="21"/>
  <c r="N375" i="21"/>
  <c r="N374" i="21"/>
  <c r="F332" i="21"/>
  <c r="F218" i="21"/>
  <c r="K143" i="31"/>
  <c r="C214" i="21"/>
  <c r="B271" i="23" s="1"/>
  <c r="M375" i="21"/>
  <c r="AU417" i="23" s="1"/>
  <c r="M341" i="21"/>
  <c r="AU383" i="23" s="1"/>
  <c r="H335" i="21"/>
  <c r="V377" i="23" s="1"/>
  <c r="Q321" i="21"/>
  <c r="R138" i="21"/>
  <c r="O216" i="21"/>
  <c r="R214" i="21"/>
  <c r="H214" i="21"/>
  <c r="V271" i="23" s="1"/>
  <c r="R375" i="21"/>
  <c r="J375" i="21"/>
  <c r="AF417" i="23" s="1"/>
  <c r="R361" i="21"/>
  <c r="L321" i="21"/>
  <c r="AP363" i="23" s="1"/>
  <c r="H281" i="21"/>
  <c r="L138" i="21"/>
  <c r="AP210" i="23" s="1"/>
  <c r="J216" i="21"/>
  <c r="AF273" i="23" s="1"/>
  <c r="O214" i="21"/>
  <c r="G214" i="21"/>
  <c r="Q271" i="23" s="1"/>
  <c r="Q375" i="21"/>
  <c r="J369" i="21"/>
  <c r="AF411" i="23" s="1"/>
  <c r="F361" i="21"/>
  <c r="R357" i="21"/>
  <c r="R354" i="21"/>
  <c r="R352" i="21"/>
  <c r="K348" i="21"/>
  <c r="AK390" i="23" s="1"/>
  <c r="R332" i="21"/>
  <c r="E321" i="21"/>
  <c r="D124" i="3" s="1"/>
  <c r="P355" i="21"/>
  <c r="R337" i="21"/>
  <c r="S324" i="21"/>
  <c r="H138" i="21"/>
  <c r="V210" i="23" s="1"/>
  <c r="O212" i="21"/>
  <c r="Q366" i="21"/>
  <c r="R359" i="21"/>
  <c r="L355" i="21"/>
  <c r="AP397" i="23" s="1"/>
  <c r="M337" i="21"/>
  <c r="AU379" i="23" s="1"/>
  <c r="R324" i="21"/>
  <c r="P320" i="21"/>
  <c r="P247" i="21"/>
  <c r="H81" i="30"/>
  <c r="L212" i="21"/>
  <c r="AP269" i="23" s="1"/>
  <c r="Q370" i="21"/>
  <c r="O366" i="21"/>
  <c r="Q363" i="21"/>
  <c r="L363" i="21"/>
  <c r="AP405" i="23" s="1"/>
  <c r="G363" i="21"/>
  <c r="Q405" i="23" s="1"/>
  <c r="J362" i="21"/>
  <c r="AF404" i="23" s="1"/>
  <c r="Q361" i="21"/>
  <c r="N359" i="21"/>
  <c r="M358" i="21"/>
  <c r="AU400" i="23" s="1"/>
  <c r="J357" i="21"/>
  <c r="AF399" i="23" s="1"/>
  <c r="J355" i="21"/>
  <c r="AF397" i="23" s="1"/>
  <c r="I337" i="21"/>
  <c r="AA379" i="23" s="1"/>
  <c r="L324" i="21"/>
  <c r="AP366" i="23" s="1"/>
  <c r="K320" i="21"/>
  <c r="AK362" i="23" s="1"/>
  <c r="R319" i="21"/>
  <c r="Q138" i="21"/>
  <c r="R274" i="21"/>
  <c r="J247" i="21"/>
  <c r="AF304" i="23" s="1"/>
  <c r="K216" i="21"/>
  <c r="AK273" i="23" s="1"/>
  <c r="N370" i="21"/>
  <c r="R369" i="21"/>
  <c r="N367" i="21"/>
  <c r="I366" i="21"/>
  <c r="AA408" i="23" s="1"/>
  <c r="P363" i="21"/>
  <c r="K363" i="21"/>
  <c r="AK405" i="23" s="1"/>
  <c r="E363" i="21"/>
  <c r="M132" i="3" s="1"/>
  <c r="M361" i="21"/>
  <c r="AU403" i="23" s="1"/>
  <c r="F359" i="21"/>
  <c r="F355" i="21"/>
  <c r="R348" i="21"/>
  <c r="Q347" i="21"/>
  <c r="R335" i="21"/>
  <c r="O332" i="21"/>
  <c r="G324" i="21"/>
  <c r="Q366" i="23" s="1"/>
  <c r="M321" i="21"/>
  <c r="AU363" i="23" s="1"/>
  <c r="Q317" i="21"/>
  <c r="G245" i="21"/>
  <c r="N80" i="3" s="1"/>
  <c r="E243" i="31"/>
  <c r="C83" i="3"/>
  <c r="N69" i="21"/>
  <c r="A71" i="31"/>
  <c r="G61" i="21"/>
  <c r="Q59" i="23" s="1"/>
  <c r="A63" i="31"/>
  <c r="A47" i="31"/>
  <c r="Q182" i="21"/>
  <c r="S255" i="23"/>
  <c r="C171" i="21"/>
  <c r="A135" i="31"/>
  <c r="D159" i="21"/>
  <c r="A123" i="31"/>
  <c r="C147" i="21"/>
  <c r="A111" i="31"/>
  <c r="C137" i="21"/>
  <c r="A104" i="31"/>
  <c r="A68" i="30"/>
  <c r="A88" i="31"/>
  <c r="A52" i="30"/>
  <c r="D248" i="21"/>
  <c r="A174" i="31"/>
  <c r="N241" i="21"/>
  <c r="A170" i="31"/>
  <c r="A104" i="30"/>
  <c r="G281" i="23"/>
  <c r="C351" i="21"/>
  <c r="A239" i="31"/>
  <c r="J347" i="21"/>
  <c r="AF389" i="23" s="1"/>
  <c r="J334" i="21"/>
  <c r="AF376" i="23" s="1"/>
  <c r="A225" i="31"/>
  <c r="A129" i="30"/>
  <c r="N331" i="21"/>
  <c r="A222" i="31"/>
  <c r="A126" i="30"/>
  <c r="A216" i="31"/>
  <c r="A120" i="30"/>
  <c r="I313" i="21"/>
  <c r="AA355" i="23" s="1"/>
  <c r="A74" i="31"/>
  <c r="A70" i="31"/>
  <c r="A62" i="31"/>
  <c r="A58" i="31"/>
  <c r="A54" i="31"/>
  <c r="A50" i="31"/>
  <c r="A46" i="31"/>
  <c r="A45" i="31" s="1"/>
  <c r="A138" i="31"/>
  <c r="R170" i="21"/>
  <c r="A134" i="31"/>
  <c r="D166" i="21"/>
  <c r="A130" i="31"/>
  <c r="D162" i="21"/>
  <c r="A126" i="31"/>
  <c r="D158" i="21"/>
  <c r="A122" i="31"/>
  <c r="D154" i="21"/>
  <c r="A118" i="31"/>
  <c r="Q150" i="21"/>
  <c r="A114" i="31"/>
  <c r="C146" i="21"/>
  <c r="A110" i="31"/>
  <c r="L140" i="21"/>
  <c r="AP212" i="23" s="1"/>
  <c r="A107" i="31"/>
  <c r="A71" i="30"/>
  <c r="R136" i="21"/>
  <c r="A67" i="30"/>
  <c r="A103" i="31"/>
  <c r="F132" i="21"/>
  <c r="A99" i="31"/>
  <c r="A63" i="30"/>
  <c r="A59" i="30"/>
  <c r="A95" i="31"/>
  <c r="G124" i="21"/>
  <c r="Q196" i="23" s="1"/>
  <c r="A91" i="31"/>
  <c r="A55" i="30"/>
  <c r="A51" i="30"/>
  <c r="A87" i="31"/>
  <c r="S116" i="21"/>
  <c r="A83" i="31"/>
  <c r="A47" i="30"/>
  <c r="G112" i="21"/>
  <c r="Q184" i="23" s="1"/>
  <c r="A43" i="30"/>
  <c r="A79" i="31"/>
  <c r="E272" i="21"/>
  <c r="A198" i="31"/>
  <c r="M268" i="21"/>
  <c r="AU325" i="23" s="1"/>
  <c r="A194" i="31"/>
  <c r="M264" i="21"/>
  <c r="AU321" i="23" s="1"/>
  <c r="A190" i="31"/>
  <c r="F183" i="31"/>
  <c r="A182" i="31"/>
  <c r="K255" i="21"/>
  <c r="AK312" i="23" s="1"/>
  <c r="A181" i="31"/>
  <c r="J248" i="21"/>
  <c r="AF305" i="23" s="1"/>
  <c r="A169" i="31"/>
  <c r="A103" i="30"/>
  <c r="Q237" i="21"/>
  <c r="A166" i="31"/>
  <c r="A100" i="30"/>
  <c r="A162" i="31"/>
  <c r="A96" i="30"/>
  <c r="C232" i="21"/>
  <c r="A161" i="31"/>
  <c r="A95" i="30"/>
  <c r="Q229" i="21"/>
  <c r="A158" i="31"/>
  <c r="A92" i="30"/>
  <c r="C224" i="21"/>
  <c r="A153" i="31"/>
  <c r="A87" i="30"/>
  <c r="G222" i="21"/>
  <c r="Q279" i="23" s="1"/>
  <c r="A151" i="31"/>
  <c r="A85" i="30"/>
  <c r="Q216" i="21"/>
  <c r="S214" i="21"/>
  <c r="L214" i="21"/>
  <c r="AP271" i="23" s="1"/>
  <c r="J141" i="31"/>
  <c r="D212" i="21"/>
  <c r="A141" i="31"/>
  <c r="A75" i="30"/>
  <c r="I388" i="21"/>
  <c r="C376" i="21"/>
  <c r="A264" i="31"/>
  <c r="D375" i="21"/>
  <c r="A263" i="31"/>
  <c r="P373" i="21"/>
  <c r="S370" i="21"/>
  <c r="F369" i="21"/>
  <c r="R360" i="21"/>
  <c r="J359" i="21"/>
  <c r="AF401" i="23" s="1"/>
  <c r="F357" i="21"/>
  <c r="R355" i="21"/>
  <c r="K355" i="21"/>
  <c r="AK397" i="23" s="1"/>
  <c r="F354" i="21"/>
  <c r="A242" i="31"/>
  <c r="F352" i="21"/>
  <c r="A240" i="31"/>
  <c r="O351" i="21"/>
  <c r="N350" i="21"/>
  <c r="P349" i="21"/>
  <c r="P347" i="21"/>
  <c r="W346" i="21"/>
  <c r="X346" i="21" s="1"/>
  <c r="R342" i="21"/>
  <c r="N341" i="21"/>
  <c r="S340" i="21"/>
  <c r="D337" i="21"/>
  <c r="A228" i="31"/>
  <c r="A132" i="30"/>
  <c r="K215" i="31"/>
  <c r="A213" i="31"/>
  <c r="A117" i="30"/>
  <c r="R321" i="21"/>
  <c r="J320" i="21"/>
  <c r="AF362" i="23" s="1"/>
  <c r="A211" i="31"/>
  <c r="F319" i="21"/>
  <c r="A210" i="31"/>
  <c r="A114" i="30"/>
  <c r="N317" i="21"/>
  <c r="H317" i="21"/>
  <c r="V359" i="23" s="1"/>
  <c r="G314" i="21"/>
  <c r="Q356" i="23" s="1"/>
  <c r="A205" i="31"/>
  <c r="A109" i="30"/>
  <c r="N313" i="21"/>
  <c r="A67" i="31"/>
  <c r="N57" i="21"/>
  <c r="A59" i="31"/>
  <c r="S49" i="21"/>
  <c r="A51" i="31"/>
  <c r="D167" i="21"/>
  <c r="A131" i="31"/>
  <c r="C155" i="21"/>
  <c r="A119" i="31"/>
  <c r="J133" i="21"/>
  <c r="AF205" i="23" s="1"/>
  <c r="A100" i="31"/>
  <c r="A64" i="30"/>
  <c r="H125" i="21"/>
  <c r="V197" i="23" s="1"/>
  <c r="A92" i="31"/>
  <c r="A56" i="30"/>
  <c r="J113" i="21"/>
  <c r="AF185" i="23" s="1"/>
  <c r="A80" i="31"/>
  <c r="A44" i="30"/>
  <c r="C273" i="21"/>
  <c r="A199" i="31"/>
  <c r="G265" i="21"/>
  <c r="Q322" i="23" s="1"/>
  <c r="A191" i="31"/>
  <c r="C263" i="21"/>
  <c r="A189" i="31"/>
  <c r="E260" i="21"/>
  <c r="A186" i="31"/>
  <c r="E257" i="21"/>
  <c r="A183" i="31"/>
  <c r="H251" i="21"/>
  <c r="V308" i="23" s="1"/>
  <c r="A177" i="31"/>
  <c r="M248" i="21"/>
  <c r="AU305" i="23" s="1"/>
  <c r="A167" i="31"/>
  <c r="A101" i="30"/>
  <c r="D230" i="21"/>
  <c r="A159" i="31"/>
  <c r="A93" i="30"/>
  <c r="A142" i="31"/>
  <c r="A76" i="30"/>
  <c r="Q384" i="21"/>
  <c r="S427" i="23"/>
  <c r="E371" i="21"/>
  <c r="A259" i="31"/>
  <c r="E365" i="21"/>
  <c r="A253" i="31"/>
  <c r="R351" i="21"/>
  <c r="D347" i="21"/>
  <c r="A235" i="31"/>
  <c r="A234" i="31" s="1"/>
  <c r="I317" i="21"/>
  <c r="AA359" i="23" s="1"/>
  <c r="C313" i="21"/>
  <c r="A204" i="31"/>
  <c r="A108" i="30"/>
  <c r="S63" i="21"/>
  <c r="A65" i="31"/>
  <c r="J59" i="21"/>
  <c r="AF57" i="23" s="1"/>
  <c r="A61" i="31"/>
  <c r="A57" i="31"/>
  <c r="N51" i="21"/>
  <c r="A53" i="31"/>
  <c r="A49" i="31"/>
  <c r="C173" i="21"/>
  <c r="A137" i="31"/>
  <c r="G169" i="21"/>
  <c r="Q241" i="23" s="1"/>
  <c r="A133" i="31"/>
  <c r="C165" i="21"/>
  <c r="A129" i="31"/>
  <c r="C161" i="21"/>
  <c r="A125" i="31"/>
  <c r="C157" i="21"/>
  <c r="A121" i="31"/>
  <c r="H153" i="21"/>
  <c r="V225" i="23" s="1"/>
  <c r="A117" i="31"/>
  <c r="C149" i="21"/>
  <c r="A113" i="31"/>
  <c r="C145" i="21"/>
  <c r="A109" i="31"/>
  <c r="A108" i="31" s="1"/>
  <c r="C139" i="21"/>
  <c r="A70" i="30"/>
  <c r="A106" i="31"/>
  <c r="C135" i="21"/>
  <c r="A66" i="30"/>
  <c r="A102" i="31"/>
  <c r="F131" i="21"/>
  <c r="A62" i="30"/>
  <c r="A98" i="31"/>
  <c r="D127" i="21"/>
  <c r="A58" i="30"/>
  <c r="A94" i="31"/>
  <c r="F123" i="21"/>
  <c r="A54" i="30"/>
  <c r="A90" i="31"/>
  <c r="P119" i="21"/>
  <c r="A50" i="30"/>
  <c r="A86" i="31"/>
  <c r="D115" i="21"/>
  <c r="A46" i="30"/>
  <c r="A82" i="31"/>
  <c r="C111" i="21"/>
  <c r="A78" i="31"/>
  <c r="A42" i="30"/>
  <c r="R275" i="21"/>
  <c r="A201" i="31"/>
  <c r="G271" i="21"/>
  <c r="Q328" i="23" s="1"/>
  <c r="A197" i="31"/>
  <c r="D267" i="21"/>
  <c r="A193" i="31"/>
  <c r="H263" i="21"/>
  <c r="V320" i="23" s="1"/>
  <c r="E258" i="21"/>
  <c r="A184" i="31"/>
  <c r="F257" i="21"/>
  <c r="M254" i="21"/>
  <c r="AU311" i="23" s="1"/>
  <c r="A180" i="31"/>
  <c r="Q248" i="21"/>
  <c r="H248" i="21"/>
  <c r="V305" i="23" s="1"/>
  <c r="J246" i="21"/>
  <c r="AF303" i="23" s="1"/>
  <c r="A172" i="31"/>
  <c r="A171" i="31" s="1"/>
  <c r="G239" i="21"/>
  <c r="Q296" i="23" s="1"/>
  <c r="A168" i="31"/>
  <c r="A102" i="30"/>
  <c r="C236" i="21"/>
  <c r="A165" i="31"/>
  <c r="A99" i="30"/>
  <c r="A157" i="31"/>
  <c r="A91" i="30"/>
  <c r="K225" i="21"/>
  <c r="AK282" i="23" s="1"/>
  <c r="A154" i="31"/>
  <c r="A88" i="30"/>
  <c r="A152" i="31"/>
  <c r="A86" i="30"/>
  <c r="Q221" i="21"/>
  <c r="A150" i="31"/>
  <c r="A84" i="30"/>
  <c r="I219" i="21"/>
  <c r="AA276" i="23" s="1"/>
  <c r="A148" i="31"/>
  <c r="A82" i="30"/>
  <c r="E374" i="21"/>
  <c r="A262" i="31"/>
  <c r="N372" i="21"/>
  <c r="A260" i="31"/>
  <c r="O371" i="21"/>
  <c r="M364" i="21"/>
  <c r="AU406" i="23" s="1"/>
  <c r="A252" i="31"/>
  <c r="E355" i="21"/>
  <c r="A243" i="31"/>
  <c r="N353" i="21"/>
  <c r="A241" i="31"/>
  <c r="J351" i="21"/>
  <c r="AF393" i="23" s="1"/>
  <c r="C348" i="21"/>
  <c r="A236" i="31"/>
  <c r="M347" i="21"/>
  <c r="AU389" i="23" s="1"/>
  <c r="F347" i="21"/>
  <c r="E136" i="30"/>
  <c r="A232" i="31"/>
  <c r="A136" i="30"/>
  <c r="G340" i="21"/>
  <c r="Q382" i="23" s="1"/>
  <c r="A231" i="31"/>
  <c r="A135" i="30"/>
  <c r="A229" i="31"/>
  <c r="A133" i="30"/>
  <c r="G336" i="21"/>
  <c r="Q378" i="23" s="1"/>
  <c r="A227" i="31"/>
  <c r="A131" i="30"/>
  <c r="A224" i="31"/>
  <c r="A128" i="30"/>
  <c r="J330" i="21"/>
  <c r="AF372" i="23" s="1"/>
  <c r="A221" i="31"/>
  <c r="A125" i="30"/>
  <c r="J329" i="21"/>
  <c r="AF371" i="23" s="1"/>
  <c r="A220" i="31"/>
  <c r="A124" i="30"/>
  <c r="F327" i="21"/>
  <c r="A218" i="31"/>
  <c r="A122" i="30"/>
  <c r="A209" i="31"/>
  <c r="A113" i="30"/>
  <c r="M317" i="21"/>
  <c r="AU359" i="23" s="1"/>
  <c r="F316" i="21"/>
  <c r="A207" i="31"/>
  <c r="A111" i="30"/>
  <c r="M313" i="21"/>
  <c r="AU355" i="23" s="1"/>
  <c r="E313" i="21"/>
  <c r="A115" i="30"/>
  <c r="S73" i="21"/>
  <c r="A75" i="31"/>
  <c r="H163" i="21"/>
  <c r="V235" i="23" s="1"/>
  <c r="A127" i="31"/>
  <c r="D151" i="21"/>
  <c r="A115" i="31"/>
  <c r="J129" i="21"/>
  <c r="AF201" i="23" s="1"/>
  <c r="A96" i="31"/>
  <c r="A60" i="30"/>
  <c r="D117" i="21"/>
  <c r="A84" i="31"/>
  <c r="A48" i="30"/>
  <c r="F269" i="21"/>
  <c r="A195" i="31"/>
  <c r="G234" i="21"/>
  <c r="Q291" i="23" s="1"/>
  <c r="A163" i="31"/>
  <c r="F226" i="21"/>
  <c r="A155" i="31"/>
  <c r="A89" i="30"/>
  <c r="J220" i="21"/>
  <c r="AF277" i="23" s="1"/>
  <c r="A149" i="31"/>
  <c r="A83" i="30"/>
  <c r="A146" i="31"/>
  <c r="A80" i="30"/>
  <c r="A144" i="31"/>
  <c r="A78" i="30"/>
  <c r="D263" i="31"/>
  <c r="K144" i="3"/>
  <c r="D373" i="21"/>
  <c r="A261" i="31"/>
  <c r="I360" i="21"/>
  <c r="AA402" i="23" s="1"/>
  <c r="A248" i="31"/>
  <c r="C342" i="21"/>
  <c r="A233" i="31"/>
  <c r="A137" i="30"/>
  <c r="A214" i="31"/>
  <c r="A118" i="30"/>
  <c r="C317" i="21"/>
  <c r="A208" i="31"/>
  <c r="A112" i="30"/>
  <c r="P313" i="21"/>
  <c r="A72" i="31"/>
  <c r="A68" i="31"/>
  <c r="A64" i="31"/>
  <c r="A56" i="31"/>
  <c r="A52" i="31"/>
  <c r="A48" i="31"/>
  <c r="E172" i="21"/>
  <c r="A136" i="31"/>
  <c r="J168" i="21"/>
  <c r="AF240" i="23" s="1"/>
  <c r="A132" i="31"/>
  <c r="D164" i="21"/>
  <c r="A128" i="31"/>
  <c r="E160" i="21"/>
  <c r="A124" i="31"/>
  <c r="I156" i="21"/>
  <c r="AA228" i="23" s="1"/>
  <c r="A120" i="31"/>
  <c r="Q152" i="21"/>
  <c r="A116" i="31"/>
  <c r="C148" i="21"/>
  <c r="A112" i="31"/>
  <c r="F138" i="21"/>
  <c r="A105" i="31"/>
  <c r="A69" i="30"/>
  <c r="C134" i="21"/>
  <c r="A101" i="31"/>
  <c r="A65" i="30"/>
  <c r="E130" i="21"/>
  <c r="A97" i="31"/>
  <c r="A61" i="30"/>
  <c r="G126" i="21"/>
  <c r="Q198" i="23" s="1"/>
  <c r="A93" i="31"/>
  <c r="A57" i="30"/>
  <c r="F122" i="21"/>
  <c r="A89" i="31"/>
  <c r="A53" i="30"/>
  <c r="F118" i="21"/>
  <c r="A85" i="31"/>
  <c r="A49" i="30"/>
  <c r="C114" i="21"/>
  <c r="A81" i="31"/>
  <c r="A45" i="30"/>
  <c r="Q283" i="21"/>
  <c r="S341" i="23"/>
  <c r="D274" i="21"/>
  <c r="A200" i="31"/>
  <c r="F270" i="21"/>
  <c r="A196" i="31"/>
  <c r="E266" i="21"/>
  <c r="A192" i="31"/>
  <c r="S263" i="21"/>
  <c r="G263" i="21"/>
  <c r="Q320" i="23" s="1"/>
  <c r="O261" i="21"/>
  <c r="A187" i="31"/>
  <c r="P257" i="21"/>
  <c r="D257" i="21"/>
  <c r="G253" i="21"/>
  <c r="Q310" i="23" s="1"/>
  <c r="A179" i="31"/>
  <c r="L251" i="21"/>
  <c r="AP308" i="23" s="1"/>
  <c r="P248" i="21"/>
  <c r="F248" i="21"/>
  <c r="C247" i="21"/>
  <c r="A173" i="31"/>
  <c r="C235" i="21"/>
  <c r="A164" i="31"/>
  <c r="A98" i="30"/>
  <c r="C231" i="21"/>
  <c r="A160" i="31"/>
  <c r="A94" i="30"/>
  <c r="O227" i="21"/>
  <c r="A156" i="31"/>
  <c r="A90" i="30"/>
  <c r="E218" i="21"/>
  <c r="A147" i="31"/>
  <c r="A81" i="30"/>
  <c r="C216" i="21"/>
  <c r="A145" i="31"/>
  <c r="A79" i="30"/>
  <c r="F214" i="21"/>
  <c r="A143" i="31"/>
  <c r="A77" i="30"/>
  <c r="I410" i="21"/>
  <c r="J410" i="21" s="1"/>
  <c r="S374" i="21"/>
  <c r="G373" i="21"/>
  <c r="Q415" i="23" s="1"/>
  <c r="J371" i="21"/>
  <c r="AF413" i="23" s="1"/>
  <c r="G370" i="21"/>
  <c r="Q412" i="23" s="1"/>
  <c r="A258" i="31"/>
  <c r="N369" i="21"/>
  <c r="E366" i="21"/>
  <c r="A254" i="31"/>
  <c r="I361" i="21"/>
  <c r="AA403" i="23" s="1"/>
  <c r="A249" i="31"/>
  <c r="J360" i="21"/>
  <c r="AF402" i="23" s="1"/>
  <c r="J358" i="21"/>
  <c r="AF400" i="23" s="1"/>
  <c r="A246" i="31"/>
  <c r="N357" i="21"/>
  <c r="O355" i="21"/>
  <c r="G355" i="21"/>
  <c r="Q397" i="23" s="1"/>
  <c r="L240" i="31"/>
  <c r="G351" i="21"/>
  <c r="Q393" i="23" s="1"/>
  <c r="P348" i="21"/>
  <c r="R347" i="21"/>
  <c r="L347" i="21"/>
  <c r="AP389" i="23" s="1"/>
  <c r="E347" i="21"/>
  <c r="J342" i="21"/>
  <c r="AF384" i="23" s="1"/>
  <c r="I341" i="21"/>
  <c r="AA383" i="23" s="1"/>
  <c r="L340" i="21"/>
  <c r="AP382" i="23" s="1"/>
  <c r="M339" i="21"/>
  <c r="AU381" i="23" s="1"/>
  <c r="A230" i="31"/>
  <c r="A134" i="30"/>
  <c r="F335" i="21"/>
  <c r="A226" i="31"/>
  <c r="A130" i="30"/>
  <c r="H127" i="30"/>
  <c r="G332" i="21"/>
  <c r="Q374" i="23" s="1"/>
  <c r="A223" i="31"/>
  <c r="A127" i="30"/>
  <c r="J328" i="21"/>
  <c r="AF370" i="23" s="1"/>
  <c r="A219" i="31"/>
  <c r="A123" i="30"/>
  <c r="A217" i="31"/>
  <c r="A121" i="30"/>
  <c r="C324" i="21"/>
  <c r="A215" i="31"/>
  <c r="A119" i="30"/>
  <c r="D321" i="21"/>
  <c r="A212" i="31"/>
  <c r="A116" i="30"/>
  <c r="R317" i="21"/>
  <c r="L317" i="21"/>
  <c r="AP359" i="23" s="1"/>
  <c r="D317" i="21"/>
  <c r="A206" i="31"/>
  <c r="A110" i="30"/>
  <c r="R313" i="21"/>
  <c r="J313" i="21"/>
  <c r="AF355" i="23" s="1"/>
  <c r="D313" i="21"/>
  <c r="G144" i="21"/>
  <c r="B417" i="23"/>
  <c r="I368" i="21"/>
  <c r="AA410" i="23" s="1"/>
  <c r="R368" i="21"/>
  <c r="K253" i="31"/>
  <c r="R365" i="21"/>
  <c r="M365" i="21"/>
  <c r="AU407" i="23" s="1"/>
  <c r="G365" i="21"/>
  <c r="Q407" i="23" s="1"/>
  <c r="G318" i="21"/>
  <c r="Q360" i="23" s="1"/>
  <c r="J318" i="21"/>
  <c r="AF360" i="23" s="1"/>
  <c r="O318" i="21"/>
  <c r="R318" i="21"/>
  <c r="L165" i="21"/>
  <c r="AP237" i="23" s="1"/>
  <c r="P138" i="21"/>
  <c r="E138" i="21"/>
  <c r="P123" i="21"/>
  <c r="I409" i="21"/>
  <c r="J409" i="21" s="1"/>
  <c r="L271" i="21"/>
  <c r="AP328" i="23" s="1"/>
  <c r="P255" i="21"/>
  <c r="R247" i="21"/>
  <c r="F247" i="21"/>
  <c r="N232" i="21"/>
  <c r="Q226" i="21"/>
  <c r="O222" i="21"/>
  <c r="J212" i="21"/>
  <c r="AF269" i="23" s="1"/>
  <c r="P375" i="21"/>
  <c r="L375" i="21"/>
  <c r="AP417" i="23" s="1"/>
  <c r="G375" i="21"/>
  <c r="Q417" i="23" s="1"/>
  <c r="Q262" i="31"/>
  <c r="Q374" i="21"/>
  <c r="K374" i="21"/>
  <c r="AK416" i="23" s="1"/>
  <c r="F374" i="21"/>
  <c r="R373" i="21"/>
  <c r="N373" i="21"/>
  <c r="J373" i="21"/>
  <c r="AF415" i="23" s="1"/>
  <c r="E373" i="21"/>
  <c r="Q371" i="21"/>
  <c r="M371" i="21"/>
  <c r="AU413" i="23" s="1"/>
  <c r="F371" i="21"/>
  <c r="O370" i="21"/>
  <c r="M368" i="21"/>
  <c r="AU410" i="23" s="1"/>
  <c r="F367" i="21"/>
  <c r="R367" i="21"/>
  <c r="O365" i="21"/>
  <c r="J365" i="21"/>
  <c r="AF407" i="23" s="1"/>
  <c r="E364" i="21"/>
  <c r="D363" i="21"/>
  <c r="F363" i="21"/>
  <c r="J363" i="21"/>
  <c r="AF405" i="23" s="1"/>
  <c r="N363" i="21"/>
  <c r="R363" i="21"/>
  <c r="P361" i="21"/>
  <c r="C338" i="21"/>
  <c r="F338" i="21"/>
  <c r="R338" i="21"/>
  <c r="G338" i="21"/>
  <c r="Q380" i="23" s="1"/>
  <c r="N338" i="21"/>
  <c r="D333" i="21"/>
  <c r="H333" i="21"/>
  <c r="V375" i="23" s="1"/>
  <c r="M333" i="21"/>
  <c r="AU375" i="23" s="1"/>
  <c r="R333" i="21"/>
  <c r="D365" i="21"/>
  <c r="H365" i="21"/>
  <c r="V407" i="23" s="1"/>
  <c r="L365" i="21"/>
  <c r="AP407" i="23" s="1"/>
  <c r="P365" i="21"/>
  <c r="C331" i="21"/>
  <c r="D331" i="21"/>
  <c r="J331" i="21"/>
  <c r="AF373" i="23" s="1"/>
  <c r="P331" i="21"/>
  <c r="E331" i="21"/>
  <c r="L331" i="21"/>
  <c r="AP373" i="23" s="1"/>
  <c r="Q331" i="21"/>
  <c r="H331" i="21"/>
  <c r="V373" i="23" s="1"/>
  <c r="M331" i="21"/>
  <c r="AU373" i="23" s="1"/>
  <c r="R331" i="21"/>
  <c r="K326" i="21"/>
  <c r="AK368" i="23" s="1"/>
  <c r="S271" i="21"/>
  <c r="M390" i="21"/>
  <c r="R374" i="21"/>
  <c r="M374" i="21"/>
  <c r="AU416" i="23" s="1"/>
  <c r="G374" i="21"/>
  <c r="Q416" i="23" s="1"/>
  <c r="S373" i="21"/>
  <c r="O373" i="21"/>
  <c r="K373" i="21"/>
  <c r="AK415" i="23" s="1"/>
  <c r="F373" i="21"/>
  <c r="R371" i="21"/>
  <c r="N371" i="21"/>
  <c r="H371" i="21"/>
  <c r="V413" i="23" s="1"/>
  <c r="S368" i="21"/>
  <c r="Q365" i="21"/>
  <c r="K365" i="21"/>
  <c r="AK407" i="23" s="1"/>
  <c r="F365" i="21"/>
  <c r="F362" i="21"/>
  <c r="D361" i="21"/>
  <c r="C361" i="21"/>
  <c r="E361" i="21"/>
  <c r="J361" i="21"/>
  <c r="AF403" i="23" s="1"/>
  <c r="O361" i="21"/>
  <c r="S361" i="21"/>
  <c r="E350" i="21"/>
  <c r="F350" i="21"/>
  <c r="R350" i="21"/>
  <c r="J350" i="21"/>
  <c r="AF392" i="23" s="1"/>
  <c r="M350" i="21"/>
  <c r="AU392" i="23" s="1"/>
  <c r="F238" i="31"/>
  <c r="L323" i="21"/>
  <c r="AP365" i="23" s="1"/>
  <c r="J271" i="21"/>
  <c r="AF328" i="23" s="1"/>
  <c r="L255" i="21"/>
  <c r="AP312" i="23" s="1"/>
  <c r="L224" i="21"/>
  <c r="AP281" i="23" s="1"/>
  <c r="Q213" i="21"/>
  <c r="S212" i="21"/>
  <c r="S375" i="21"/>
  <c r="O375" i="21"/>
  <c r="K375" i="21"/>
  <c r="AK417" i="23" s="1"/>
  <c r="F375" i="21"/>
  <c r="O374" i="21"/>
  <c r="J374" i="21"/>
  <c r="AF416" i="23" s="1"/>
  <c r="C374" i="21"/>
  <c r="Q373" i="21"/>
  <c r="M373" i="21"/>
  <c r="AU415" i="23" s="1"/>
  <c r="I373" i="21"/>
  <c r="AA415" i="23" s="1"/>
  <c r="C373" i="21"/>
  <c r="P371" i="21"/>
  <c r="L371" i="21"/>
  <c r="AP413" i="23" s="1"/>
  <c r="D371" i="21"/>
  <c r="F370" i="21"/>
  <c r="E370" i="21"/>
  <c r="G368" i="21"/>
  <c r="Q410" i="23" s="1"/>
  <c r="S365" i="21"/>
  <c r="N365" i="21"/>
  <c r="I365" i="21"/>
  <c r="AA407" i="23" s="1"/>
  <c r="C365" i="21"/>
  <c r="R362" i="21"/>
  <c r="N361" i="21"/>
  <c r="G361" i="21"/>
  <c r="Q403" i="23" s="1"/>
  <c r="I331" i="21"/>
  <c r="AA373" i="23" s="1"/>
  <c r="C329" i="21"/>
  <c r="E329" i="21"/>
  <c r="L329" i="21"/>
  <c r="AP371" i="23" s="1"/>
  <c r="Q329" i="21"/>
  <c r="F329" i="21"/>
  <c r="M329" i="21"/>
  <c r="AU371" i="23" s="1"/>
  <c r="R329" i="21"/>
  <c r="H329" i="21"/>
  <c r="V371" i="23" s="1"/>
  <c r="N329" i="21"/>
  <c r="F360" i="21"/>
  <c r="F358" i="21"/>
  <c r="S355" i="21"/>
  <c r="N355" i="21"/>
  <c r="H355" i="21"/>
  <c r="V397" i="23" s="1"/>
  <c r="C355" i="21"/>
  <c r="N351" i="21"/>
  <c r="F351" i="21"/>
  <c r="O348" i="21"/>
  <c r="G348" i="21"/>
  <c r="Q390" i="23" s="1"/>
  <c r="N347" i="21"/>
  <c r="I347" i="21"/>
  <c r="AA389" i="23" s="1"/>
  <c r="P342" i="21"/>
  <c r="F342" i="21"/>
  <c r="N337" i="21"/>
  <c r="S332" i="21"/>
  <c r="K332" i="21"/>
  <c r="AK374" i="23" s="1"/>
  <c r="C332" i="21"/>
  <c r="L327" i="21"/>
  <c r="AP369" i="23" s="1"/>
  <c r="P321" i="21"/>
  <c r="F321" i="21"/>
  <c r="H319" i="21"/>
  <c r="V361" i="23" s="1"/>
  <c r="P317" i="21"/>
  <c r="J317" i="21"/>
  <c r="AF359" i="23" s="1"/>
  <c r="E317" i="21"/>
  <c r="O316" i="21"/>
  <c r="R314" i="21"/>
  <c r="S351" i="21"/>
  <c r="K351" i="21"/>
  <c r="AK393" i="23" s="1"/>
  <c r="L348" i="21"/>
  <c r="AP390" i="23" s="1"/>
  <c r="F348" i="21"/>
  <c r="L342" i="21"/>
  <c r="AP384" i="23" s="1"/>
  <c r="D342" i="21"/>
  <c r="R334" i="21"/>
  <c r="M319" i="21"/>
  <c r="AU361" i="23" s="1"/>
  <c r="F232" i="21"/>
  <c r="J272" i="21"/>
  <c r="AF329" i="23" s="1"/>
  <c r="C271" i="21"/>
  <c r="N263" i="21"/>
  <c r="R255" i="21"/>
  <c r="F255" i="21"/>
  <c r="E254" i="21"/>
  <c r="C251" i="21"/>
  <c r="R248" i="21"/>
  <c r="L248" i="21"/>
  <c r="AP305" i="23" s="1"/>
  <c r="E248" i="21"/>
  <c r="L247" i="21"/>
  <c r="AP304" i="23" s="1"/>
  <c r="D247" i="21"/>
  <c r="Q232" i="21"/>
  <c r="M232" i="21"/>
  <c r="AU289" i="23" s="1"/>
  <c r="I232" i="21"/>
  <c r="AA289" i="23" s="1"/>
  <c r="E232" i="21"/>
  <c r="R231" i="21"/>
  <c r="I231" i="21"/>
  <c r="AA288" i="23" s="1"/>
  <c r="M230" i="21"/>
  <c r="AU287" i="23" s="1"/>
  <c r="F225" i="21"/>
  <c r="Q225" i="21"/>
  <c r="J225" i="21"/>
  <c r="AF282" i="23" s="1"/>
  <c r="R220" i="21"/>
  <c r="C372" i="21"/>
  <c r="R372" i="21"/>
  <c r="I372" i="21"/>
  <c r="AA414" i="23" s="1"/>
  <c r="S372" i="21"/>
  <c r="M372" i="21"/>
  <c r="AU414" i="23" s="1"/>
  <c r="C369" i="21"/>
  <c r="G369" i="21"/>
  <c r="Q411" i="23" s="1"/>
  <c r="K369" i="21"/>
  <c r="AK411" i="23" s="1"/>
  <c r="O369" i="21"/>
  <c r="S369" i="21"/>
  <c r="D369" i="21"/>
  <c r="H369" i="21"/>
  <c r="V411" i="23" s="1"/>
  <c r="L369" i="21"/>
  <c r="AP411" i="23" s="1"/>
  <c r="P369" i="21"/>
  <c r="E369" i="21"/>
  <c r="I369" i="21"/>
  <c r="AA411" i="23" s="1"/>
  <c r="M369" i="21"/>
  <c r="AU411" i="23" s="1"/>
  <c r="Q369" i="21"/>
  <c r="J367" i="21"/>
  <c r="AF409" i="23" s="1"/>
  <c r="C359" i="21"/>
  <c r="G359" i="21"/>
  <c r="Q401" i="23" s="1"/>
  <c r="K359" i="21"/>
  <c r="AK401" i="23" s="1"/>
  <c r="O359" i="21"/>
  <c r="S359" i="21"/>
  <c r="D359" i="21"/>
  <c r="H359" i="21"/>
  <c r="V401" i="23" s="1"/>
  <c r="L359" i="21"/>
  <c r="AP401" i="23" s="1"/>
  <c r="P359" i="21"/>
  <c r="E359" i="21"/>
  <c r="I359" i="21"/>
  <c r="AA401" i="23" s="1"/>
  <c r="M359" i="21"/>
  <c r="AU401" i="23" s="1"/>
  <c r="Q359" i="21"/>
  <c r="C357" i="21"/>
  <c r="G357" i="21"/>
  <c r="Q399" i="23" s="1"/>
  <c r="K357" i="21"/>
  <c r="AK399" i="23" s="1"/>
  <c r="O357" i="21"/>
  <c r="S357" i="21"/>
  <c r="D357" i="21"/>
  <c r="H357" i="21"/>
  <c r="V399" i="23" s="1"/>
  <c r="L357" i="21"/>
  <c r="AP399" i="23" s="1"/>
  <c r="P357" i="21"/>
  <c r="E357" i="21"/>
  <c r="I357" i="21"/>
  <c r="AA399" i="23" s="1"/>
  <c r="M357" i="21"/>
  <c r="AU399" i="23" s="1"/>
  <c r="Q357" i="21"/>
  <c r="F322" i="21"/>
  <c r="P322" i="21"/>
  <c r="G322" i="21"/>
  <c r="Q364" i="23" s="1"/>
  <c r="R322" i="21"/>
  <c r="K322" i="21"/>
  <c r="AK364" i="23" s="1"/>
  <c r="L322" i="21"/>
  <c r="AP364" i="23" s="1"/>
  <c r="P272" i="21"/>
  <c r="J232" i="21"/>
  <c r="AF289" i="23" s="1"/>
  <c r="J231" i="21"/>
  <c r="AF288" i="23" s="1"/>
  <c r="I215" i="21"/>
  <c r="AA272" i="23" s="1"/>
  <c r="N215" i="21"/>
  <c r="C353" i="21"/>
  <c r="G353" i="21"/>
  <c r="Q395" i="23" s="1"/>
  <c r="K353" i="21"/>
  <c r="AK395" i="23" s="1"/>
  <c r="O353" i="21"/>
  <c r="S353" i="21"/>
  <c r="D353" i="21"/>
  <c r="H353" i="21"/>
  <c r="V395" i="23" s="1"/>
  <c r="L353" i="21"/>
  <c r="AP395" i="23" s="1"/>
  <c r="P353" i="21"/>
  <c r="E353" i="21"/>
  <c r="I353" i="21"/>
  <c r="AA395" i="23" s="1"/>
  <c r="M353" i="21"/>
  <c r="AU395" i="23" s="1"/>
  <c r="Q353" i="21"/>
  <c r="C315" i="21"/>
  <c r="D315" i="21"/>
  <c r="I315" i="21"/>
  <c r="AA357" i="23" s="1"/>
  <c r="N315" i="21"/>
  <c r="E315" i="21"/>
  <c r="J315" i="21"/>
  <c r="AF357" i="23" s="1"/>
  <c r="P315" i="21"/>
  <c r="F315" i="21"/>
  <c r="Q315" i="21"/>
  <c r="H315" i="21"/>
  <c r="V357" i="23" s="1"/>
  <c r="R315" i="21"/>
  <c r="L315" i="21"/>
  <c r="AP357" i="23" s="1"/>
  <c r="J111" i="21"/>
  <c r="AF183" i="23" s="1"/>
  <c r="I272" i="21"/>
  <c r="AA329" i="23" s="1"/>
  <c r="M260" i="21"/>
  <c r="AU317" i="23" s="1"/>
  <c r="F258" i="21"/>
  <c r="O239" i="21"/>
  <c r="P232" i="21"/>
  <c r="L232" i="21"/>
  <c r="AP289" i="23" s="1"/>
  <c r="H232" i="21"/>
  <c r="V289" i="23" s="1"/>
  <c r="D232" i="21"/>
  <c r="O231" i="21"/>
  <c r="E231" i="21"/>
  <c r="H230" i="21"/>
  <c r="V287" i="23" s="1"/>
  <c r="D222" i="21"/>
  <c r="C222" i="21"/>
  <c r="R222" i="21"/>
  <c r="K222" i="21"/>
  <c r="AK279" i="23" s="1"/>
  <c r="E356" i="21"/>
  <c r="M356" i="21"/>
  <c r="AU398" i="23" s="1"/>
  <c r="J353" i="21"/>
  <c r="AF395" i="23" s="1"/>
  <c r="C339" i="21"/>
  <c r="D339" i="21"/>
  <c r="I339" i="21"/>
  <c r="AA381" i="23" s="1"/>
  <c r="N339" i="21"/>
  <c r="E339" i="21"/>
  <c r="J339" i="21"/>
  <c r="AF381" i="23" s="1"/>
  <c r="P339" i="21"/>
  <c r="F339" i="21"/>
  <c r="Q339" i="21"/>
  <c r="H339" i="21"/>
  <c r="V381" i="23" s="1"/>
  <c r="R339" i="21"/>
  <c r="L339" i="21"/>
  <c r="AP381" i="23" s="1"/>
  <c r="N230" i="21"/>
  <c r="R353" i="21"/>
  <c r="J136" i="21"/>
  <c r="AF208" i="23" s="1"/>
  <c r="R127" i="21"/>
  <c r="L273" i="21"/>
  <c r="AP330" i="23" s="1"/>
  <c r="R272" i="21"/>
  <c r="D272" i="21"/>
  <c r="E264" i="21"/>
  <c r="H253" i="21"/>
  <c r="V310" i="23" s="1"/>
  <c r="S232" i="21"/>
  <c r="O232" i="21"/>
  <c r="K232" i="21"/>
  <c r="AK289" i="23" s="1"/>
  <c r="G232" i="21"/>
  <c r="Q289" i="23" s="1"/>
  <c r="M231" i="21"/>
  <c r="AU288" i="23" s="1"/>
  <c r="R230" i="21"/>
  <c r="J229" i="21"/>
  <c r="AF286" i="23" s="1"/>
  <c r="C220" i="21"/>
  <c r="F220" i="21"/>
  <c r="N220" i="21"/>
  <c r="C367" i="21"/>
  <c r="G367" i="21"/>
  <c r="Q409" i="23" s="1"/>
  <c r="K367" i="21"/>
  <c r="AK409" i="23" s="1"/>
  <c r="O367" i="21"/>
  <c r="S367" i="21"/>
  <c r="D367" i="21"/>
  <c r="H367" i="21"/>
  <c r="V409" i="23" s="1"/>
  <c r="L367" i="21"/>
  <c r="AP409" i="23" s="1"/>
  <c r="P367" i="21"/>
  <c r="E367" i="21"/>
  <c r="I367" i="21"/>
  <c r="AA409" i="23" s="1"/>
  <c r="M367" i="21"/>
  <c r="AU409" i="23" s="1"/>
  <c r="Q367" i="21"/>
  <c r="F353" i="21"/>
  <c r="M315" i="21"/>
  <c r="AU357" i="23" s="1"/>
  <c r="J213" i="21"/>
  <c r="AF270" i="23" s="1"/>
  <c r="I376" i="21"/>
  <c r="AA418" i="23" s="1"/>
  <c r="H373" i="21"/>
  <c r="V415" i="23" s="1"/>
  <c r="K371" i="21"/>
  <c r="AK413" i="23" s="1"/>
  <c r="G371" i="21"/>
  <c r="Q413" i="23" s="1"/>
  <c r="C371" i="21"/>
  <c r="I370" i="21"/>
  <c r="AA412" i="23" s="1"/>
  <c r="C370" i="21"/>
  <c r="N368" i="21"/>
  <c r="C368" i="21"/>
  <c r="N366" i="21"/>
  <c r="F366" i="21"/>
  <c r="M360" i="21"/>
  <c r="AU402" i="23" s="1"/>
  <c r="E360" i="21"/>
  <c r="N358" i="21"/>
  <c r="E358" i="21"/>
  <c r="D349" i="21"/>
  <c r="E349" i="21"/>
  <c r="L349" i="21"/>
  <c r="AP391" i="23" s="1"/>
  <c r="Q349" i="21"/>
  <c r="F349" i="21"/>
  <c r="M349" i="21"/>
  <c r="AU391" i="23" s="1"/>
  <c r="S349" i="21"/>
  <c r="E341" i="21"/>
  <c r="J341" i="21"/>
  <c r="AF383" i="23" s="1"/>
  <c r="P341" i="21"/>
  <c r="F341" i="21"/>
  <c r="L341" i="21"/>
  <c r="AP383" i="23" s="1"/>
  <c r="Q341" i="21"/>
  <c r="R340" i="21"/>
  <c r="O336" i="21"/>
  <c r="R336" i="21"/>
  <c r="Q335" i="21"/>
  <c r="N333" i="21"/>
  <c r="N330" i="21"/>
  <c r="R328" i="21"/>
  <c r="R327" i="21"/>
  <c r="H327" i="21"/>
  <c r="V369" i="23" s="1"/>
  <c r="R326" i="21"/>
  <c r="M325" i="21"/>
  <c r="AU367" i="23" s="1"/>
  <c r="D325" i="21"/>
  <c r="C320" i="21"/>
  <c r="F320" i="21"/>
  <c r="L320" i="21"/>
  <c r="AP362" i="23" s="1"/>
  <c r="G320" i="21"/>
  <c r="Q362" i="23" s="1"/>
  <c r="O320" i="21"/>
  <c r="Q319" i="21"/>
  <c r="N316" i="21"/>
  <c r="E375" i="21"/>
  <c r="S366" i="21"/>
  <c r="K366" i="21"/>
  <c r="AK408" i="23" s="1"/>
  <c r="Q352" i="21"/>
  <c r="I352" i="21"/>
  <c r="AA394" i="23" s="1"/>
  <c r="O349" i="21"/>
  <c r="C335" i="21"/>
  <c r="D335" i="21"/>
  <c r="I335" i="21"/>
  <c r="AA377" i="23" s="1"/>
  <c r="N335" i="21"/>
  <c r="E335" i="21"/>
  <c r="J335" i="21"/>
  <c r="AF377" i="23" s="1"/>
  <c r="P335" i="21"/>
  <c r="C333" i="21"/>
  <c r="E333" i="21"/>
  <c r="J333" i="21"/>
  <c r="AF375" i="23" s="1"/>
  <c r="P333" i="21"/>
  <c r="F333" i="21"/>
  <c r="L333" i="21"/>
  <c r="AP375" i="23" s="1"/>
  <c r="Q333" i="21"/>
  <c r="Q327" i="21"/>
  <c r="D319" i="21"/>
  <c r="I319" i="21"/>
  <c r="AA361" i="23" s="1"/>
  <c r="N319" i="21"/>
  <c r="E319" i="21"/>
  <c r="J319" i="21"/>
  <c r="AF361" i="23" s="1"/>
  <c r="P319" i="21"/>
  <c r="C318" i="21"/>
  <c r="K318" i="21"/>
  <c r="AK360" i="23" s="1"/>
  <c r="S318" i="21"/>
  <c r="F318" i="21"/>
  <c r="N318" i="21"/>
  <c r="J218" i="21"/>
  <c r="AF275" i="23" s="1"/>
  <c r="M216" i="21"/>
  <c r="AU273" i="23" s="1"/>
  <c r="F216" i="21"/>
  <c r="H375" i="21"/>
  <c r="V417" i="23" s="1"/>
  <c r="I371" i="21"/>
  <c r="AA413" i="23" s="1"/>
  <c r="K370" i="21"/>
  <c r="AK412" i="23" s="1"/>
  <c r="L361" i="21"/>
  <c r="AP403" i="23" s="1"/>
  <c r="H361" i="21"/>
  <c r="V403" i="23" s="1"/>
  <c r="Q360" i="21"/>
  <c r="Q355" i="21"/>
  <c r="M355" i="21"/>
  <c r="AU397" i="23" s="1"/>
  <c r="I355" i="21"/>
  <c r="AA397" i="23" s="1"/>
  <c r="N352" i="21"/>
  <c r="D351" i="21"/>
  <c r="H351" i="21"/>
  <c r="V393" i="23" s="1"/>
  <c r="L351" i="21"/>
  <c r="AP393" i="23" s="1"/>
  <c r="P351" i="21"/>
  <c r="E351" i="21"/>
  <c r="I351" i="21"/>
  <c r="AA393" i="23" s="1"/>
  <c r="M351" i="21"/>
  <c r="AU393" i="23" s="1"/>
  <c r="Q351" i="21"/>
  <c r="J349" i="21"/>
  <c r="AF391" i="23" s="1"/>
  <c r="D340" i="21"/>
  <c r="J340" i="21"/>
  <c r="AF382" i="23" s="1"/>
  <c r="O340" i="21"/>
  <c r="F340" i="21"/>
  <c r="K340" i="21"/>
  <c r="AK382" i="23" s="1"/>
  <c r="P340" i="21"/>
  <c r="C337" i="21"/>
  <c r="E337" i="21"/>
  <c r="J337" i="21"/>
  <c r="AF379" i="23" s="1"/>
  <c r="P337" i="21"/>
  <c r="F337" i="21"/>
  <c r="L337" i="21"/>
  <c r="AP379" i="23" s="1"/>
  <c r="Q337" i="21"/>
  <c r="L335" i="21"/>
  <c r="AP377" i="23" s="1"/>
  <c r="I333" i="21"/>
  <c r="AA375" i="23" s="1"/>
  <c r="C330" i="21"/>
  <c r="F330" i="21"/>
  <c r="O330" i="21"/>
  <c r="G330" i="21"/>
  <c r="Q372" i="23" s="1"/>
  <c r="R330" i="21"/>
  <c r="C327" i="21"/>
  <c r="D327" i="21"/>
  <c r="I327" i="21"/>
  <c r="AA369" i="23" s="1"/>
  <c r="N327" i="21"/>
  <c r="E327" i="21"/>
  <c r="J327" i="21"/>
  <c r="AF369" i="23" s="1"/>
  <c r="P327" i="21"/>
  <c r="C326" i="21"/>
  <c r="S326" i="21"/>
  <c r="J326" i="21"/>
  <c r="AF368" i="23" s="1"/>
  <c r="C316" i="21"/>
  <c r="G316" i="21"/>
  <c r="Q358" i="23" s="1"/>
  <c r="R316" i="21"/>
  <c r="J316" i="21"/>
  <c r="AF358" i="23" s="1"/>
  <c r="D348" i="21"/>
  <c r="I329" i="21"/>
  <c r="AA371" i="23" s="1"/>
  <c r="D329" i="21"/>
  <c r="O342" i="21"/>
  <c r="G342" i="21"/>
  <c r="Q384" i="23" s="1"/>
  <c r="J338" i="21"/>
  <c r="AF380" i="23" s="1"/>
  <c r="F331" i="21"/>
  <c r="H321" i="21"/>
  <c r="V363" i="23" s="1"/>
  <c r="Q313" i="21"/>
  <c r="L313" i="21"/>
  <c r="AP355" i="23" s="1"/>
  <c r="F313" i="21"/>
  <c r="R258" i="21"/>
  <c r="R246" i="21"/>
  <c r="N239" i="21"/>
  <c r="K164" i="31"/>
  <c r="M226" i="21"/>
  <c r="AU283" i="23" s="1"/>
  <c r="R224" i="21"/>
  <c r="K224" i="21"/>
  <c r="AK281" i="23" s="1"/>
  <c r="Q220" i="21"/>
  <c r="I220" i="21"/>
  <c r="AA277" i="23" s="1"/>
  <c r="E220" i="21"/>
  <c r="M215" i="21"/>
  <c r="AU272" i="23" s="1"/>
  <c r="D376" i="21"/>
  <c r="H376" i="21"/>
  <c r="V418" i="23" s="1"/>
  <c r="L376" i="21"/>
  <c r="AP418" i="23" s="1"/>
  <c r="P376" i="21"/>
  <c r="D372" i="21"/>
  <c r="H372" i="21"/>
  <c r="V414" i="23" s="1"/>
  <c r="L372" i="21"/>
  <c r="AP414" i="23" s="1"/>
  <c r="P372" i="21"/>
  <c r="D368" i="21"/>
  <c r="H368" i="21"/>
  <c r="V410" i="23" s="1"/>
  <c r="L368" i="21"/>
  <c r="AP410" i="23" s="1"/>
  <c r="P368" i="21"/>
  <c r="C364" i="21"/>
  <c r="G364" i="21"/>
  <c r="Q406" i="23" s="1"/>
  <c r="K364" i="21"/>
  <c r="AK406" i="23" s="1"/>
  <c r="O364" i="21"/>
  <c r="S364" i="21"/>
  <c r="D364" i="21"/>
  <c r="H364" i="21"/>
  <c r="V406" i="23" s="1"/>
  <c r="L364" i="21"/>
  <c r="AP406" i="23" s="1"/>
  <c r="P364" i="21"/>
  <c r="I362" i="21"/>
  <c r="AA404" i="23" s="1"/>
  <c r="C356" i="21"/>
  <c r="G356" i="21"/>
  <c r="Q398" i="23" s="1"/>
  <c r="K356" i="21"/>
  <c r="AK398" i="23" s="1"/>
  <c r="O356" i="21"/>
  <c r="S356" i="21"/>
  <c r="K244" i="31"/>
  <c r="D356" i="21"/>
  <c r="H356" i="21"/>
  <c r="V398" i="23" s="1"/>
  <c r="L356" i="21"/>
  <c r="AP398" i="23" s="1"/>
  <c r="P356" i="21"/>
  <c r="Q354" i="21"/>
  <c r="I354" i="21"/>
  <c r="AA396" i="23" s="1"/>
  <c r="I408" i="21"/>
  <c r="J408" i="21" s="1"/>
  <c r="N272" i="21"/>
  <c r="H272" i="21"/>
  <c r="V329" i="23" s="1"/>
  <c r="R271" i="21"/>
  <c r="H271" i="21"/>
  <c r="V328" i="23" s="1"/>
  <c r="L266" i="21"/>
  <c r="AP323" i="23" s="1"/>
  <c r="O265" i="21"/>
  <c r="R264" i="21"/>
  <c r="M258" i="21"/>
  <c r="AU315" i="23" s="1"/>
  <c r="N254" i="21"/>
  <c r="P246" i="21"/>
  <c r="H239" i="21"/>
  <c r="V296" i="23" s="1"/>
  <c r="S236" i="21"/>
  <c r="R235" i="21"/>
  <c r="Q234" i="21"/>
  <c r="L226" i="21"/>
  <c r="AP283" i="23" s="1"/>
  <c r="P224" i="21"/>
  <c r="J224" i="21"/>
  <c r="AF281" i="23" s="1"/>
  <c r="Q222" i="21"/>
  <c r="M222" i="21"/>
  <c r="AU279" i="23" s="1"/>
  <c r="I222" i="21"/>
  <c r="AA279" i="23" s="1"/>
  <c r="E222" i="21"/>
  <c r="P220" i="21"/>
  <c r="L220" i="21"/>
  <c r="AP277" i="23" s="1"/>
  <c r="H220" i="21"/>
  <c r="V277" i="23" s="1"/>
  <c r="D220" i="21"/>
  <c r="G215" i="21"/>
  <c r="Q272" i="23" s="1"/>
  <c r="F212" i="21"/>
  <c r="G212" i="21"/>
  <c r="Q269" i="23" s="1"/>
  <c r="N212" i="21"/>
  <c r="Q376" i="21"/>
  <c r="K376" i="21"/>
  <c r="AK418" i="23" s="1"/>
  <c r="F376" i="21"/>
  <c r="Q372" i="21"/>
  <c r="K372" i="21"/>
  <c r="AK414" i="23" s="1"/>
  <c r="F372" i="21"/>
  <c r="Q368" i="21"/>
  <c r="K368" i="21"/>
  <c r="AK410" i="23" s="1"/>
  <c r="F368" i="21"/>
  <c r="C366" i="21"/>
  <c r="D366" i="21"/>
  <c r="H366" i="21"/>
  <c r="V408" i="23" s="1"/>
  <c r="L366" i="21"/>
  <c r="AP408" i="23" s="1"/>
  <c r="P366" i="21"/>
  <c r="H252" i="31"/>
  <c r="Q364" i="21"/>
  <c r="I364" i="21"/>
  <c r="AA406" i="23" s="1"/>
  <c r="N362" i="21"/>
  <c r="C358" i="21"/>
  <c r="G358" i="21"/>
  <c r="Q400" i="23" s="1"/>
  <c r="K358" i="21"/>
  <c r="AK400" i="23" s="1"/>
  <c r="O358" i="21"/>
  <c r="S358" i="21"/>
  <c r="D358" i="21"/>
  <c r="H358" i="21"/>
  <c r="V400" i="23" s="1"/>
  <c r="L358" i="21"/>
  <c r="AP400" i="23" s="1"/>
  <c r="P358" i="21"/>
  <c r="Q356" i="21"/>
  <c r="I356" i="21"/>
  <c r="AA398" i="23" s="1"/>
  <c r="N354" i="21"/>
  <c r="C350" i="21"/>
  <c r="G350" i="21"/>
  <c r="Q392" i="23" s="1"/>
  <c r="K350" i="21"/>
  <c r="AK392" i="23" s="1"/>
  <c r="O350" i="21"/>
  <c r="S350" i="21"/>
  <c r="D350" i="21"/>
  <c r="H350" i="21"/>
  <c r="V392" i="23" s="1"/>
  <c r="L350" i="21"/>
  <c r="AP392" i="23" s="1"/>
  <c r="P350" i="21"/>
  <c r="C362" i="21"/>
  <c r="G362" i="21"/>
  <c r="Q404" i="23" s="1"/>
  <c r="K362" i="21"/>
  <c r="AK404" i="23" s="1"/>
  <c r="O362" i="21"/>
  <c r="S362" i="21"/>
  <c r="D362" i="21"/>
  <c r="H362" i="21"/>
  <c r="V404" i="23" s="1"/>
  <c r="L362" i="21"/>
  <c r="AP404" i="23" s="1"/>
  <c r="P362" i="21"/>
  <c r="C354" i="21"/>
  <c r="G354" i="21"/>
  <c r="Q396" i="23" s="1"/>
  <c r="K354" i="21"/>
  <c r="AK396" i="23" s="1"/>
  <c r="O354" i="21"/>
  <c r="S354" i="21"/>
  <c r="D354" i="21"/>
  <c r="H354" i="21"/>
  <c r="V396" i="23" s="1"/>
  <c r="L354" i="21"/>
  <c r="AP396" i="23" s="1"/>
  <c r="P354" i="21"/>
  <c r="D334" i="21"/>
  <c r="H334" i="21"/>
  <c r="V376" i="23" s="1"/>
  <c r="L334" i="21"/>
  <c r="AP376" i="23" s="1"/>
  <c r="P334" i="21"/>
  <c r="E334" i="21"/>
  <c r="I334" i="21"/>
  <c r="AA376" i="23" s="1"/>
  <c r="M334" i="21"/>
  <c r="AU376" i="23" s="1"/>
  <c r="Q334" i="21"/>
  <c r="F334" i="21"/>
  <c r="N334" i="21"/>
  <c r="G334" i="21"/>
  <c r="Q376" i="23" s="1"/>
  <c r="O334" i="21"/>
  <c r="D328" i="21"/>
  <c r="H328" i="21"/>
  <c r="V370" i="23" s="1"/>
  <c r="L328" i="21"/>
  <c r="AP370" i="23" s="1"/>
  <c r="P328" i="21"/>
  <c r="E328" i="21"/>
  <c r="I328" i="21"/>
  <c r="AA370" i="23" s="1"/>
  <c r="M328" i="21"/>
  <c r="AU370" i="23" s="1"/>
  <c r="Q328" i="21"/>
  <c r="C328" i="21"/>
  <c r="K328" i="21"/>
  <c r="AK370" i="23" s="1"/>
  <c r="S328" i="21"/>
  <c r="F328" i="21"/>
  <c r="N328" i="21"/>
  <c r="N266" i="21"/>
  <c r="N222" i="21"/>
  <c r="J222" i="21"/>
  <c r="AF279" i="23" s="1"/>
  <c r="F222" i="21"/>
  <c r="M220" i="21"/>
  <c r="AU277" i="23" s="1"/>
  <c r="R376" i="21"/>
  <c r="M376" i="21"/>
  <c r="AU418" i="23" s="1"/>
  <c r="G376" i="21"/>
  <c r="Q418" i="23" s="1"/>
  <c r="G372" i="21"/>
  <c r="Q414" i="23" s="1"/>
  <c r="R364" i="21"/>
  <c r="J364" i="21"/>
  <c r="AF406" i="23" s="1"/>
  <c r="Q362" i="21"/>
  <c r="R356" i="21"/>
  <c r="J356" i="21"/>
  <c r="AF398" i="23" s="1"/>
  <c r="D336" i="21"/>
  <c r="H336" i="21"/>
  <c r="V378" i="23" s="1"/>
  <c r="L336" i="21"/>
  <c r="AP378" i="23" s="1"/>
  <c r="P336" i="21"/>
  <c r="E336" i="21"/>
  <c r="I336" i="21"/>
  <c r="AA378" i="23" s="1"/>
  <c r="M336" i="21"/>
  <c r="AU378" i="23" s="1"/>
  <c r="Q336" i="21"/>
  <c r="C336" i="21"/>
  <c r="K336" i="21"/>
  <c r="AK378" i="23" s="1"/>
  <c r="S336" i="21"/>
  <c r="F336" i="21"/>
  <c r="N336" i="21"/>
  <c r="K334" i="21"/>
  <c r="AK376" i="23" s="1"/>
  <c r="O328" i="21"/>
  <c r="C325" i="21"/>
  <c r="G325" i="21"/>
  <c r="Q367" i="23" s="1"/>
  <c r="E325" i="21"/>
  <c r="J325" i="21"/>
  <c r="AF367" i="23" s="1"/>
  <c r="N325" i="21"/>
  <c r="R325" i="21"/>
  <c r="F325" i="21"/>
  <c r="K325" i="21"/>
  <c r="AK367" i="23" s="1"/>
  <c r="O325" i="21"/>
  <c r="S325" i="21"/>
  <c r="H325" i="21"/>
  <c r="V367" i="23" s="1"/>
  <c r="P325" i="21"/>
  <c r="I325" i="21"/>
  <c r="AA367" i="23" s="1"/>
  <c r="Q325" i="21"/>
  <c r="C323" i="21"/>
  <c r="G323" i="21"/>
  <c r="Q365" i="23" s="1"/>
  <c r="K323" i="21"/>
  <c r="AK365" i="23" s="1"/>
  <c r="O323" i="21"/>
  <c r="S323" i="21"/>
  <c r="D323" i="21"/>
  <c r="I323" i="21"/>
  <c r="AA365" i="23" s="1"/>
  <c r="N323" i="21"/>
  <c r="E323" i="21"/>
  <c r="J323" i="21"/>
  <c r="AF365" i="23" s="1"/>
  <c r="P323" i="21"/>
  <c r="F323" i="21"/>
  <c r="Q323" i="21"/>
  <c r="H323" i="21"/>
  <c r="V365" i="23" s="1"/>
  <c r="R323" i="21"/>
  <c r="S123" i="21"/>
  <c r="R111" i="21"/>
  <c r="M272" i="21"/>
  <c r="AU329" i="23" s="1"/>
  <c r="O271" i="21"/>
  <c r="D271" i="21"/>
  <c r="N269" i="21"/>
  <c r="H265" i="21"/>
  <c r="V322" i="23" s="1"/>
  <c r="J258" i="21"/>
  <c r="AF315" i="23" s="1"/>
  <c r="R257" i="21"/>
  <c r="J257" i="21"/>
  <c r="AF314" i="23" s="1"/>
  <c r="O253" i="21"/>
  <c r="M236" i="21"/>
  <c r="AU293" i="23" s="1"/>
  <c r="J234" i="21"/>
  <c r="AF291" i="23" s="1"/>
  <c r="O224" i="21"/>
  <c r="F224" i="21"/>
  <c r="P222" i="21"/>
  <c r="L222" i="21"/>
  <c r="AP279" i="23" s="1"/>
  <c r="H222" i="21"/>
  <c r="V279" i="23" s="1"/>
  <c r="S220" i="21"/>
  <c r="O220" i="21"/>
  <c r="K220" i="21"/>
  <c r="AK277" i="23" s="1"/>
  <c r="G220" i="21"/>
  <c r="Q277" i="23" s="1"/>
  <c r="N218" i="21"/>
  <c r="O215" i="21"/>
  <c r="E215" i="21"/>
  <c r="R212" i="21"/>
  <c r="H212" i="21"/>
  <c r="V269" i="23" s="1"/>
  <c r="O376" i="21"/>
  <c r="J376" i="21"/>
  <c r="AF418" i="23" s="1"/>
  <c r="E376" i="21"/>
  <c r="D374" i="21"/>
  <c r="H374" i="21"/>
  <c r="V416" i="23" s="1"/>
  <c r="L374" i="21"/>
  <c r="AP416" i="23" s="1"/>
  <c r="P374" i="21"/>
  <c r="O372" i="21"/>
  <c r="J372" i="21"/>
  <c r="AF414" i="23" s="1"/>
  <c r="E372" i="21"/>
  <c r="D370" i="21"/>
  <c r="H370" i="21"/>
  <c r="V412" i="23" s="1"/>
  <c r="L370" i="21"/>
  <c r="AP412" i="23" s="1"/>
  <c r="P370" i="21"/>
  <c r="O368" i="21"/>
  <c r="J368" i="21"/>
  <c r="AF410" i="23" s="1"/>
  <c r="E368" i="21"/>
  <c r="R366" i="21"/>
  <c r="M366" i="21"/>
  <c r="AU408" i="23" s="1"/>
  <c r="G366" i="21"/>
  <c r="Q408" i="23" s="1"/>
  <c r="N364" i="21"/>
  <c r="F364" i="21"/>
  <c r="M362" i="21"/>
  <c r="AU404" i="23" s="1"/>
  <c r="E362" i="21"/>
  <c r="C360" i="21"/>
  <c r="G360" i="21"/>
  <c r="Q402" i="23" s="1"/>
  <c r="K360" i="21"/>
  <c r="AK402" i="23" s="1"/>
  <c r="O360" i="21"/>
  <c r="S360" i="21"/>
  <c r="D360" i="21"/>
  <c r="H360" i="21"/>
  <c r="V402" i="23" s="1"/>
  <c r="L360" i="21"/>
  <c r="AP402" i="23" s="1"/>
  <c r="P360" i="21"/>
  <c r="Q358" i="21"/>
  <c r="I358" i="21"/>
  <c r="AA400" i="23" s="1"/>
  <c r="N356" i="21"/>
  <c r="F356" i="21"/>
  <c r="M354" i="21"/>
  <c r="AU396" i="23" s="1"/>
  <c r="E354" i="21"/>
  <c r="C352" i="21"/>
  <c r="G352" i="21"/>
  <c r="Q394" i="23" s="1"/>
  <c r="K352" i="21"/>
  <c r="AK394" i="23" s="1"/>
  <c r="O352" i="21"/>
  <c r="S352" i="21"/>
  <c r="D352" i="21"/>
  <c r="H352" i="21"/>
  <c r="V394" i="23" s="1"/>
  <c r="L352" i="21"/>
  <c r="AP394" i="23" s="1"/>
  <c r="P352" i="21"/>
  <c r="Q350" i="21"/>
  <c r="I350" i="21"/>
  <c r="AA392" i="23" s="1"/>
  <c r="J336" i="21"/>
  <c r="AF378" i="23" s="1"/>
  <c r="S334" i="21"/>
  <c r="C334" i="21"/>
  <c r="G328" i="21"/>
  <c r="Q370" i="23" s="1"/>
  <c r="D326" i="21"/>
  <c r="H326" i="21"/>
  <c r="V368" i="23" s="1"/>
  <c r="L326" i="21"/>
  <c r="AP368" i="23" s="1"/>
  <c r="P326" i="21"/>
  <c r="E326" i="21"/>
  <c r="I326" i="21"/>
  <c r="AA368" i="23" s="1"/>
  <c r="M326" i="21"/>
  <c r="AU368" i="23" s="1"/>
  <c r="Q326" i="21"/>
  <c r="F326" i="21"/>
  <c r="N326" i="21"/>
  <c r="G326" i="21"/>
  <c r="Q368" i="23" s="1"/>
  <c r="O326" i="21"/>
  <c r="L325" i="21"/>
  <c r="AP367" i="23" s="1"/>
  <c r="M323" i="21"/>
  <c r="AU365" i="23" s="1"/>
  <c r="D314" i="21"/>
  <c r="H314" i="21"/>
  <c r="V356" i="23" s="1"/>
  <c r="L314" i="21"/>
  <c r="AP356" i="23" s="1"/>
  <c r="P314" i="21"/>
  <c r="E314" i="21"/>
  <c r="I314" i="21"/>
  <c r="AA356" i="23" s="1"/>
  <c r="M314" i="21"/>
  <c r="AU356" i="23" s="1"/>
  <c r="Q314" i="21"/>
  <c r="C314" i="21"/>
  <c r="K314" i="21"/>
  <c r="AK356" i="23" s="1"/>
  <c r="S314" i="21"/>
  <c r="F314" i="21"/>
  <c r="N314" i="21"/>
  <c r="J314" i="21"/>
  <c r="AF356" i="23" s="1"/>
  <c r="O314" i="21"/>
  <c r="R349" i="21"/>
  <c r="N349" i="21"/>
  <c r="I349" i="21"/>
  <c r="AA391" i="23" s="1"/>
  <c r="S348" i="21"/>
  <c r="N348" i="21"/>
  <c r="H348" i="21"/>
  <c r="V390" i="23" s="1"/>
  <c r="C347" i="21"/>
  <c r="G347" i="21"/>
  <c r="Q389" i="23" s="1"/>
  <c r="K347" i="21"/>
  <c r="AK389" i="23" s="1"/>
  <c r="O347" i="21"/>
  <c r="S347" i="21"/>
  <c r="S342" i="21"/>
  <c r="N342" i="21"/>
  <c r="H342" i="21"/>
  <c r="V384" i="23" s="1"/>
  <c r="C341" i="21"/>
  <c r="G341" i="21"/>
  <c r="Q383" i="23" s="1"/>
  <c r="K341" i="21"/>
  <c r="AK383" i="23" s="1"/>
  <c r="O341" i="21"/>
  <c r="S341" i="21"/>
  <c r="Q232" i="31"/>
  <c r="E340" i="21"/>
  <c r="I340" i="21"/>
  <c r="AA382" i="23" s="1"/>
  <c r="M340" i="21"/>
  <c r="AU382" i="23" s="1"/>
  <c r="Q340" i="21"/>
  <c r="S338" i="21"/>
  <c r="K338" i="21"/>
  <c r="AK380" i="23" s="1"/>
  <c r="D332" i="21"/>
  <c r="H332" i="21"/>
  <c r="V374" i="23" s="1"/>
  <c r="L332" i="21"/>
  <c r="AP374" i="23" s="1"/>
  <c r="P332" i="21"/>
  <c r="E332" i="21"/>
  <c r="I332" i="21"/>
  <c r="AA374" i="23" s="1"/>
  <c r="M332" i="21"/>
  <c r="AU374" i="23" s="1"/>
  <c r="Q332" i="21"/>
  <c r="S330" i="21"/>
  <c r="K330" i="21"/>
  <c r="AK372" i="23" s="1"/>
  <c r="N324" i="21"/>
  <c r="E322" i="21"/>
  <c r="I322" i="21"/>
  <c r="AA364" i="23" s="1"/>
  <c r="M322" i="21"/>
  <c r="AU364" i="23" s="1"/>
  <c r="Q322" i="21"/>
  <c r="C322" i="21"/>
  <c r="H322" i="21"/>
  <c r="V364" i="23" s="1"/>
  <c r="N322" i="21"/>
  <c r="S322" i="21"/>
  <c r="D322" i="21"/>
  <c r="J322" i="21"/>
  <c r="AF364" i="23" s="1"/>
  <c r="O322" i="21"/>
  <c r="C349" i="21"/>
  <c r="G349" i="21"/>
  <c r="Q391" i="23" s="1"/>
  <c r="K349" i="21"/>
  <c r="AK391" i="23" s="1"/>
  <c r="E348" i="21"/>
  <c r="I348" i="21"/>
  <c r="AA390" i="23" s="1"/>
  <c r="M348" i="21"/>
  <c r="AU390" i="23" s="1"/>
  <c r="Q348" i="21"/>
  <c r="E342" i="21"/>
  <c r="I342" i="21"/>
  <c r="AA384" i="23" s="1"/>
  <c r="M342" i="21"/>
  <c r="AU384" i="23" s="1"/>
  <c r="Q342" i="21"/>
  <c r="D338" i="21"/>
  <c r="H338" i="21"/>
  <c r="V380" i="23" s="1"/>
  <c r="L338" i="21"/>
  <c r="AP380" i="23" s="1"/>
  <c r="P338" i="21"/>
  <c r="E338" i="21"/>
  <c r="I338" i="21"/>
  <c r="AA380" i="23" s="1"/>
  <c r="M338" i="21"/>
  <c r="AU380" i="23" s="1"/>
  <c r="Q338" i="21"/>
  <c r="D330" i="21"/>
  <c r="H330" i="21"/>
  <c r="V372" i="23" s="1"/>
  <c r="L330" i="21"/>
  <c r="AP372" i="23" s="1"/>
  <c r="P330" i="21"/>
  <c r="E330" i="21"/>
  <c r="I330" i="21"/>
  <c r="AA372" i="23" s="1"/>
  <c r="M330" i="21"/>
  <c r="AU372" i="23" s="1"/>
  <c r="Q330" i="21"/>
  <c r="E324" i="21"/>
  <c r="I324" i="21"/>
  <c r="AA366" i="23" s="1"/>
  <c r="M324" i="21"/>
  <c r="AU366" i="23" s="1"/>
  <c r="Q324" i="21"/>
  <c r="D324" i="21"/>
  <c r="J324" i="21"/>
  <c r="AF366" i="23" s="1"/>
  <c r="O324" i="21"/>
  <c r="F324" i="21"/>
  <c r="K324" i="21"/>
  <c r="AK366" i="23" s="1"/>
  <c r="P324" i="21"/>
  <c r="S339" i="21"/>
  <c r="O339" i="21"/>
  <c r="K339" i="21"/>
  <c r="AK381" i="23" s="1"/>
  <c r="G339" i="21"/>
  <c r="Q381" i="23" s="1"/>
  <c r="S337" i="21"/>
  <c r="O337" i="21"/>
  <c r="K337" i="21"/>
  <c r="AK379" i="23" s="1"/>
  <c r="G337" i="21"/>
  <c r="Q379" i="23" s="1"/>
  <c r="S335" i="21"/>
  <c r="O335" i="21"/>
  <c r="K335" i="21"/>
  <c r="AK377" i="23" s="1"/>
  <c r="G335" i="21"/>
  <c r="Q377" i="23" s="1"/>
  <c r="S333" i="21"/>
  <c r="O333" i="21"/>
  <c r="K333" i="21"/>
  <c r="AK375" i="23" s="1"/>
  <c r="G333" i="21"/>
  <c r="Q375" i="23" s="1"/>
  <c r="S331" i="21"/>
  <c r="O331" i="21"/>
  <c r="K331" i="21"/>
  <c r="AK373" i="23" s="1"/>
  <c r="G331" i="21"/>
  <c r="Q373" i="23" s="1"/>
  <c r="S329" i="21"/>
  <c r="O329" i="21"/>
  <c r="K329" i="21"/>
  <c r="AK371" i="23" s="1"/>
  <c r="G329" i="21"/>
  <c r="Q371" i="23" s="1"/>
  <c r="S327" i="21"/>
  <c r="O327" i="21"/>
  <c r="K327" i="21"/>
  <c r="AK369" i="23" s="1"/>
  <c r="G327" i="21"/>
  <c r="Q369" i="23" s="1"/>
  <c r="N321" i="21"/>
  <c r="I321" i="21"/>
  <c r="AA363" i="23" s="1"/>
  <c r="S320" i="21"/>
  <c r="N320" i="21"/>
  <c r="H320" i="21"/>
  <c r="V362" i="23" s="1"/>
  <c r="C319" i="21"/>
  <c r="G319" i="21"/>
  <c r="Q361" i="23" s="1"/>
  <c r="K319" i="21"/>
  <c r="AK361" i="23" s="1"/>
  <c r="O319" i="21"/>
  <c r="S319" i="21"/>
  <c r="D318" i="21"/>
  <c r="H318" i="21"/>
  <c r="V360" i="23" s="1"/>
  <c r="L318" i="21"/>
  <c r="AP360" i="23" s="1"/>
  <c r="P318" i="21"/>
  <c r="E318" i="21"/>
  <c r="I318" i="21"/>
  <c r="AA360" i="23" s="1"/>
  <c r="M318" i="21"/>
  <c r="AU360" i="23" s="1"/>
  <c r="Q318" i="21"/>
  <c r="S316" i="21"/>
  <c r="K316" i="21"/>
  <c r="AK358" i="23" s="1"/>
  <c r="F307" i="21"/>
  <c r="J307" i="21"/>
  <c r="G312" i="21"/>
  <c r="C321" i="21"/>
  <c r="G321" i="21"/>
  <c r="Q363" i="23" s="1"/>
  <c r="K321" i="21"/>
  <c r="AK363" i="23" s="1"/>
  <c r="O321" i="21"/>
  <c r="S321" i="21"/>
  <c r="E320" i="21"/>
  <c r="I320" i="21"/>
  <c r="AA362" i="23" s="1"/>
  <c r="M320" i="21"/>
  <c r="AU362" i="23" s="1"/>
  <c r="Q320" i="21"/>
  <c r="D316" i="21"/>
  <c r="H316" i="21"/>
  <c r="V358" i="23" s="1"/>
  <c r="L316" i="21"/>
  <c r="AP358" i="23" s="1"/>
  <c r="P316" i="21"/>
  <c r="E316" i="21"/>
  <c r="I316" i="21"/>
  <c r="AA358" i="23" s="1"/>
  <c r="M316" i="21"/>
  <c r="AU358" i="23" s="1"/>
  <c r="Q316" i="21"/>
  <c r="S317" i="21"/>
  <c r="O317" i="21"/>
  <c r="K317" i="21"/>
  <c r="AK359" i="23" s="1"/>
  <c r="G317" i="21"/>
  <c r="Q359" i="23" s="1"/>
  <c r="S315" i="21"/>
  <c r="O315" i="21"/>
  <c r="K315" i="21"/>
  <c r="AK357" i="23" s="1"/>
  <c r="G315" i="21"/>
  <c r="Q357" i="23" s="1"/>
  <c r="S313" i="21"/>
  <c r="O313" i="21"/>
  <c r="K313" i="21"/>
  <c r="AK355" i="23" s="1"/>
  <c r="G313" i="21"/>
  <c r="Q355" i="23" s="1"/>
  <c r="R262" i="21"/>
  <c r="C259" i="21"/>
  <c r="H259" i="21"/>
  <c r="V316" i="23" s="1"/>
  <c r="L259" i="21"/>
  <c r="AP316" i="23" s="1"/>
  <c r="I252" i="21"/>
  <c r="AA309" i="23" s="1"/>
  <c r="M252" i="21"/>
  <c r="AU309" i="23" s="1"/>
  <c r="E240" i="21"/>
  <c r="I240" i="21"/>
  <c r="AA297" i="23" s="1"/>
  <c r="M240" i="21"/>
  <c r="AU297" i="23" s="1"/>
  <c r="K233" i="21"/>
  <c r="AK290" i="23" s="1"/>
  <c r="M233" i="21"/>
  <c r="AU290" i="23" s="1"/>
  <c r="G223" i="21"/>
  <c r="Q280" i="23" s="1"/>
  <c r="O223" i="21"/>
  <c r="I223" i="21"/>
  <c r="AA280" i="23" s="1"/>
  <c r="R223" i="21"/>
  <c r="E217" i="21"/>
  <c r="M217" i="21"/>
  <c r="AU274" i="23" s="1"/>
  <c r="F217" i="21"/>
  <c r="Q217" i="21"/>
  <c r="O155" i="21"/>
  <c r="P140" i="21"/>
  <c r="O126" i="21"/>
  <c r="Q274" i="21"/>
  <c r="F274" i="21"/>
  <c r="K273" i="21"/>
  <c r="AK330" i="23" s="1"/>
  <c r="L269" i="21"/>
  <c r="AP326" i="23" s="1"/>
  <c r="F264" i="21"/>
  <c r="N264" i="21"/>
  <c r="I264" i="21"/>
  <c r="AA321" i="23" s="1"/>
  <c r="Q264" i="21"/>
  <c r="E246" i="21"/>
  <c r="M246" i="21"/>
  <c r="AU303" i="23" s="1"/>
  <c r="H246" i="21"/>
  <c r="V303" i="23" s="1"/>
  <c r="N246" i="21"/>
  <c r="D238" i="21"/>
  <c r="N238" i="21"/>
  <c r="D226" i="21"/>
  <c r="I226" i="21"/>
  <c r="AA283" i="23" s="1"/>
  <c r="N226" i="21"/>
  <c r="E226" i="21"/>
  <c r="J226" i="21"/>
  <c r="AF283" i="23" s="1"/>
  <c r="P226" i="21"/>
  <c r="N223" i="21"/>
  <c r="M218" i="21"/>
  <c r="AU275" i="23" s="1"/>
  <c r="R217" i="21"/>
  <c r="H140" i="21"/>
  <c r="V212" i="23" s="1"/>
  <c r="R273" i="21"/>
  <c r="G273" i="21"/>
  <c r="Q330" i="23" s="1"/>
  <c r="M270" i="21"/>
  <c r="AU327" i="23" s="1"/>
  <c r="G269" i="21"/>
  <c r="Q326" i="23" s="1"/>
  <c r="R268" i="21"/>
  <c r="E265" i="21"/>
  <c r="C265" i="21"/>
  <c r="J265" i="21"/>
  <c r="AF322" i="23" s="1"/>
  <c r="R265" i="21"/>
  <c r="D265" i="21"/>
  <c r="L265" i="21"/>
  <c r="AP322" i="23" s="1"/>
  <c r="S265" i="21"/>
  <c r="C253" i="21"/>
  <c r="J253" i="21"/>
  <c r="AF310" i="23" s="1"/>
  <c r="R253" i="21"/>
  <c r="D253" i="21"/>
  <c r="L253" i="21"/>
  <c r="AP310" i="23" s="1"/>
  <c r="S253" i="21"/>
  <c r="F250" i="21"/>
  <c r="R250" i="21"/>
  <c r="P240" i="21"/>
  <c r="C234" i="21"/>
  <c r="E234" i="21"/>
  <c r="K234" i="21"/>
  <c r="AK291" i="23" s="1"/>
  <c r="R234" i="21"/>
  <c r="F234" i="21"/>
  <c r="M234" i="21"/>
  <c r="AU291" i="23" s="1"/>
  <c r="J223" i="21"/>
  <c r="AF280" i="23" s="1"/>
  <c r="C218" i="21"/>
  <c r="G218" i="21"/>
  <c r="Q275" i="23" s="1"/>
  <c r="K218" i="21"/>
  <c r="AK275" i="23" s="1"/>
  <c r="O218" i="21"/>
  <c r="S218" i="21"/>
  <c r="D218" i="21"/>
  <c r="H218" i="21"/>
  <c r="V275" i="23" s="1"/>
  <c r="L218" i="21"/>
  <c r="AP275" i="23" s="1"/>
  <c r="P218" i="21"/>
  <c r="K217" i="21"/>
  <c r="AK274" i="23" s="1"/>
  <c r="Q140" i="21"/>
  <c r="M22" i="21"/>
  <c r="H180" i="21"/>
  <c r="E140" i="21"/>
  <c r="M138" i="21"/>
  <c r="AU210" i="23" s="1"/>
  <c r="R135" i="21"/>
  <c r="K289" i="21"/>
  <c r="F200" i="31"/>
  <c r="L274" i="21"/>
  <c r="AP331" i="23" s="1"/>
  <c r="P273" i="21"/>
  <c r="F273" i="21"/>
  <c r="I270" i="21"/>
  <c r="AA327" i="23" s="1"/>
  <c r="R269" i="21"/>
  <c r="C269" i="21"/>
  <c r="H268" i="21"/>
  <c r="V325" i="23" s="1"/>
  <c r="I266" i="21"/>
  <c r="AA323" i="23" s="1"/>
  <c r="F266" i="21"/>
  <c r="Q266" i="21"/>
  <c r="J266" i="21"/>
  <c r="AF323" i="23" s="1"/>
  <c r="N265" i="21"/>
  <c r="J264" i="21"/>
  <c r="AF321" i="23" s="1"/>
  <c r="E263" i="21"/>
  <c r="D263" i="21"/>
  <c r="J263" i="21"/>
  <c r="AF320" i="23" s="1"/>
  <c r="O263" i="21"/>
  <c r="F263" i="21"/>
  <c r="K263" i="21"/>
  <c r="AK320" i="23" s="1"/>
  <c r="P263" i="21"/>
  <c r="S259" i="21"/>
  <c r="D254" i="21"/>
  <c r="H254" i="21"/>
  <c r="V311" i="23" s="1"/>
  <c r="P254" i="21"/>
  <c r="I254" i="21"/>
  <c r="AA311" i="23" s="1"/>
  <c r="N253" i="21"/>
  <c r="I246" i="21"/>
  <c r="AA303" i="23" s="1"/>
  <c r="H240" i="21"/>
  <c r="V297" i="23" s="1"/>
  <c r="C239" i="21"/>
  <c r="J239" i="21"/>
  <c r="AF296" i="23" s="1"/>
  <c r="R239" i="21"/>
  <c r="D239" i="21"/>
  <c r="L239" i="21"/>
  <c r="AP296" i="23" s="1"/>
  <c r="S239" i="21"/>
  <c r="I235" i="21"/>
  <c r="AA292" i="23" s="1"/>
  <c r="O235" i="21"/>
  <c r="O234" i="21"/>
  <c r="R226" i="21"/>
  <c r="H226" i="21"/>
  <c r="V283" i="23" s="1"/>
  <c r="C223" i="21"/>
  <c r="Q218" i="21"/>
  <c r="I218" i="21"/>
  <c r="AA275" i="23" s="1"/>
  <c r="J217" i="21"/>
  <c r="AF274" i="23" s="1"/>
  <c r="I236" i="21"/>
  <c r="AA293" i="23" s="1"/>
  <c r="G229" i="21"/>
  <c r="Q286" i="23" s="1"/>
  <c r="O257" i="21"/>
  <c r="G257" i="21"/>
  <c r="Q314" i="23" s="1"/>
  <c r="N251" i="21"/>
  <c r="O247" i="21"/>
  <c r="G247" i="21"/>
  <c r="Q304" i="23" s="1"/>
  <c r="G224" i="21"/>
  <c r="Q281" i="23" s="1"/>
  <c r="S215" i="21"/>
  <c r="P214" i="21"/>
  <c r="K214" i="21"/>
  <c r="AK271" i="23" s="1"/>
  <c r="P212" i="21"/>
  <c r="K212" i="21"/>
  <c r="AK269" i="23" s="1"/>
  <c r="E261" i="21"/>
  <c r="F261" i="21"/>
  <c r="K261" i="21"/>
  <c r="AK318" i="23" s="1"/>
  <c r="P261" i="21"/>
  <c r="D256" i="21"/>
  <c r="I256" i="21"/>
  <c r="AA313" i="23" s="1"/>
  <c r="N256" i="21"/>
  <c r="E256" i="21"/>
  <c r="J256" i="21"/>
  <c r="AF313" i="23" s="1"/>
  <c r="P256" i="21"/>
  <c r="L249" i="21"/>
  <c r="AP306" i="23" s="1"/>
  <c r="O241" i="21"/>
  <c r="C228" i="21"/>
  <c r="G228" i="21"/>
  <c r="Q285" i="23" s="1"/>
  <c r="K228" i="21"/>
  <c r="AK285" i="23" s="1"/>
  <c r="O228" i="21"/>
  <c r="S228" i="21"/>
  <c r="E228" i="21"/>
  <c r="J228" i="21"/>
  <c r="AF285" i="23" s="1"/>
  <c r="P228" i="21"/>
  <c r="F228" i="21"/>
  <c r="L228" i="21"/>
  <c r="AP285" i="23" s="1"/>
  <c r="Q228" i="21"/>
  <c r="P127" i="21"/>
  <c r="K123" i="21"/>
  <c r="AK195" i="23" s="1"/>
  <c r="P274" i="21"/>
  <c r="J274" i="21"/>
  <c r="AF331" i="23" s="1"/>
  <c r="E274" i="21"/>
  <c r="O273" i="21"/>
  <c r="J273" i="21"/>
  <c r="AF330" i="23" s="1"/>
  <c r="D273" i="21"/>
  <c r="R270" i="21"/>
  <c r="H270" i="21"/>
  <c r="V327" i="23" s="1"/>
  <c r="N261" i="21"/>
  <c r="G261" i="21"/>
  <c r="Q318" i="23" s="1"/>
  <c r="I260" i="21"/>
  <c r="AA317" i="23" s="1"/>
  <c r="J260" i="21"/>
  <c r="AF317" i="23" s="1"/>
  <c r="R259" i="21"/>
  <c r="G259" i="21"/>
  <c r="Q316" i="23" s="1"/>
  <c r="L256" i="21"/>
  <c r="AP313" i="23" s="1"/>
  <c r="D252" i="21"/>
  <c r="N252" i="21"/>
  <c r="H252" i="21"/>
  <c r="V309" i="23" s="1"/>
  <c r="R252" i="21"/>
  <c r="Q250" i="21"/>
  <c r="R236" i="21"/>
  <c r="G236" i="21"/>
  <c r="Q293" i="23" s="1"/>
  <c r="F233" i="21"/>
  <c r="Q233" i="21"/>
  <c r="E233" i="21"/>
  <c r="R233" i="21"/>
  <c r="J233" i="21"/>
  <c r="AF290" i="23" s="1"/>
  <c r="C230" i="21"/>
  <c r="G230" i="21"/>
  <c r="Q287" i="23" s="1"/>
  <c r="K230" i="21"/>
  <c r="AK287" i="23" s="1"/>
  <c r="O230" i="21"/>
  <c r="S230" i="21"/>
  <c r="E230" i="21"/>
  <c r="J230" i="21"/>
  <c r="AF287" i="23" s="1"/>
  <c r="P230" i="21"/>
  <c r="F230" i="21"/>
  <c r="L230" i="21"/>
  <c r="AP287" i="23" s="1"/>
  <c r="Q230" i="21"/>
  <c r="I228" i="21"/>
  <c r="AA285" i="23" s="1"/>
  <c r="H261" i="21"/>
  <c r="V318" i="23" s="1"/>
  <c r="M256" i="21"/>
  <c r="AU313" i="23" s="1"/>
  <c r="D241" i="21"/>
  <c r="J241" i="21"/>
  <c r="AF298" i="23" s="1"/>
  <c r="C241" i="21"/>
  <c r="K241" i="21"/>
  <c r="AK298" i="23" s="1"/>
  <c r="P241" i="21"/>
  <c r="F241" i="21"/>
  <c r="L241" i="21"/>
  <c r="AP298" i="23" s="1"/>
  <c r="R241" i="21"/>
  <c r="M228" i="21"/>
  <c r="AU285" i="23" s="1"/>
  <c r="J127" i="21"/>
  <c r="AF199" i="23" s="1"/>
  <c r="I123" i="21"/>
  <c r="AA195" i="23" s="1"/>
  <c r="Q115" i="21"/>
  <c r="R113" i="21"/>
  <c r="N274" i="21"/>
  <c r="I274" i="21"/>
  <c r="AA331" i="23" s="1"/>
  <c r="S273" i="21"/>
  <c r="N273" i="21"/>
  <c r="H273" i="21"/>
  <c r="V330" i="23" s="1"/>
  <c r="N271" i="21"/>
  <c r="N270" i="21"/>
  <c r="D270" i="21"/>
  <c r="S269" i="21"/>
  <c r="H269" i="21"/>
  <c r="V326" i="23" s="1"/>
  <c r="P266" i="21"/>
  <c r="P265" i="21"/>
  <c r="K265" i="21"/>
  <c r="AK322" i="23" s="1"/>
  <c r="F265" i="21"/>
  <c r="S261" i="21"/>
  <c r="L261" i="21"/>
  <c r="AP318" i="23" s="1"/>
  <c r="D261" i="21"/>
  <c r="R260" i="21"/>
  <c r="N259" i="21"/>
  <c r="R256" i="21"/>
  <c r="H256" i="21"/>
  <c r="V313" i="23" s="1"/>
  <c r="C255" i="21"/>
  <c r="H255" i="21"/>
  <c r="V312" i="23" s="1"/>
  <c r="N255" i="21"/>
  <c r="S255" i="21"/>
  <c r="D255" i="21"/>
  <c r="J255" i="21"/>
  <c r="AF312" i="23" s="1"/>
  <c r="O255" i="21"/>
  <c r="H241" i="21"/>
  <c r="V298" i="23" s="1"/>
  <c r="N236" i="21"/>
  <c r="I230" i="21"/>
  <c r="AA287" i="23" s="1"/>
  <c r="R228" i="21"/>
  <c r="H228" i="21"/>
  <c r="V285" i="23" s="1"/>
  <c r="L116" i="21"/>
  <c r="AP188" i="23" s="1"/>
  <c r="I115" i="21"/>
  <c r="AA187" i="23" s="1"/>
  <c r="R261" i="21"/>
  <c r="J261" i="21"/>
  <c r="AF318" i="23" s="1"/>
  <c r="C261" i="21"/>
  <c r="E259" i="21"/>
  <c r="D259" i="21"/>
  <c r="J259" i="21"/>
  <c r="AF316" i="23" s="1"/>
  <c r="O259" i="21"/>
  <c r="F259" i="21"/>
  <c r="K259" i="21"/>
  <c r="AK316" i="23" s="1"/>
  <c r="P259" i="21"/>
  <c r="Q256" i="21"/>
  <c r="F256" i="21"/>
  <c r="H250" i="21"/>
  <c r="V307" i="23" s="1"/>
  <c r="M250" i="21"/>
  <c r="AU307" i="23" s="1"/>
  <c r="S241" i="21"/>
  <c r="G241" i="21"/>
  <c r="Q298" i="23" s="1"/>
  <c r="D236" i="21"/>
  <c r="H236" i="21"/>
  <c r="V293" i="23" s="1"/>
  <c r="L236" i="21"/>
  <c r="AP293" i="23" s="1"/>
  <c r="P236" i="21"/>
  <c r="E236" i="21"/>
  <c r="J236" i="21"/>
  <c r="AF293" i="23" s="1"/>
  <c r="O236" i="21"/>
  <c r="F236" i="21"/>
  <c r="K236" i="21"/>
  <c r="AK293" i="23" s="1"/>
  <c r="Q236" i="21"/>
  <c r="N228" i="21"/>
  <c r="D228" i="21"/>
  <c r="N258" i="21"/>
  <c r="S257" i="21"/>
  <c r="N257" i="21"/>
  <c r="H257" i="21"/>
  <c r="V314" i="23" s="1"/>
  <c r="C257" i="21"/>
  <c r="R254" i="21"/>
  <c r="J254" i="21"/>
  <c r="AF311" i="23" s="1"/>
  <c r="N248" i="21"/>
  <c r="I248" i="21"/>
  <c r="AA305" i="23" s="1"/>
  <c r="S247" i="21"/>
  <c r="N247" i="21"/>
  <c r="H247" i="21"/>
  <c r="V304" i="23" s="1"/>
  <c r="N240" i="21"/>
  <c r="S234" i="21"/>
  <c r="N234" i="21"/>
  <c r="I234" i="21"/>
  <c r="AA291" i="23" s="1"/>
  <c r="G231" i="21"/>
  <c r="Q288" i="23" s="1"/>
  <c r="N231" i="21"/>
  <c r="C226" i="21"/>
  <c r="G226" i="21"/>
  <c r="Q283" i="23" s="1"/>
  <c r="K226" i="21"/>
  <c r="AK283" i="23" s="1"/>
  <c r="O226" i="21"/>
  <c r="S226" i="21"/>
  <c r="R225" i="21"/>
  <c r="S224" i="21"/>
  <c r="N224" i="21"/>
  <c r="H224" i="21"/>
  <c r="V281" i="23" s="1"/>
  <c r="E223" i="21"/>
  <c r="M223" i="21"/>
  <c r="AU280" i="23" s="1"/>
  <c r="S223" i="21"/>
  <c r="R219" i="21"/>
  <c r="S216" i="21"/>
  <c r="N216" i="21"/>
  <c r="I216" i="21"/>
  <c r="AA273" i="23" s="1"/>
  <c r="C215" i="21"/>
  <c r="J215" i="21"/>
  <c r="AF272" i="23" s="1"/>
  <c r="R215" i="21"/>
  <c r="E214" i="21"/>
  <c r="I214" i="21"/>
  <c r="AA271" i="23" s="1"/>
  <c r="M214" i="21"/>
  <c r="AU271" i="23" s="1"/>
  <c r="Q214" i="21"/>
  <c r="G213" i="21"/>
  <c r="Q270" i="23" s="1"/>
  <c r="E212" i="21"/>
  <c r="I212" i="21"/>
  <c r="AA269" i="23" s="1"/>
  <c r="M212" i="21"/>
  <c r="AU269" i="23" s="1"/>
  <c r="Q212" i="21"/>
  <c r="D240" i="21"/>
  <c r="J240" i="21"/>
  <c r="AF297" i="23" s="1"/>
  <c r="R240" i="21"/>
  <c r="I238" i="21"/>
  <c r="AA295" i="23" s="1"/>
  <c r="M238" i="21"/>
  <c r="AU295" i="23" s="1"/>
  <c r="D234" i="21"/>
  <c r="H234" i="21"/>
  <c r="V291" i="23" s="1"/>
  <c r="L234" i="21"/>
  <c r="AP291" i="23" s="1"/>
  <c r="P234" i="21"/>
  <c r="E225" i="21"/>
  <c r="M225" i="21"/>
  <c r="AU282" i="23" s="1"/>
  <c r="E224" i="21"/>
  <c r="I224" i="21"/>
  <c r="AA281" i="23" s="1"/>
  <c r="M224" i="21"/>
  <c r="AU281" i="23" s="1"/>
  <c r="Q224" i="21"/>
  <c r="O219" i="21"/>
  <c r="D216" i="21"/>
  <c r="H216" i="21"/>
  <c r="V273" i="23" s="1"/>
  <c r="L216" i="21"/>
  <c r="AP273" i="23" s="1"/>
  <c r="P216" i="21"/>
  <c r="E174" i="21"/>
  <c r="D174" i="21"/>
  <c r="R174" i="21"/>
  <c r="C150" i="21"/>
  <c r="F150" i="21"/>
  <c r="P150" i="21"/>
  <c r="F120" i="21"/>
  <c r="R120" i="21"/>
  <c r="E275" i="21"/>
  <c r="I275" i="21"/>
  <c r="AA332" i="23" s="1"/>
  <c r="M275" i="21"/>
  <c r="AU332" i="23" s="1"/>
  <c r="Q275" i="21"/>
  <c r="C268" i="21"/>
  <c r="G268" i="21"/>
  <c r="Q325" i="23" s="1"/>
  <c r="K268" i="21"/>
  <c r="AK325" i="23" s="1"/>
  <c r="O268" i="21"/>
  <c r="S268" i="21"/>
  <c r="R267" i="21"/>
  <c r="L267" i="21"/>
  <c r="AP324" i="23" s="1"/>
  <c r="G267" i="21"/>
  <c r="Q324" i="23" s="1"/>
  <c r="C262" i="21"/>
  <c r="G262" i="21"/>
  <c r="Q319" i="23" s="1"/>
  <c r="K262" i="21"/>
  <c r="AK319" i="23" s="1"/>
  <c r="O262" i="21"/>
  <c r="S262" i="21"/>
  <c r="D262" i="21"/>
  <c r="H262" i="21"/>
  <c r="V319" i="23" s="1"/>
  <c r="L262" i="21"/>
  <c r="AP319" i="23" s="1"/>
  <c r="P262" i="21"/>
  <c r="E249" i="21"/>
  <c r="I249" i="21"/>
  <c r="AA306" i="23" s="1"/>
  <c r="M249" i="21"/>
  <c r="AU306" i="23" s="1"/>
  <c r="Q249" i="21"/>
  <c r="C249" i="21"/>
  <c r="H249" i="21"/>
  <c r="V306" i="23" s="1"/>
  <c r="N249" i="21"/>
  <c r="S249" i="21"/>
  <c r="D249" i="21"/>
  <c r="J249" i="21"/>
  <c r="AF306" i="23" s="1"/>
  <c r="O249" i="21"/>
  <c r="D237" i="21"/>
  <c r="H237" i="21"/>
  <c r="V294" i="23" s="1"/>
  <c r="L237" i="21"/>
  <c r="AP294" i="23" s="1"/>
  <c r="P237" i="21"/>
  <c r="C237" i="21"/>
  <c r="I237" i="21"/>
  <c r="AA294" i="23" s="1"/>
  <c r="N237" i="21"/>
  <c r="S237" i="21"/>
  <c r="E237" i="21"/>
  <c r="K237" i="21"/>
  <c r="AK294" i="23" s="1"/>
  <c r="R237" i="21"/>
  <c r="F237" i="21"/>
  <c r="M237" i="21"/>
  <c r="AU294" i="23" s="1"/>
  <c r="D227" i="21"/>
  <c r="H227" i="21"/>
  <c r="V284" i="23" s="1"/>
  <c r="L227" i="21"/>
  <c r="AP284" i="23" s="1"/>
  <c r="P227" i="21"/>
  <c r="F227" i="21"/>
  <c r="K227" i="21"/>
  <c r="AK284" i="23" s="1"/>
  <c r="Q227" i="21"/>
  <c r="E227" i="21"/>
  <c r="M227" i="21"/>
  <c r="AU284" i="23" s="1"/>
  <c r="S227" i="21"/>
  <c r="G227" i="21"/>
  <c r="Q284" i="23" s="1"/>
  <c r="N227" i="21"/>
  <c r="D221" i="21"/>
  <c r="H221" i="21"/>
  <c r="V278" i="23" s="1"/>
  <c r="L221" i="21"/>
  <c r="AP278" i="23" s="1"/>
  <c r="P221" i="21"/>
  <c r="C221" i="21"/>
  <c r="I221" i="21"/>
  <c r="AA278" i="23" s="1"/>
  <c r="N221" i="21"/>
  <c r="S221" i="21"/>
  <c r="E221" i="21"/>
  <c r="K221" i="21"/>
  <c r="AK278" i="23" s="1"/>
  <c r="R221" i="21"/>
  <c r="F221" i="21"/>
  <c r="M221" i="21"/>
  <c r="AU278" i="23" s="1"/>
  <c r="I187" i="21"/>
  <c r="L187" i="21" s="1"/>
  <c r="Q187" i="21" s="1"/>
  <c r="K174" i="21"/>
  <c r="AK246" i="23" s="1"/>
  <c r="J150" i="21"/>
  <c r="AF222" i="23" s="1"/>
  <c r="C140" i="21"/>
  <c r="F140" i="21"/>
  <c r="M140" i="21"/>
  <c r="AU212" i="23" s="1"/>
  <c r="F113" i="21"/>
  <c r="L113" i="21"/>
  <c r="AP185" i="23" s="1"/>
  <c r="O275" i="21"/>
  <c r="J275" i="21"/>
  <c r="AF332" i="23" s="1"/>
  <c r="D275" i="21"/>
  <c r="C272" i="21"/>
  <c r="G272" i="21"/>
  <c r="Q329" i="23" s="1"/>
  <c r="K272" i="21"/>
  <c r="AK329" i="23" s="1"/>
  <c r="O272" i="21"/>
  <c r="S272" i="21"/>
  <c r="E271" i="21"/>
  <c r="I271" i="21"/>
  <c r="AA328" i="23" s="1"/>
  <c r="M271" i="21"/>
  <c r="AU328" i="23" s="1"/>
  <c r="Q271" i="21"/>
  <c r="Q270" i="21"/>
  <c r="L270" i="21"/>
  <c r="AP327" i="23" s="1"/>
  <c r="P269" i="21"/>
  <c r="K269" i="21"/>
  <c r="AK326" i="23" s="1"/>
  <c r="P268" i="21"/>
  <c r="J268" i="21"/>
  <c r="AF325" i="23" s="1"/>
  <c r="E268" i="21"/>
  <c r="O267" i="21"/>
  <c r="J267" i="21"/>
  <c r="AF324" i="23" s="1"/>
  <c r="C266" i="21"/>
  <c r="G266" i="21"/>
  <c r="Q323" i="23" s="1"/>
  <c r="K266" i="21"/>
  <c r="AK323" i="23" s="1"/>
  <c r="O266" i="21"/>
  <c r="S266" i="21"/>
  <c r="D266" i="21"/>
  <c r="N262" i="21"/>
  <c r="F262" i="21"/>
  <c r="Q260" i="21"/>
  <c r="C258" i="21"/>
  <c r="G258" i="21"/>
  <c r="Q315" i="23" s="1"/>
  <c r="K258" i="21"/>
  <c r="AK315" i="23" s="1"/>
  <c r="O258" i="21"/>
  <c r="S258" i="21"/>
  <c r="Q184" i="31"/>
  <c r="D258" i="21"/>
  <c r="H258" i="21"/>
  <c r="V315" i="23" s="1"/>
  <c r="L258" i="21"/>
  <c r="AP315" i="23" s="1"/>
  <c r="P258" i="21"/>
  <c r="S251" i="21"/>
  <c r="C250" i="21"/>
  <c r="G250" i="21"/>
  <c r="Q307" i="23" s="1"/>
  <c r="K250" i="21"/>
  <c r="AK307" i="23" s="1"/>
  <c r="O250" i="21"/>
  <c r="S250" i="21"/>
  <c r="D250" i="21"/>
  <c r="I250" i="21"/>
  <c r="AA307" i="23" s="1"/>
  <c r="N250" i="21"/>
  <c r="E250" i="21"/>
  <c r="J250" i="21"/>
  <c r="AF307" i="23" s="1"/>
  <c r="P250" i="21"/>
  <c r="R249" i="21"/>
  <c r="G249" i="21"/>
  <c r="Q306" i="23" s="1"/>
  <c r="J237" i="21"/>
  <c r="AF294" i="23" s="1"/>
  <c r="D235" i="21"/>
  <c r="H235" i="21"/>
  <c r="V292" i="23" s="1"/>
  <c r="L235" i="21"/>
  <c r="AP292" i="23" s="1"/>
  <c r="P235" i="21"/>
  <c r="F235" i="21"/>
  <c r="K235" i="21"/>
  <c r="AK292" i="23" s="1"/>
  <c r="Q235" i="21"/>
  <c r="E235" i="21"/>
  <c r="M235" i="21"/>
  <c r="AU292" i="23" s="1"/>
  <c r="S235" i="21"/>
  <c r="G235" i="21"/>
  <c r="Q292" i="23" s="1"/>
  <c r="N235" i="21"/>
  <c r="D229" i="21"/>
  <c r="H229" i="21"/>
  <c r="V286" i="23" s="1"/>
  <c r="L229" i="21"/>
  <c r="AP286" i="23" s="1"/>
  <c r="P229" i="21"/>
  <c r="C229" i="21"/>
  <c r="I229" i="21"/>
  <c r="AA286" i="23" s="1"/>
  <c r="N229" i="21"/>
  <c r="S229" i="21"/>
  <c r="E229" i="21"/>
  <c r="K229" i="21"/>
  <c r="AK286" i="23" s="1"/>
  <c r="R229" i="21"/>
  <c r="F229" i="21"/>
  <c r="M229" i="21"/>
  <c r="AU286" i="23" s="1"/>
  <c r="I227" i="21"/>
  <c r="AA284" i="23" s="1"/>
  <c r="J221" i="21"/>
  <c r="AF278" i="23" s="1"/>
  <c r="D219" i="21"/>
  <c r="H219" i="21"/>
  <c r="V276" i="23" s="1"/>
  <c r="L219" i="21"/>
  <c r="AP276" i="23" s="1"/>
  <c r="P219" i="21"/>
  <c r="F219" i="21"/>
  <c r="K219" i="21"/>
  <c r="AK276" i="23" s="1"/>
  <c r="Q219" i="21"/>
  <c r="E219" i="21"/>
  <c r="M219" i="21"/>
  <c r="AU276" i="23" s="1"/>
  <c r="S219" i="21"/>
  <c r="G219" i="21"/>
  <c r="Q276" i="23" s="1"/>
  <c r="N219" i="21"/>
  <c r="D213" i="21"/>
  <c r="H213" i="21"/>
  <c r="V270" i="23" s="1"/>
  <c r="L213" i="21"/>
  <c r="AP270" i="23" s="1"/>
  <c r="P213" i="21"/>
  <c r="C213" i="21"/>
  <c r="I213" i="21"/>
  <c r="AA270" i="23" s="1"/>
  <c r="N213" i="21"/>
  <c r="S213" i="21"/>
  <c r="E213" i="21"/>
  <c r="K213" i="21"/>
  <c r="AK270" i="23" s="1"/>
  <c r="R213" i="21"/>
  <c r="F213" i="21"/>
  <c r="M213" i="21"/>
  <c r="AU270" i="23" s="1"/>
  <c r="F119" i="21"/>
  <c r="L275" i="21"/>
  <c r="AP332" i="23" s="1"/>
  <c r="G275" i="21"/>
  <c r="Q332" i="23" s="1"/>
  <c r="E267" i="21"/>
  <c r="I267" i="21"/>
  <c r="AA324" i="23" s="1"/>
  <c r="M267" i="21"/>
  <c r="AU324" i="23" s="1"/>
  <c r="Q267" i="21"/>
  <c r="J262" i="21"/>
  <c r="AF319" i="23" s="1"/>
  <c r="P174" i="21"/>
  <c r="M150" i="21"/>
  <c r="AU222" i="23" s="1"/>
  <c r="E136" i="21"/>
  <c r="H136" i="21"/>
  <c r="V208" i="23" s="1"/>
  <c r="D129" i="21"/>
  <c r="R129" i="21"/>
  <c r="P275" i="21"/>
  <c r="K275" i="21"/>
  <c r="AK332" i="23" s="1"/>
  <c r="F275" i="21"/>
  <c r="C270" i="21"/>
  <c r="G270" i="21"/>
  <c r="Q327" i="23" s="1"/>
  <c r="K270" i="21"/>
  <c r="AK327" i="23" s="1"/>
  <c r="O270" i="21"/>
  <c r="S270" i="21"/>
  <c r="E269" i="21"/>
  <c r="I269" i="21"/>
  <c r="AA326" i="23" s="1"/>
  <c r="M269" i="21"/>
  <c r="AU326" i="23" s="1"/>
  <c r="Q269" i="21"/>
  <c r="Q268" i="21"/>
  <c r="L268" i="21"/>
  <c r="AP325" i="23" s="1"/>
  <c r="F268" i="21"/>
  <c r="P267" i="21"/>
  <c r="K267" i="21"/>
  <c r="AK324" i="23" s="1"/>
  <c r="F267" i="21"/>
  <c r="Q262" i="21"/>
  <c r="I262" i="21"/>
  <c r="AA319" i="23" s="1"/>
  <c r="C260" i="21"/>
  <c r="G260" i="21"/>
  <c r="Q317" i="23" s="1"/>
  <c r="K260" i="21"/>
  <c r="AK317" i="23" s="1"/>
  <c r="O260" i="21"/>
  <c r="S260" i="21"/>
  <c r="D260" i="21"/>
  <c r="H260" i="21"/>
  <c r="V317" i="23" s="1"/>
  <c r="L260" i="21"/>
  <c r="AP317" i="23" s="1"/>
  <c r="P260" i="21"/>
  <c r="E251" i="21"/>
  <c r="I251" i="21"/>
  <c r="AA308" i="23" s="1"/>
  <c r="M251" i="21"/>
  <c r="AU308" i="23" s="1"/>
  <c r="Q251" i="21"/>
  <c r="D251" i="21"/>
  <c r="J251" i="21"/>
  <c r="AF308" i="23" s="1"/>
  <c r="O251" i="21"/>
  <c r="F251" i="21"/>
  <c r="K251" i="21"/>
  <c r="AK308" i="23" s="1"/>
  <c r="P251" i="21"/>
  <c r="K249" i="21"/>
  <c r="AK306" i="23" s="1"/>
  <c r="C238" i="21"/>
  <c r="G238" i="21"/>
  <c r="Q295" i="23" s="1"/>
  <c r="K238" i="21"/>
  <c r="AK295" i="23" s="1"/>
  <c r="O238" i="21"/>
  <c r="S238" i="21"/>
  <c r="E238" i="21"/>
  <c r="J238" i="21"/>
  <c r="AF295" i="23" s="1"/>
  <c r="P238" i="21"/>
  <c r="F238" i="21"/>
  <c r="L238" i="21"/>
  <c r="AP295" i="23" s="1"/>
  <c r="Q238" i="21"/>
  <c r="O237" i="21"/>
  <c r="J227" i="21"/>
  <c r="AF284" i="23" s="1"/>
  <c r="O221" i="21"/>
  <c r="L14" i="21"/>
  <c r="J174" i="21"/>
  <c r="AF246" i="23" s="1"/>
  <c r="E152" i="21"/>
  <c r="J152" i="21"/>
  <c r="AF224" i="23" s="1"/>
  <c r="H150" i="21"/>
  <c r="V222" i="23" s="1"/>
  <c r="R140" i="21"/>
  <c r="J140" i="21"/>
  <c r="AF212" i="23" s="1"/>
  <c r="C138" i="21"/>
  <c r="D138" i="21"/>
  <c r="I138" i="21"/>
  <c r="AA210" i="23" s="1"/>
  <c r="N138" i="21"/>
  <c r="S138" i="21"/>
  <c r="N136" i="21"/>
  <c r="K120" i="21"/>
  <c r="AK192" i="23" s="1"/>
  <c r="M119" i="21"/>
  <c r="AU191" i="23" s="1"/>
  <c r="S275" i="21"/>
  <c r="N275" i="21"/>
  <c r="H275" i="21"/>
  <c r="V332" i="23" s="1"/>
  <c r="C275" i="21"/>
  <c r="C274" i="21"/>
  <c r="G274" i="21"/>
  <c r="Q331" i="23" s="1"/>
  <c r="K274" i="21"/>
  <c r="AK331" i="23" s="1"/>
  <c r="O274" i="21"/>
  <c r="S274" i="21"/>
  <c r="E273" i="21"/>
  <c r="I273" i="21"/>
  <c r="AA330" i="23" s="1"/>
  <c r="M273" i="21"/>
  <c r="AU330" i="23" s="1"/>
  <c r="Q273" i="21"/>
  <c r="Q272" i="21"/>
  <c r="L272" i="21"/>
  <c r="AP329" i="23" s="1"/>
  <c r="F272" i="21"/>
  <c r="P271" i="21"/>
  <c r="K271" i="21"/>
  <c r="AK328" i="23" s="1"/>
  <c r="F271" i="21"/>
  <c r="P270" i="21"/>
  <c r="J270" i="21"/>
  <c r="AF327" i="23" s="1"/>
  <c r="E270" i="21"/>
  <c r="O269" i="21"/>
  <c r="J269" i="21"/>
  <c r="AF326" i="23" s="1"/>
  <c r="D269" i="21"/>
  <c r="N268" i="21"/>
  <c r="I268" i="21"/>
  <c r="AA325" i="23" s="1"/>
  <c r="D268" i="21"/>
  <c r="S267" i="21"/>
  <c r="N267" i="21"/>
  <c r="H267" i="21"/>
  <c r="V324" i="23" s="1"/>
  <c r="C267" i="21"/>
  <c r="R266" i="21"/>
  <c r="M266" i="21"/>
  <c r="AU323" i="23" s="1"/>
  <c r="H266" i="21"/>
  <c r="V323" i="23" s="1"/>
  <c r="C264" i="21"/>
  <c r="G264" i="21"/>
  <c r="Q321" i="23" s="1"/>
  <c r="K264" i="21"/>
  <c r="AK321" i="23" s="1"/>
  <c r="O264" i="21"/>
  <c r="S264" i="21"/>
  <c r="D264" i="21"/>
  <c r="H264" i="21"/>
  <c r="V321" i="23" s="1"/>
  <c r="L264" i="21"/>
  <c r="AP321" i="23" s="1"/>
  <c r="P264" i="21"/>
  <c r="M262" i="21"/>
  <c r="AU319" i="23" s="1"/>
  <c r="E262" i="21"/>
  <c r="N260" i="21"/>
  <c r="F260" i="21"/>
  <c r="Q258" i="21"/>
  <c r="I258" i="21"/>
  <c r="AA315" i="23" s="1"/>
  <c r="C252" i="21"/>
  <c r="G252" i="21"/>
  <c r="Q309" i="23" s="1"/>
  <c r="K252" i="21"/>
  <c r="AK309" i="23" s="1"/>
  <c r="O252" i="21"/>
  <c r="S252" i="21"/>
  <c r="E252" i="21"/>
  <c r="J252" i="21"/>
  <c r="AF309" i="23" s="1"/>
  <c r="P252" i="21"/>
  <c r="F252" i="21"/>
  <c r="L252" i="21"/>
  <c r="AP309" i="23" s="1"/>
  <c r="Q252" i="21"/>
  <c r="R251" i="21"/>
  <c r="G251" i="21"/>
  <c r="Q308" i="23" s="1"/>
  <c r="L250" i="21"/>
  <c r="AP307" i="23" s="1"/>
  <c r="P249" i="21"/>
  <c r="F249" i="21"/>
  <c r="R238" i="21"/>
  <c r="H238" i="21"/>
  <c r="V295" i="23" s="1"/>
  <c r="G237" i="21"/>
  <c r="Q294" i="23" s="1"/>
  <c r="J235" i="21"/>
  <c r="AF292" i="23" s="1"/>
  <c r="O229" i="21"/>
  <c r="R227" i="21"/>
  <c r="C227" i="21"/>
  <c r="G221" i="21"/>
  <c r="Q278" i="23" s="1"/>
  <c r="J219" i="21"/>
  <c r="AF276" i="23" s="1"/>
  <c r="O213" i="21"/>
  <c r="C254" i="21"/>
  <c r="G254" i="21"/>
  <c r="Q311" i="23" s="1"/>
  <c r="K254" i="21"/>
  <c r="AK311" i="23" s="1"/>
  <c r="O254" i="21"/>
  <c r="S254" i="21"/>
  <c r="E253" i="21"/>
  <c r="I253" i="21"/>
  <c r="AA310" i="23" s="1"/>
  <c r="M253" i="21"/>
  <c r="AU310" i="23" s="1"/>
  <c r="Q253" i="21"/>
  <c r="C246" i="21"/>
  <c r="G246" i="21"/>
  <c r="Q303" i="23" s="1"/>
  <c r="K246" i="21"/>
  <c r="AK303" i="23" s="1"/>
  <c r="O246" i="21"/>
  <c r="S246" i="21"/>
  <c r="C240" i="21"/>
  <c r="G240" i="21"/>
  <c r="Q297" i="23" s="1"/>
  <c r="K240" i="21"/>
  <c r="AK297" i="23" s="1"/>
  <c r="O240" i="21"/>
  <c r="S240" i="21"/>
  <c r="E239" i="21"/>
  <c r="I239" i="21"/>
  <c r="AA296" i="23" s="1"/>
  <c r="M239" i="21"/>
  <c r="AU296" i="23" s="1"/>
  <c r="Q239" i="21"/>
  <c r="D233" i="21"/>
  <c r="H233" i="21"/>
  <c r="V290" i="23" s="1"/>
  <c r="L233" i="21"/>
  <c r="AP290" i="23" s="1"/>
  <c r="P233" i="21"/>
  <c r="C233" i="21"/>
  <c r="I233" i="21"/>
  <c r="AA290" i="23" s="1"/>
  <c r="N233" i="21"/>
  <c r="S233" i="21"/>
  <c r="D225" i="21"/>
  <c r="H225" i="21"/>
  <c r="V282" i="23" s="1"/>
  <c r="L225" i="21"/>
  <c r="AP282" i="23" s="1"/>
  <c r="P225" i="21"/>
  <c r="C225" i="21"/>
  <c r="I225" i="21"/>
  <c r="AA282" i="23" s="1"/>
  <c r="N225" i="21"/>
  <c r="S225" i="21"/>
  <c r="D217" i="21"/>
  <c r="H217" i="21"/>
  <c r="V274" i="23" s="1"/>
  <c r="L217" i="21"/>
  <c r="AP274" i="23" s="1"/>
  <c r="P217" i="21"/>
  <c r="C217" i="21"/>
  <c r="I217" i="21"/>
  <c r="AA274" i="23" s="1"/>
  <c r="N217" i="21"/>
  <c r="S217" i="21"/>
  <c r="F206" i="21"/>
  <c r="I287" i="21"/>
  <c r="Q265" i="21"/>
  <c r="M265" i="21"/>
  <c r="AU322" i="23" s="1"/>
  <c r="I265" i="21"/>
  <c r="AA322" i="23" s="1"/>
  <c r="Q263" i="21"/>
  <c r="M263" i="21"/>
  <c r="AU320" i="23" s="1"/>
  <c r="I263" i="21"/>
  <c r="AA320" i="23" s="1"/>
  <c r="Q261" i="21"/>
  <c r="M261" i="21"/>
  <c r="AU318" i="23" s="1"/>
  <c r="I261" i="21"/>
  <c r="AA318" i="23" s="1"/>
  <c r="Q259" i="21"/>
  <c r="M259" i="21"/>
  <c r="AU316" i="23" s="1"/>
  <c r="I259" i="21"/>
  <c r="AA316" i="23" s="1"/>
  <c r="Q257" i="21"/>
  <c r="M257" i="21"/>
  <c r="AU314" i="23" s="1"/>
  <c r="I257" i="21"/>
  <c r="AA314" i="23" s="1"/>
  <c r="C256" i="21"/>
  <c r="G256" i="21"/>
  <c r="Q313" i="23" s="1"/>
  <c r="K256" i="21"/>
  <c r="AK313" i="23" s="1"/>
  <c r="O256" i="21"/>
  <c r="S256" i="21"/>
  <c r="E255" i="21"/>
  <c r="I255" i="21"/>
  <c r="AA312" i="23" s="1"/>
  <c r="M255" i="21"/>
  <c r="AU312" i="23" s="1"/>
  <c r="Q255" i="21"/>
  <c r="Q254" i="21"/>
  <c r="L254" i="21"/>
  <c r="AP311" i="23" s="1"/>
  <c r="F254" i="21"/>
  <c r="P253" i="21"/>
  <c r="K253" i="21"/>
  <c r="AK310" i="23" s="1"/>
  <c r="F253" i="21"/>
  <c r="C248" i="21"/>
  <c r="G248" i="21"/>
  <c r="Q305" i="23" s="1"/>
  <c r="K248" i="21"/>
  <c r="AK305" i="23" s="1"/>
  <c r="O248" i="21"/>
  <c r="S248" i="21"/>
  <c r="E247" i="21"/>
  <c r="I247" i="21"/>
  <c r="AA304" i="23" s="1"/>
  <c r="M247" i="21"/>
  <c r="AU304" i="23" s="1"/>
  <c r="Q247" i="21"/>
  <c r="Q246" i="21"/>
  <c r="L246" i="21"/>
  <c r="AP303" i="23" s="1"/>
  <c r="F246" i="21"/>
  <c r="E241" i="21"/>
  <c r="I241" i="21"/>
  <c r="AA298" i="23" s="1"/>
  <c r="M241" i="21"/>
  <c r="AU298" i="23" s="1"/>
  <c r="Q241" i="21"/>
  <c r="Q240" i="21"/>
  <c r="L240" i="21"/>
  <c r="AP297" i="23" s="1"/>
  <c r="F240" i="21"/>
  <c r="P239" i="21"/>
  <c r="K239" i="21"/>
  <c r="AK296" i="23" s="1"/>
  <c r="F239" i="21"/>
  <c r="O233" i="21"/>
  <c r="G233" i="21"/>
  <c r="Q290" i="23" s="1"/>
  <c r="D231" i="21"/>
  <c r="H231" i="21"/>
  <c r="V288" i="23" s="1"/>
  <c r="L231" i="21"/>
  <c r="AP288" i="23" s="1"/>
  <c r="P231" i="21"/>
  <c r="F231" i="21"/>
  <c r="K231" i="21"/>
  <c r="AK288" i="23" s="1"/>
  <c r="Q231" i="21"/>
  <c r="O225" i="21"/>
  <c r="G225" i="21"/>
  <c r="Q282" i="23" s="1"/>
  <c r="D223" i="21"/>
  <c r="H223" i="21"/>
  <c r="V280" i="23" s="1"/>
  <c r="L223" i="21"/>
  <c r="AP280" i="23" s="1"/>
  <c r="P223" i="21"/>
  <c r="F223" i="21"/>
  <c r="K223" i="21"/>
  <c r="AK280" i="23" s="1"/>
  <c r="Q223" i="21"/>
  <c r="O217" i="21"/>
  <c r="G217" i="21"/>
  <c r="Q274" i="23" s="1"/>
  <c r="D215" i="21"/>
  <c r="H215" i="21"/>
  <c r="V272" i="23" s="1"/>
  <c r="L215" i="21"/>
  <c r="AP272" i="23" s="1"/>
  <c r="P215" i="21"/>
  <c r="F215" i="21"/>
  <c r="K215" i="21"/>
  <c r="AK272" i="23" s="1"/>
  <c r="Q215" i="21"/>
  <c r="G211" i="21"/>
  <c r="J206" i="21"/>
  <c r="R169" i="21"/>
  <c r="P161" i="21"/>
  <c r="K159" i="21"/>
  <c r="AK231" i="23" s="1"/>
  <c r="R152" i="21"/>
  <c r="F152" i="21"/>
  <c r="R150" i="21"/>
  <c r="L150" i="21"/>
  <c r="AP222" i="23" s="1"/>
  <c r="E150" i="21"/>
  <c r="Q148" i="21"/>
  <c r="N140" i="21"/>
  <c r="I140" i="21"/>
  <c r="AA212" i="23" s="1"/>
  <c r="D140" i="21"/>
  <c r="P136" i="21"/>
  <c r="F136" i="21"/>
  <c r="S132" i="21"/>
  <c r="J130" i="21"/>
  <c r="AF202" i="23" s="1"/>
  <c r="F129" i="21"/>
  <c r="H127" i="21"/>
  <c r="V199" i="23" s="1"/>
  <c r="M126" i="21"/>
  <c r="AU198" i="23" s="1"/>
  <c r="O123" i="21"/>
  <c r="H123" i="21"/>
  <c r="V195" i="23" s="1"/>
  <c r="J120" i="21"/>
  <c r="AF192" i="23" s="1"/>
  <c r="H119" i="21"/>
  <c r="V191" i="23" s="1"/>
  <c r="H111" i="21"/>
  <c r="V183" i="23" s="1"/>
  <c r="M130" i="21"/>
  <c r="AU202" i="23" s="1"/>
  <c r="P167" i="21"/>
  <c r="R166" i="21"/>
  <c r="M148" i="21"/>
  <c r="AU220" i="23" s="1"/>
  <c r="R147" i="21"/>
  <c r="R146" i="21"/>
  <c r="N132" i="21"/>
  <c r="R130" i="21"/>
  <c r="G130" i="21"/>
  <c r="Q202" i="23" s="1"/>
  <c r="M123" i="21"/>
  <c r="AU195" i="23" s="1"/>
  <c r="D123" i="21"/>
  <c r="L122" i="21"/>
  <c r="AP194" i="23" s="1"/>
  <c r="R119" i="21"/>
  <c r="E119" i="21"/>
  <c r="L118" i="21"/>
  <c r="AP190" i="23" s="1"/>
  <c r="M170" i="21"/>
  <c r="AU242" i="23" s="1"/>
  <c r="Q168" i="21"/>
  <c r="J167" i="21"/>
  <c r="AF239" i="23" s="1"/>
  <c r="H166" i="21"/>
  <c r="V238" i="23" s="1"/>
  <c r="L162" i="21"/>
  <c r="AP234" i="23" s="1"/>
  <c r="L152" i="21"/>
  <c r="AP224" i="23" s="1"/>
  <c r="F148" i="21"/>
  <c r="G147" i="21"/>
  <c r="Q219" i="23" s="1"/>
  <c r="N146" i="21"/>
  <c r="Q137" i="21"/>
  <c r="I132" i="21"/>
  <c r="AA204" i="23" s="1"/>
  <c r="O130" i="21"/>
  <c r="K122" i="21"/>
  <c r="AK194" i="23" s="1"/>
  <c r="J118" i="21"/>
  <c r="AF190" i="23" s="1"/>
  <c r="K114" i="21"/>
  <c r="AK186" i="23" s="1"/>
  <c r="M111" i="21"/>
  <c r="AU183" i="23" s="1"/>
  <c r="L172" i="21"/>
  <c r="AP244" i="23" s="1"/>
  <c r="J160" i="21"/>
  <c r="AF232" i="23" s="1"/>
  <c r="R134" i="21"/>
  <c r="G134" i="21"/>
  <c r="Q206" i="23" s="1"/>
  <c r="N173" i="21"/>
  <c r="P172" i="21"/>
  <c r="K172" i="21"/>
  <c r="AK244" i="23" s="1"/>
  <c r="F172" i="21"/>
  <c r="H170" i="21"/>
  <c r="V242" i="23" s="1"/>
  <c r="L169" i="21"/>
  <c r="AP241" i="23" s="1"/>
  <c r="O167" i="21"/>
  <c r="G167" i="21"/>
  <c r="Q239" i="23" s="1"/>
  <c r="G165" i="21"/>
  <c r="Q237" i="23" s="1"/>
  <c r="I162" i="21"/>
  <c r="AA234" i="23" s="1"/>
  <c r="K161" i="21"/>
  <c r="AK233" i="23" s="1"/>
  <c r="P160" i="21"/>
  <c r="H160" i="21"/>
  <c r="V232" i="23" s="1"/>
  <c r="R159" i="21"/>
  <c r="J159" i="21"/>
  <c r="AF231" i="23" s="1"/>
  <c r="N155" i="21"/>
  <c r="P151" i="21"/>
  <c r="R145" i="21"/>
  <c r="O138" i="21"/>
  <c r="K138" i="21"/>
  <c r="AK210" i="23" s="1"/>
  <c r="G138" i="21"/>
  <c r="Q210" i="23" s="1"/>
  <c r="L136" i="21"/>
  <c r="AP208" i="23" s="1"/>
  <c r="D136" i="21"/>
  <c r="G135" i="21"/>
  <c r="Q207" i="23" s="1"/>
  <c r="P134" i="21"/>
  <c r="K134" i="21"/>
  <c r="AK206" i="23" s="1"/>
  <c r="F134" i="21"/>
  <c r="J131" i="21"/>
  <c r="AF203" i="23" s="1"/>
  <c r="N127" i="21"/>
  <c r="F127" i="21"/>
  <c r="J126" i="21"/>
  <c r="AF198" i="23" s="1"/>
  <c r="N124" i="21"/>
  <c r="S122" i="21"/>
  <c r="H122" i="21"/>
  <c r="V194" i="23" s="1"/>
  <c r="P120" i="21"/>
  <c r="G120" i="21"/>
  <c r="Q192" i="23" s="1"/>
  <c r="R118" i="21"/>
  <c r="G118" i="21"/>
  <c r="Q190" i="23" s="1"/>
  <c r="J117" i="21"/>
  <c r="AF189" i="23" s="1"/>
  <c r="R114" i="21"/>
  <c r="H114" i="21"/>
  <c r="V186" i="23" s="1"/>
  <c r="Q113" i="21"/>
  <c r="H113" i="21"/>
  <c r="V185" i="23" s="1"/>
  <c r="K112" i="21"/>
  <c r="AK184" i="23" s="1"/>
  <c r="P111" i="21"/>
  <c r="E111" i="21"/>
  <c r="R173" i="21"/>
  <c r="L112" i="21"/>
  <c r="AP184" i="23" s="1"/>
  <c r="O174" i="21"/>
  <c r="G174" i="21"/>
  <c r="Q246" i="23" s="1"/>
  <c r="J173" i="21"/>
  <c r="AF245" i="23" s="1"/>
  <c r="O172" i="21"/>
  <c r="J172" i="21"/>
  <c r="AF244" i="23" s="1"/>
  <c r="D172" i="21"/>
  <c r="L167" i="21"/>
  <c r="AP239" i="23" s="1"/>
  <c r="F167" i="21"/>
  <c r="M160" i="21"/>
  <c r="AU232" i="23" s="1"/>
  <c r="F160" i="21"/>
  <c r="P159" i="21"/>
  <c r="F159" i="21"/>
  <c r="R158" i="21"/>
  <c r="R157" i="21"/>
  <c r="H155" i="21"/>
  <c r="V227" i="23" s="1"/>
  <c r="Q154" i="21"/>
  <c r="K151" i="21"/>
  <c r="AK223" i="23" s="1"/>
  <c r="N150" i="21"/>
  <c r="I150" i="21"/>
  <c r="AA222" i="23" s="1"/>
  <c r="D150" i="21"/>
  <c r="L148" i="21"/>
  <c r="AP220" i="23" s="1"/>
  <c r="M147" i="21"/>
  <c r="AU219" i="23" s="1"/>
  <c r="J146" i="21"/>
  <c r="AF218" i="23" s="1"/>
  <c r="M145" i="21"/>
  <c r="AU217" i="23" s="1"/>
  <c r="O134" i="21"/>
  <c r="J134" i="21"/>
  <c r="AF206" i="23" s="1"/>
  <c r="D134" i="21"/>
  <c r="R131" i="21"/>
  <c r="H131" i="21"/>
  <c r="V203" i="23" s="1"/>
  <c r="N129" i="21"/>
  <c r="L127" i="21"/>
  <c r="AP199" i="23" s="1"/>
  <c r="E126" i="21"/>
  <c r="I124" i="21"/>
  <c r="AA196" i="23" s="1"/>
  <c r="R122" i="21"/>
  <c r="C122" i="21"/>
  <c r="O120" i="21"/>
  <c r="D120" i="21"/>
  <c r="J119" i="21"/>
  <c r="AF191" i="23" s="1"/>
  <c r="O118" i="21"/>
  <c r="D118" i="21"/>
  <c r="P114" i="21"/>
  <c r="G114" i="21"/>
  <c r="Q186" i="23" s="1"/>
  <c r="P113" i="21"/>
  <c r="E113" i="21"/>
  <c r="J112" i="21"/>
  <c r="AF184" i="23" s="1"/>
  <c r="R172" i="21"/>
  <c r="G172" i="21"/>
  <c r="Q244" i="23" s="1"/>
  <c r="Q160" i="21"/>
  <c r="L134" i="21"/>
  <c r="AP206" i="23" s="1"/>
  <c r="L131" i="21"/>
  <c r="AP203" i="23" s="1"/>
  <c r="Q124" i="21"/>
  <c r="L174" i="21"/>
  <c r="AP246" i="23" s="1"/>
  <c r="F174" i="21"/>
  <c r="F173" i="21"/>
  <c r="S172" i="21"/>
  <c r="N172" i="21"/>
  <c r="H172" i="21"/>
  <c r="V244" i="23" s="1"/>
  <c r="C172" i="21"/>
  <c r="R167" i="21"/>
  <c r="K167" i="21"/>
  <c r="AK239" i="23" s="1"/>
  <c r="M166" i="21"/>
  <c r="AU238" i="23" s="1"/>
  <c r="R165" i="21"/>
  <c r="P164" i="21"/>
  <c r="R162" i="21"/>
  <c r="R160" i="21"/>
  <c r="L160" i="21"/>
  <c r="AP232" i="23" s="1"/>
  <c r="L159" i="21"/>
  <c r="AP231" i="23" s="1"/>
  <c r="M158" i="21"/>
  <c r="AU230" i="23" s="1"/>
  <c r="L157" i="21"/>
  <c r="AP229" i="23" s="1"/>
  <c r="G155" i="21"/>
  <c r="Q227" i="23" s="1"/>
  <c r="L154" i="21"/>
  <c r="AP226" i="23" s="1"/>
  <c r="J151" i="21"/>
  <c r="AF223" i="23" s="1"/>
  <c r="R148" i="21"/>
  <c r="H148" i="21"/>
  <c r="V220" i="23" s="1"/>
  <c r="K147" i="21"/>
  <c r="AK219" i="23" s="1"/>
  <c r="G145" i="21"/>
  <c r="Q217" i="23" s="1"/>
  <c r="R139" i="21"/>
  <c r="S134" i="21"/>
  <c r="N134" i="21"/>
  <c r="H134" i="21"/>
  <c r="V206" i="23" s="1"/>
  <c r="P131" i="21"/>
  <c r="D131" i="21"/>
  <c r="N114" i="21"/>
  <c r="R112" i="21"/>
  <c r="D112" i="21"/>
  <c r="S174" i="21"/>
  <c r="N174" i="21"/>
  <c r="H174" i="21"/>
  <c r="V246" i="23" s="1"/>
  <c r="C174" i="21"/>
  <c r="N171" i="21"/>
  <c r="F130" i="31"/>
  <c r="Q166" i="21"/>
  <c r="L166" i="21"/>
  <c r="AP238" i="23" s="1"/>
  <c r="F166" i="21"/>
  <c r="P165" i="21"/>
  <c r="K165" i="21"/>
  <c r="AK237" i="23" s="1"/>
  <c r="F165" i="21"/>
  <c r="J164" i="21"/>
  <c r="AF236" i="23" s="1"/>
  <c r="Q162" i="21"/>
  <c r="F162" i="21"/>
  <c r="H161" i="21"/>
  <c r="V233" i="23" s="1"/>
  <c r="Q158" i="21"/>
  <c r="L158" i="21"/>
  <c r="AP230" i="23" s="1"/>
  <c r="F158" i="21"/>
  <c r="P157" i="21"/>
  <c r="K157" i="21"/>
  <c r="AK229" i="23" s="1"/>
  <c r="F157" i="21"/>
  <c r="S155" i="21"/>
  <c r="L155" i="21"/>
  <c r="AP227" i="23" s="1"/>
  <c r="D155" i="21"/>
  <c r="I154" i="21"/>
  <c r="AA226" i="23" s="1"/>
  <c r="P153" i="21"/>
  <c r="M152" i="21"/>
  <c r="AU224" i="23" s="1"/>
  <c r="R151" i="21"/>
  <c r="S149" i="21"/>
  <c r="J149" i="21"/>
  <c r="AF221" i="23" s="1"/>
  <c r="P148" i="21"/>
  <c r="J148" i="21"/>
  <c r="AF220" i="23" s="1"/>
  <c r="E148" i="21"/>
  <c r="Q147" i="21"/>
  <c r="F147" i="21"/>
  <c r="H110" i="31"/>
  <c r="Q146" i="21"/>
  <c r="M146" i="21"/>
  <c r="AU218" i="23" s="1"/>
  <c r="I146" i="21"/>
  <c r="AA218" i="23" s="1"/>
  <c r="E146" i="21"/>
  <c r="Q109" i="31"/>
  <c r="Q145" i="21"/>
  <c r="K145" i="21"/>
  <c r="AK217" i="23" s="1"/>
  <c r="F145" i="21"/>
  <c r="S140" i="21"/>
  <c r="O140" i="21"/>
  <c r="K140" i="21"/>
  <c r="AK212" i="23" s="1"/>
  <c r="G140" i="21"/>
  <c r="Q212" i="23" s="1"/>
  <c r="M139" i="21"/>
  <c r="AU211" i="23" s="1"/>
  <c r="O137" i="21"/>
  <c r="G137" i="21"/>
  <c r="Q209" i="23" s="1"/>
  <c r="S136" i="21"/>
  <c r="O136" i="21"/>
  <c r="K136" i="21"/>
  <c r="AK208" i="23" s="1"/>
  <c r="G136" i="21"/>
  <c r="Q208" i="23" s="1"/>
  <c r="C136" i="21"/>
  <c r="M135" i="21"/>
  <c r="AU207" i="23" s="1"/>
  <c r="E134" i="21"/>
  <c r="I134" i="21"/>
  <c r="AA206" i="23" s="1"/>
  <c r="M134" i="21"/>
  <c r="AU206" i="23" s="1"/>
  <c r="Q134" i="21"/>
  <c r="R133" i="21"/>
  <c r="Q132" i="21"/>
  <c r="N131" i="21"/>
  <c r="C130" i="21"/>
  <c r="I130" i="21"/>
  <c r="AA202" i="23" s="1"/>
  <c r="N130" i="21"/>
  <c r="S130" i="21"/>
  <c r="F130" i="21"/>
  <c r="K130" i="21"/>
  <c r="AK202" i="23" s="1"/>
  <c r="Q130" i="21"/>
  <c r="L129" i="21"/>
  <c r="AP201" i="23" s="1"/>
  <c r="C127" i="21"/>
  <c r="G127" i="21"/>
  <c r="Q199" i="23" s="1"/>
  <c r="K127" i="21"/>
  <c r="AK199" i="23" s="1"/>
  <c r="O127" i="21"/>
  <c r="S127" i="21"/>
  <c r="E127" i="21"/>
  <c r="I127" i="21"/>
  <c r="AA199" i="23" s="1"/>
  <c r="M127" i="21"/>
  <c r="AU199" i="23" s="1"/>
  <c r="Q127" i="21"/>
  <c r="R126" i="21"/>
  <c r="P125" i="21"/>
  <c r="H158" i="21"/>
  <c r="V230" i="23" s="1"/>
  <c r="G157" i="21"/>
  <c r="Q229" i="23" s="1"/>
  <c r="J137" i="21"/>
  <c r="AF209" i="23" s="1"/>
  <c r="C133" i="21"/>
  <c r="F133" i="21"/>
  <c r="M133" i="21"/>
  <c r="AU205" i="23" s="1"/>
  <c r="C128" i="21"/>
  <c r="I128" i="21"/>
  <c r="AA200" i="23" s="1"/>
  <c r="E125" i="21"/>
  <c r="I125" i="21"/>
  <c r="AA197" i="23" s="1"/>
  <c r="M125" i="21"/>
  <c r="AU197" i="23" s="1"/>
  <c r="Q125" i="21"/>
  <c r="C125" i="21"/>
  <c r="G125" i="21"/>
  <c r="Q197" i="23" s="1"/>
  <c r="K125" i="21"/>
  <c r="AK197" i="23" s="1"/>
  <c r="O125" i="21"/>
  <c r="S125" i="21"/>
  <c r="N38" i="21"/>
  <c r="J171" i="21"/>
  <c r="AF243" i="23" s="1"/>
  <c r="P166" i="21"/>
  <c r="J166" i="21"/>
  <c r="AF238" i="23" s="1"/>
  <c r="E166" i="21"/>
  <c r="O165" i="21"/>
  <c r="J165" i="21"/>
  <c r="AF237" i="23" s="1"/>
  <c r="D165" i="21"/>
  <c r="I164" i="21"/>
  <c r="AA236" i="23" s="1"/>
  <c r="O163" i="21"/>
  <c r="M162" i="21"/>
  <c r="AU234" i="23" s="1"/>
  <c r="R161" i="21"/>
  <c r="P158" i="21"/>
  <c r="J158" i="21"/>
  <c r="AF230" i="23" s="1"/>
  <c r="E158" i="21"/>
  <c r="O157" i="21"/>
  <c r="J157" i="21"/>
  <c r="AF229" i="23" s="1"/>
  <c r="D157" i="21"/>
  <c r="P156" i="21"/>
  <c r="R155" i="21"/>
  <c r="J155" i="21"/>
  <c r="AF227" i="23" s="1"/>
  <c r="R154" i="21"/>
  <c r="R149" i="21"/>
  <c r="G149" i="21"/>
  <c r="Q221" i="23" s="1"/>
  <c r="N148" i="21"/>
  <c r="I148" i="21"/>
  <c r="AA220" i="23" s="1"/>
  <c r="D148" i="21"/>
  <c r="P146" i="21"/>
  <c r="L146" i="21"/>
  <c r="AP218" i="23" s="1"/>
  <c r="H146" i="21"/>
  <c r="V218" i="23" s="1"/>
  <c r="D146" i="21"/>
  <c r="O145" i="21"/>
  <c r="J145" i="21"/>
  <c r="AF217" i="23" s="1"/>
  <c r="E145" i="21"/>
  <c r="G139" i="21"/>
  <c r="Q211" i="23" s="1"/>
  <c r="M137" i="21"/>
  <c r="AU209" i="23" s="1"/>
  <c r="F137" i="21"/>
  <c r="Q133" i="21"/>
  <c r="G133" i="21"/>
  <c r="Q205" i="23" s="1"/>
  <c r="G132" i="21"/>
  <c r="Q204" i="23" s="1"/>
  <c r="C132" i="21"/>
  <c r="K132" i="21"/>
  <c r="AK204" i="23" s="1"/>
  <c r="R132" i="21"/>
  <c r="E129" i="21"/>
  <c r="I129" i="21"/>
  <c r="AA201" i="23" s="1"/>
  <c r="M129" i="21"/>
  <c r="AU201" i="23" s="1"/>
  <c r="Q129" i="21"/>
  <c r="C129" i="21"/>
  <c r="G129" i="21"/>
  <c r="Q201" i="23" s="1"/>
  <c r="K129" i="21"/>
  <c r="AK201" i="23" s="1"/>
  <c r="O129" i="21"/>
  <c r="S129" i="21"/>
  <c r="N125" i="21"/>
  <c r="F125" i="21"/>
  <c r="R171" i="21"/>
  <c r="K149" i="21"/>
  <c r="AK221" i="23" s="1"/>
  <c r="F146" i="21"/>
  <c r="K133" i="21"/>
  <c r="AK205" i="23" s="1"/>
  <c r="R125" i="21"/>
  <c r="J125" i="21"/>
  <c r="AF197" i="23" s="1"/>
  <c r="J121" i="21"/>
  <c r="AF193" i="23" s="1"/>
  <c r="M121" i="21"/>
  <c r="AU193" i="23" s="1"/>
  <c r="I54" i="21"/>
  <c r="AA52" i="23" s="1"/>
  <c r="F171" i="21"/>
  <c r="N166" i="21"/>
  <c r="I166" i="21"/>
  <c r="AA238" i="23" s="1"/>
  <c r="S165" i="21"/>
  <c r="N165" i="21"/>
  <c r="H165" i="21"/>
  <c r="V237" i="23" s="1"/>
  <c r="R164" i="21"/>
  <c r="N158" i="21"/>
  <c r="I158" i="21"/>
  <c r="AA230" i="23" s="1"/>
  <c r="S157" i="21"/>
  <c r="N157" i="21"/>
  <c r="H157" i="21"/>
  <c r="V229" i="23" s="1"/>
  <c r="O149" i="21"/>
  <c r="S146" i="21"/>
  <c r="O146" i="21"/>
  <c r="K146" i="21"/>
  <c r="AK218" i="23" s="1"/>
  <c r="G146" i="21"/>
  <c r="Q218" i="23" s="1"/>
  <c r="S145" i="21"/>
  <c r="N145" i="21"/>
  <c r="I145" i="21"/>
  <c r="AA217" i="23" s="1"/>
  <c r="R137" i="21"/>
  <c r="K137" i="21"/>
  <c r="AK209" i="23" s="1"/>
  <c r="E137" i="21"/>
  <c r="Q136" i="21"/>
  <c r="M136" i="21"/>
  <c r="AU208" i="23" s="1"/>
  <c r="I136" i="21"/>
  <c r="AA208" i="23" s="1"/>
  <c r="O133" i="21"/>
  <c r="E133" i="21"/>
  <c r="M132" i="21"/>
  <c r="AU204" i="23" s="1"/>
  <c r="C131" i="21"/>
  <c r="G131" i="21"/>
  <c r="Q203" i="23" s="1"/>
  <c r="K131" i="21"/>
  <c r="AK203" i="23" s="1"/>
  <c r="O131" i="21"/>
  <c r="S131" i="21"/>
  <c r="E131" i="21"/>
  <c r="I131" i="21"/>
  <c r="AA203" i="23" s="1"/>
  <c r="M131" i="21"/>
  <c r="AU203" i="23" s="1"/>
  <c r="Q131" i="21"/>
  <c r="P129" i="21"/>
  <c r="H129" i="21"/>
  <c r="V201" i="23" s="1"/>
  <c r="Q128" i="21"/>
  <c r="C126" i="21"/>
  <c r="I126" i="21"/>
  <c r="AA198" i="23" s="1"/>
  <c r="N126" i="21"/>
  <c r="S126" i="21"/>
  <c r="F126" i="21"/>
  <c r="K126" i="21"/>
  <c r="AK198" i="23" s="1"/>
  <c r="Q126" i="21"/>
  <c r="L125" i="21"/>
  <c r="AP197" i="23" s="1"/>
  <c r="D125" i="21"/>
  <c r="Q123" i="21"/>
  <c r="L123" i="21"/>
  <c r="AP195" i="23" s="1"/>
  <c r="P122" i="21"/>
  <c r="L120" i="21"/>
  <c r="AP192" i="23" s="1"/>
  <c r="N119" i="21"/>
  <c r="I119" i="21"/>
  <c r="AA191" i="23" s="1"/>
  <c r="D119" i="21"/>
  <c r="S118" i="21"/>
  <c r="N118" i="21"/>
  <c r="H118" i="21"/>
  <c r="V190" i="23" s="1"/>
  <c r="C118" i="21"/>
  <c r="H116" i="21"/>
  <c r="V188" i="23" s="1"/>
  <c r="R115" i="21"/>
  <c r="F115" i="21"/>
  <c r="M113" i="21"/>
  <c r="AU185" i="23" s="1"/>
  <c r="P112" i="21"/>
  <c r="F112" i="21"/>
  <c r="N111" i="21"/>
  <c r="I111" i="21"/>
  <c r="AA183" i="23" s="1"/>
  <c r="D111" i="21"/>
  <c r="Q119" i="21"/>
  <c r="L119" i="21"/>
  <c r="AP191" i="23" s="1"/>
  <c r="P118" i="21"/>
  <c r="K118" i="21"/>
  <c r="AK190" i="23" s="1"/>
  <c r="L115" i="21"/>
  <c r="AP187" i="23" s="1"/>
  <c r="Q111" i="21"/>
  <c r="L111" i="21"/>
  <c r="AP183" i="23" s="1"/>
  <c r="F111" i="21"/>
  <c r="C170" i="21"/>
  <c r="G170" i="21"/>
  <c r="Q242" i="23" s="1"/>
  <c r="K170" i="21"/>
  <c r="AK242" i="23" s="1"/>
  <c r="O170" i="21"/>
  <c r="S170" i="21"/>
  <c r="E169" i="21"/>
  <c r="I169" i="21"/>
  <c r="AA241" i="23" s="1"/>
  <c r="M169" i="21"/>
  <c r="AU241" i="23" s="1"/>
  <c r="Q169" i="21"/>
  <c r="C168" i="21"/>
  <c r="G168" i="21"/>
  <c r="Q240" i="23" s="1"/>
  <c r="K168" i="21"/>
  <c r="AK240" i="23" s="1"/>
  <c r="O168" i="21"/>
  <c r="D168" i="21"/>
  <c r="I168" i="21"/>
  <c r="AA240" i="23" s="1"/>
  <c r="N168" i="21"/>
  <c r="S168" i="21"/>
  <c r="E163" i="21"/>
  <c r="I163" i="21"/>
  <c r="AA235" i="23" s="1"/>
  <c r="M163" i="21"/>
  <c r="AU235" i="23" s="1"/>
  <c r="Q163" i="21"/>
  <c r="F163" i="21"/>
  <c r="K163" i="21"/>
  <c r="AK235" i="23" s="1"/>
  <c r="P163" i="21"/>
  <c r="C156" i="21"/>
  <c r="G156" i="21"/>
  <c r="Q228" i="23" s="1"/>
  <c r="K156" i="21"/>
  <c r="AK228" i="23" s="1"/>
  <c r="O156" i="21"/>
  <c r="S156" i="21"/>
  <c r="F156" i="21"/>
  <c r="L156" i="21"/>
  <c r="AP228" i="23" s="1"/>
  <c r="Q156" i="21"/>
  <c r="E153" i="21"/>
  <c r="I153" i="21"/>
  <c r="AA225" i="23" s="1"/>
  <c r="M153" i="21"/>
  <c r="AU225" i="23" s="1"/>
  <c r="Q153" i="21"/>
  <c r="D153" i="21"/>
  <c r="J153" i="21"/>
  <c r="AF225" i="23" s="1"/>
  <c r="O153" i="21"/>
  <c r="L22" i="21"/>
  <c r="L59" i="21"/>
  <c r="AP57" i="23" s="1"/>
  <c r="H54" i="21"/>
  <c r="V52" i="23" s="1"/>
  <c r="M44" i="21"/>
  <c r="AU42" i="23" s="1"/>
  <c r="S57" i="21"/>
  <c r="M188" i="21"/>
  <c r="Q173" i="21"/>
  <c r="M173" i="21"/>
  <c r="AU245" i="23" s="1"/>
  <c r="I173" i="21"/>
  <c r="AA245" i="23" s="1"/>
  <c r="E173" i="21"/>
  <c r="Q171" i="21"/>
  <c r="M171" i="21"/>
  <c r="AU243" i="23" s="1"/>
  <c r="I171" i="21"/>
  <c r="AA243" i="23" s="1"/>
  <c r="E171" i="21"/>
  <c r="Q170" i="21"/>
  <c r="L170" i="21"/>
  <c r="AP242" i="23" s="1"/>
  <c r="F170" i="21"/>
  <c r="Q133" i="31"/>
  <c r="F133" i="31"/>
  <c r="P169" i="21"/>
  <c r="K169" i="21"/>
  <c r="AK241" i="23" s="1"/>
  <c r="F169" i="21"/>
  <c r="P168" i="21"/>
  <c r="H168" i="21"/>
  <c r="V240" i="23" s="1"/>
  <c r="C164" i="21"/>
  <c r="G164" i="21"/>
  <c r="Q236" i="23" s="1"/>
  <c r="K164" i="21"/>
  <c r="AK236" i="23" s="1"/>
  <c r="O164" i="21"/>
  <c r="S164" i="21"/>
  <c r="F164" i="21"/>
  <c r="L164" i="21"/>
  <c r="AP236" i="23" s="1"/>
  <c r="Q164" i="21"/>
  <c r="F128" i="31"/>
  <c r="N163" i="21"/>
  <c r="G163" i="21"/>
  <c r="Q235" i="23" s="1"/>
  <c r="E161" i="21"/>
  <c r="I161" i="21"/>
  <c r="AA233" i="23" s="1"/>
  <c r="M161" i="21"/>
  <c r="AU233" i="23" s="1"/>
  <c r="Q161" i="21"/>
  <c r="D161" i="21"/>
  <c r="J161" i="21"/>
  <c r="AF233" i="23" s="1"/>
  <c r="O161" i="21"/>
  <c r="N156" i="21"/>
  <c r="H156" i="21"/>
  <c r="V228" i="23" s="1"/>
  <c r="C154" i="21"/>
  <c r="G154" i="21"/>
  <c r="Q226" i="23" s="1"/>
  <c r="K154" i="21"/>
  <c r="AK226" i="23" s="1"/>
  <c r="O154" i="21"/>
  <c r="S154" i="21"/>
  <c r="E154" i="21"/>
  <c r="J154" i="21"/>
  <c r="AF226" i="23" s="1"/>
  <c r="P154" i="21"/>
  <c r="N153" i="21"/>
  <c r="G153" i="21"/>
  <c r="Q225" i="23" s="1"/>
  <c r="E151" i="21"/>
  <c r="I151" i="21"/>
  <c r="AA223" i="23" s="1"/>
  <c r="M151" i="21"/>
  <c r="AU223" i="23" s="1"/>
  <c r="Q151" i="21"/>
  <c r="C151" i="21"/>
  <c r="H151" i="21"/>
  <c r="V223" i="23" s="1"/>
  <c r="N151" i="21"/>
  <c r="S151" i="21"/>
  <c r="P173" i="21"/>
  <c r="L173" i="21"/>
  <c r="AP245" i="23" s="1"/>
  <c r="H173" i="21"/>
  <c r="V245" i="23" s="1"/>
  <c r="D173" i="21"/>
  <c r="P171" i="21"/>
  <c r="L171" i="21"/>
  <c r="AP243" i="23" s="1"/>
  <c r="H171" i="21"/>
  <c r="V243" i="23" s="1"/>
  <c r="D171" i="21"/>
  <c r="P170" i="21"/>
  <c r="J170" i="21"/>
  <c r="AF242" i="23" s="1"/>
  <c r="E170" i="21"/>
  <c r="O169" i="21"/>
  <c r="J169" i="21"/>
  <c r="AF241" i="23" s="1"/>
  <c r="D169" i="21"/>
  <c r="M168" i="21"/>
  <c r="AU240" i="23" s="1"/>
  <c r="F168" i="21"/>
  <c r="N164" i="21"/>
  <c r="H164" i="21"/>
  <c r="V236" i="23" s="1"/>
  <c r="S163" i="21"/>
  <c r="L163" i="21"/>
  <c r="AP235" i="23" s="1"/>
  <c r="D163" i="21"/>
  <c r="C162" i="21"/>
  <c r="G162" i="21"/>
  <c r="Q234" i="23" s="1"/>
  <c r="K162" i="21"/>
  <c r="AK234" i="23" s="1"/>
  <c r="O162" i="21"/>
  <c r="S162" i="21"/>
  <c r="E162" i="21"/>
  <c r="J162" i="21"/>
  <c r="AF234" i="23" s="1"/>
  <c r="P162" i="21"/>
  <c r="N161" i="21"/>
  <c r="G161" i="21"/>
  <c r="Q233" i="23" s="1"/>
  <c r="E159" i="21"/>
  <c r="I159" i="21"/>
  <c r="AA231" i="23" s="1"/>
  <c r="M159" i="21"/>
  <c r="AU231" i="23" s="1"/>
  <c r="Q159" i="21"/>
  <c r="C159" i="21"/>
  <c r="H159" i="21"/>
  <c r="V231" i="23" s="1"/>
  <c r="N159" i="21"/>
  <c r="S159" i="21"/>
  <c r="M156" i="21"/>
  <c r="AU228" i="23" s="1"/>
  <c r="E156" i="21"/>
  <c r="N154" i="21"/>
  <c r="H154" i="21"/>
  <c r="V226" i="23" s="1"/>
  <c r="S153" i="21"/>
  <c r="L153" i="21"/>
  <c r="AP225" i="23" s="1"/>
  <c r="F153" i="21"/>
  <c r="C152" i="21"/>
  <c r="G152" i="21"/>
  <c r="Q224" i="23" s="1"/>
  <c r="K152" i="21"/>
  <c r="AK224" i="23" s="1"/>
  <c r="O152" i="21"/>
  <c r="S152" i="21"/>
  <c r="D152" i="21"/>
  <c r="I152" i="21"/>
  <c r="AA224" i="23" s="1"/>
  <c r="N152" i="21"/>
  <c r="O151" i="21"/>
  <c r="G151" i="21"/>
  <c r="Q223" i="23" s="1"/>
  <c r="M24" i="21"/>
  <c r="L54" i="21"/>
  <c r="AP52" i="23" s="1"/>
  <c r="K49" i="21"/>
  <c r="AK47" i="23" s="1"/>
  <c r="P55" i="21"/>
  <c r="Q174" i="21"/>
  <c r="M174" i="21"/>
  <c r="AU246" i="23" s="1"/>
  <c r="I174" i="21"/>
  <c r="AA246" i="23" s="1"/>
  <c r="Q137" i="31"/>
  <c r="S173" i="21"/>
  <c r="O173" i="21"/>
  <c r="K173" i="21"/>
  <c r="AK245" i="23" s="1"/>
  <c r="G173" i="21"/>
  <c r="Q245" i="23" s="1"/>
  <c r="Q172" i="21"/>
  <c r="M172" i="21"/>
  <c r="AU244" i="23" s="1"/>
  <c r="I172" i="21"/>
  <c r="AA244" i="23" s="1"/>
  <c r="S171" i="21"/>
  <c r="O171" i="21"/>
  <c r="K171" i="21"/>
  <c r="AK243" i="23" s="1"/>
  <c r="G171" i="21"/>
  <c r="Q243" i="23" s="1"/>
  <c r="N170" i="21"/>
  <c r="I170" i="21"/>
  <c r="AA242" i="23" s="1"/>
  <c r="D170" i="21"/>
  <c r="S169" i="21"/>
  <c r="N169" i="21"/>
  <c r="H169" i="21"/>
  <c r="V241" i="23" s="1"/>
  <c r="C169" i="21"/>
  <c r="R168" i="21"/>
  <c r="L168" i="21"/>
  <c r="AP240" i="23" s="1"/>
  <c r="E168" i="21"/>
  <c r="E167" i="21"/>
  <c r="I167" i="21"/>
  <c r="AA239" i="23" s="1"/>
  <c r="M167" i="21"/>
  <c r="AU239" i="23" s="1"/>
  <c r="Q167" i="21"/>
  <c r="C167" i="21"/>
  <c r="H167" i="21"/>
  <c r="V239" i="23" s="1"/>
  <c r="N167" i="21"/>
  <c r="S167" i="21"/>
  <c r="M164" i="21"/>
  <c r="AU236" i="23" s="1"/>
  <c r="E164" i="21"/>
  <c r="R163" i="21"/>
  <c r="J163" i="21"/>
  <c r="AF235" i="23" s="1"/>
  <c r="C163" i="21"/>
  <c r="N162" i="21"/>
  <c r="H162" i="21"/>
  <c r="V234" i="23" s="1"/>
  <c r="Q125" i="31"/>
  <c r="S161" i="21"/>
  <c r="L161" i="21"/>
  <c r="AP233" i="23" s="1"/>
  <c r="F161" i="21"/>
  <c r="C160" i="21"/>
  <c r="G160" i="21"/>
  <c r="Q232" i="23" s="1"/>
  <c r="K160" i="21"/>
  <c r="AK232" i="23" s="1"/>
  <c r="O160" i="21"/>
  <c r="S160" i="21"/>
  <c r="D160" i="21"/>
  <c r="I160" i="21"/>
  <c r="AA232" i="23" s="1"/>
  <c r="N160" i="21"/>
  <c r="O159" i="21"/>
  <c r="G159" i="21"/>
  <c r="Q231" i="23" s="1"/>
  <c r="R156" i="21"/>
  <c r="J156" i="21"/>
  <c r="AF228" i="23" s="1"/>
  <c r="D156" i="21"/>
  <c r="E155" i="21"/>
  <c r="I155" i="21"/>
  <c r="AA227" i="23" s="1"/>
  <c r="M155" i="21"/>
  <c r="AU227" i="23" s="1"/>
  <c r="Q155" i="21"/>
  <c r="F155" i="21"/>
  <c r="K155" i="21"/>
  <c r="AK227" i="23" s="1"/>
  <c r="P155" i="21"/>
  <c r="M154" i="21"/>
  <c r="AU226" i="23" s="1"/>
  <c r="F154" i="21"/>
  <c r="R153" i="21"/>
  <c r="K153" i="21"/>
  <c r="AK225" i="23" s="1"/>
  <c r="C153" i="21"/>
  <c r="P152" i="21"/>
  <c r="H152" i="21"/>
  <c r="V224" i="23" s="1"/>
  <c r="L151" i="21"/>
  <c r="AP223" i="23" s="1"/>
  <c r="F151" i="21"/>
  <c r="E149" i="21"/>
  <c r="I149" i="21"/>
  <c r="AA221" i="23" s="1"/>
  <c r="M149" i="21"/>
  <c r="AU221" i="23" s="1"/>
  <c r="Q149" i="21"/>
  <c r="H113" i="31"/>
  <c r="D149" i="21"/>
  <c r="H149" i="21"/>
  <c r="V221" i="23" s="1"/>
  <c r="L149" i="21"/>
  <c r="AP221" i="23" s="1"/>
  <c r="P149" i="21"/>
  <c r="F149" i="21"/>
  <c r="N149" i="21"/>
  <c r="F113" i="31"/>
  <c r="C166" i="21"/>
  <c r="G166" i="21"/>
  <c r="Q238" i="23" s="1"/>
  <c r="K166" i="21"/>
  <c r="AK238" i="23" s="1"/>
  <c r="O166" i="21"/>
  <c r="S166" i="21"/>
  <c r="E165" i="21"/>
  <c r="I165" i="21"/>
  <c r="AA237" i="23" s="1"/>
  <c r="M165" i="21"/>
  <c r="AU237" i="23" s="1"/>
  <c r="Q165" i="21"/>
  <c r="C158" i="21"/>
  <c r="G158" i="21"/>
  <c r="Q230" i="23" s="1"/>
  <c r="K158" i="21"/>
  <c r="AK230" i="23" s="1"/>
  <c r="O158" i="21"/>
  <c r="S158" i="21"/>
  <c r="E157" i="21"/>
  <c r="I157" i="21"/>
  <c r="AA229" i="23" s="1"/>
  <c r="M157" i="21"/>
  <c r="AU229" i="23" s="1"/>
  <c r="Q157" i="21"/>
  <c r="S147" i="21"/>
  <c r="N147" i="21"/>
  <c r="I147" i="21"/>
  <c r="AA219" i="23" s="1"/>
  <c r="S139" i="21"/>
  <c r="N139" i="21"/>
  <c r="I139" i="21"/>
  <c r="AA211" i="23" s="1"/>
  <c r="S135" i="21"/>
  <c r="N135" i="21"/>
  <c r="I135" i="21"/>
  <c r="AA207" i="23" s="1"/>
  <c r="R128" i="21"/>
  <c r="K128" i="21"/>
  <c r="AK200" i="23" s="1"/>
  <c r="D124" i="21"/>
  <c r="H124" i="21"/>
  <c r="V196" i="23" s="1"/>
  <c r="L124" i="21"/>
  <c r="AP196" i="23" s="1"/>
  <c r="P124" i="21"/>
  <c r="E124" i="21"/>
  <c r="J124" i="21"/>
  <c r="AF196" i="23" s="1"/>
  <c r="O124" i="21"/>
  <c r="C121" i="21"/>
  <c r="G121" i="21"/>
  <c r="Q193" i="23" s="1"/>
  <c r="K121" i="21"/>
  <c r="AK193" i="23" s="1"/>
  <c r="O121" i="21"/>
  <c r="S121" i="21"/>
  <c r="D121" i="21"/>
  <c r="I121" i="21"/>
  <c r="AA193" i="23" s="1"/>
  <c r="N121" i="21"/>
  <c r="E121" i="21"/>
  <c r="L121" i="21"/>
  <c r="AP193" i="23" s="1"/>
  <c r="R121" i="21"/>
  <c r="N117" i="21"/>
  <c r="E116" i="21"/>
  <c r="I116" i="21"/>
  <c r="AA188" i="23" s="1"/>
  <c r="M116" i="21"/>
  <c r="AU188" i="23" s="1"/>
  <c r="Q116" i="21"/>
  <c r="F116" i="21"/>
  <c r="K116" i="21"/>
  <c r="AK188" i="23" s="1"/>
  <c r="P116" i="21"/>
  <c r="Q83" i="31"/>
  <c r="C116" i="21"/>
  <c r="J116" i="21"/>
  <c r="AF188" i="23" s="1"/>
  <c r="R116" i="21"/>
  <c r="D147" i="21"/>
  <c r="H147" i="21"/>
  <c r="V219" i="23" s="1"/>
  <c r="L147" i="21"/>
  <c r="AP219" i="23" s="1"/>
  <c r="P147" i="21"/>
  <c r="D139" i="21"/>
  <c r="H139" i="21"/>
  <c r="V211" i="23" s="1"/>
  <c r="L139" i="21"/>
  <c r="AP211" i="23" s="1"/>
  <c r="P139" i="21"/>
  <c r="D135" i="21"/>
  <c r="H135" i="21"/>
  <c r="V207" i="23" s="1"/>
  <c r="L135" i="21"/>
  <c r="AP207" i="23" s="1"/>
  <c r="P135" i="21"/>
  <c r="D128" i="21"/>
  <c r="H128" i="21"/>
  <c r="V200" i="23" s="1"/>
  <c r="L128" i="21"/>
  <c r="AP200" i="23" s="1"/>
  <c r="P128" i="21"/>
  <c r="E128" i="21"/>
  <c r="J128" i="21"/>
  <c r="AF200" i="23" s="1"/>
  <c r="O128" i="21"/>
  <c r="C117" i="21"/>
  <c r="G117" i="21"/>
  <c r="Q189" i="23" s="1"/>
  <c r="K117" i="21"/>
  <c r="AK189" i="23" s="1"/>
  <c r="O117" i="21"/>
  <c r="S117" i="21"/>
  <c r="F117" i="21"/>
  <c r="L117" i="21"/>
  <c r="AP189" i="23" s="1"/>
  <c r="Q117" i="21"/>
  <c r="E117" i="21"/>
  <c r="M117" i="21"/>
  <c r="AU189" i="23" s="1"/>
  <c r="Q139" i="21"/>
  <c r="K139" i="21"/>
  <c r="AK211" i="23" s="1"/>
  <c r="F139" i="21"/>
  <c r="S137" i="21"/>
  <c r="N137" i="21"/>
  <c r="I137" i="21"/>
  <c r="AA209" i="23" s="1"/>
  <c r="Q135" i="21"/>
  <c r="K135" i="21"/>
  <c r="AK207" i="23" s="1"/>
  <c r="F135" i="21"/>
  <c r="S133" i="21"/>
  <c r="N133" i="21"/>
  <c r="I133" i="21"/>
  <c r="AA205" i="23" s="1"/>
  <c r="D132" i="21"/>
  <c r="H132" i="21"/>
  <c r="V204" i="23" s="1"/>
  <c r="L132" i="21"/>
  <c r="AP204" i="23" s="1"/>
  <c r="P132" i="21"/>
  <c r="E132" i="21"/>
  <c r="J132" i="21"/>
  <c r="AF204" i="23" s="1"/>
  <c r="O132" i="21"/>
  <c r="N128" i="21"/>
  <c r="G128" i="21"/>
  <c r="Q200" i="23" s="1"/>
  <c r="S124" i="21"/>
  <c r="M124" i="21"/>
  <c r="AU196" i="23" s="1"/>
  <c r="F124" i="21"/>
  <c r="E122" i="21"/>
  <c r="I122" i="21"/>
  <c r="AA194" i="23" s="1"/>
  <c r="M122" i="21"/>
  <c r="AU194" i="23" s="1"/>
  <c r="Q122" i="21"/>
  <c r="D122" i="21"/>
  <c r="J122" i="21"/>
  <c r="AF194" i="23" s="1"/>
  <c r="O122" i="21"/>
  <c r="G122" i="21"/>
  <c r="Q194" i="23" s="1"/>
  <c r="N122" i="21"/>
  <c r="Q121" i="21"/>
  <c r="H121" i="21"/>
  <c r="V193" i="23" s="1"/>
  <c r="R117" i="21"/>
  <c r="I117" i="21"/>
  <c r="AA189" i="23" s="1"/>
  <c r="O116" i="21"/>
  <c r="G116" i="21"/>
  <c r="Q188" i="23" s="1"/>
  <c r="M115" i="21"/>
  <c r="AU187" i="23" s="1"/>
  <c r="E114" i="21"/>
  <c r="I114" i="21"/>
  <c r="AA186" i="23" s="1"/>
  <c r="M114" i="21"/>
  <c r="AU186" i="23" s="1"/>
  <c r="Q114" i="21"/>
  <c r="D114" i="21"/>
  <c r="J114" i="21"/>
  <c r="AF186" i="23" s="1"/>
  <c r="O114" i="21"/>
  <c r="F114" i="21"/>
  <c r="L114" i="21"/>
  <c r="AP186" i="23" s="1"/>
  <c r="S114" i="21"/>
  <c r="F105" i="21"/>
  <c r="J105" i="21"/>
  <c r="G110" i="21"/>
  <c r="S150" i="21"/>
  <c r="O150" i="21"/>
  <c r="K150" i="21"/>
  <c r="AK222" i="23" s="1"/>
  <c r="G150" i="21"/>
  <c r="Q222" i="23" s="1"/>
  <c r="S148" i="21"/>
  <c r="O148" i="21"/>
  <c r="K148" i="21"/>
  <c r="AK220" i="23" s="1"/>
  <c r="G148" i="21"/>
  <c r="Q220" i="23" s="1"/>
  <c r="O147" i="21"/>
  <c r="J147" i="21"/>
  <c r="AF219" i="23" s="1"/>
  <c r="E147" i="21"/>
  <c r="D145" i="21"/>
  <c r="H145" i="21"/>
  <c r="V217" i="23" s="1"/>
  <c r="L145" i="21"/>
  <c r="AP217" i="23" s="1"/>
  <c r="P145" i="21"/>
  <c r="O139" i="21"/>
  <c r="J139" i="21"/>
  <c r="AF211" i="23" s="1"/>
  <c r="E139" i="21"/>
  <c r="D137" i="21"/>
  <c r="H137" i="21"/>
  <c r="V209" i="23" s="1"/>
  <c r="L137" i="21"/>
  <c r="AP209" i="23" s="1"/>
  <c r="P137" i="21"/>
  <c r="O135" i="21"/>
  <c r="J135" i="21"/>
  <c r="AF207" i="23" s="1"/>
  <c r="E135" i="21"/>
  <c r="D133" i="21"/>
  <c r="H133" i="21"/>
  <c r="V205" i="23" s="1"/>
  <c r="L133" i="21"/>
  <c r="AP205" i="23" s="1"/>
  <c r="P133" i="21"/>
  <c r="S128" i="21"/>
  <c r="M128" i="21"/>
  <c r="AU200" i="23" s="1"/>
  <c r="F128" i="21"/>
  <c r="R124" i="21"/>
  <c r="K124" i="21"/>
  <c r="AK196" i="23" s="1"/>
  <c r="C124" i="21"/>
  <c r="P121" i="21"/>
  <c r="F121" i="21"/>
  <c r="P117" i="21"/>
  <c r="H117" i="21"/>
  <c r="V189" i="23" s="1"/>
  <c r="N116" i="21"/>
  <c r="D116" i="21"/>
  <c r="C115" i="21"/>
  <c r="G115" i="21"/>
  <c r="Q187" i="23" s="1"/>
  <c r="K115" i="21"/>
  <c r="AK187" i="23" s="1"/>
  <c r="O115" i="21"/>
  <c r="S115" i="21"/>
  <c r="E115" i="21"/>
  <c r="J115" i="21"/>
  <c r="AF187" i="23" s="1"/>
  <c r="P115" i="21"/>
  <c r="H115" i="21"/>
  <c r="V187" i="23" s="1"/>
  <c r="N115" i="21"/>
  <c r="D130" i="21"/>
  <c r="H130" i="21"/>
  <c r="V202" i="23" s="1"/>
  <c r="L130" i="21"/>
  <c r="AP202" i="23" s="1"/>
  <c r="P130" i="21"/>
  <c r="D126" i="21"/>
  <c r="H126" i="21"/>
  <c r="V198" i="23" s="1"/>
  <c r="L126" i="21"/>
  <c r="AP198" i="23" s="1"/>
  <c r="P126" i="21"/>
  <c r="C123" i="21"/>
  <c r="G123" i="21"/>
  <c r="Q195" i="23" s="1"/>
  <c r="E123" i="21"/>
  <c r="J123" i="21"/>
  <c r="AF195" i="23" s="1"/>
  <c r="N123" i="21"/>
  <c r="R123" i="21"/>
  <c r="E120" i="21"/>
  <c r="I120" i="21"/>
  <c r="AA192" i="23" s="1"/>
  <c r="M120" i="21"/>
  <c r="AU192" i="23" s="1"/>
  <c r="Q120" i="21"/>
  <c r="C120" i="21"/>
  <c r="H120" i="21"/>
  <c r="V192" i="23" s="1"/>
  <c r="N120" i="21"/>
  <c r="S120" i="21"/>
  <c r="C113" i="21"/>
  <c r="G113" i="21"/>
  <c r="Q185" i="23" s="1"/>
  <c r="K113" i="21"/>
  <c r="AK185" i="23" s="1"/>
  <c r="O113" i="21"/>
  <c r="S113" i="21"/>
  <c r="D113" i="21"/>
  <c r="I113" i="21"/>
  <c r="AA185" i="23" s="1"/>
  <c r="N113" i="21"/>
  <c r="O112" i="21"/>
  <c r="E112" i="21"/>
  <c r="I112" i="21"/>
  <c r="AA184" i="23" s="1"/>
  <c r="M112" i="21"/>
  <c r="AU184" i="23" s="1"/>
  <c r="Q112" i="21"/>
  <c r="C112" i="21"/>
  <c r="H112" i="21"/>
  <c r="V184" i="23" s="1"/>
  <c r="N112" i="21"/>
  <c r="S112" i="21"/>
  <c r="C119" i="21"/>
  <c r="G119" i="21"/>
  <c r="Q191" i="23" s="1"/>
  <c r="K119" i="21"/>
  <c r="AK191" i="23" s="1"/>
  <c r="O119" i="21"/>
  <c r="S119" i="21"/>
  <c r="E118" i="21"/>
  <c r="I118" i="21"/>
  <c r="AA190" i="23" s="1"/>
  <c r="M118" i="21"/>
  <c r="AU190" i="23" s="1"/>
  <c r="Q118" i="21"/>
  <c r="S111" i="21"/>
  <c r="O111" i="21"/>
  <c r="K111" i="21"/>
  <c r="AK183" i="23" s="1"/>
  <c r="G111" i="21"/>
  <c r="Q183" i="23" s="1"/>
  <c r="H72" i="21"/>
  <c r="V70" i="23" s="1"/>
  <c r="K61" i="21"/>
  <c r="AK59" i="23" s="1"/>
  <c r="S65" i="21"/>
  <c r="Q62" i="31"/>
  <c r="P51" i="21"/>
  <c r="N45" i="21"/>
  <c r="M39" i="21"/>
  <c r="N65" i="21"/>
  <c r="R59" i="21"/>
  <c r="L31" i="21"/>
  <c r="M28" i="21"/>
  <c r="Q54" i="21"/>
  <c r="D54" i="21"/>
  <c r="Q48" i="21"/>
  <c r="Q46" i="21"/>
  <c r="P63" i="21"/>
  <c r="P47" i="21"/>
  <c r="N61" i="21"/>
  <c r="R51" i="21"/>
  <c r="P28" i="21"/>
  <c r="P35" i="21"/>
  <c r="I48" i="21"/>
  <c r="AA46" i="23" s="1"/>
  <c r="P59" i="21"/>
  <c r="N73" i="21"/>
  <c r="E64" i="21"/>
  <c r="R64" i="21"/>
  <c r="H66" i="31"/>
  <c r="S64" i="21"/>
  <c r="S58" i="21"/>
  <c r="R58" i="21"/>
  <c r="P71" i="21"/>
  <c r="P67" i="21"/>
  <c r="N53" i="21"/>
  <c r="R67" i="21"/>
  <c r="Q66" i="31"/>
  <c r="G11" i="21"/>
  <c r="D15" i="21"/>
  <c r="J31" i="21"/>
  <c r="E73" i="21"/>
  <c r="C70" i="21"/>
  <c r="S70" i="21"/>
  <c r="R70" i="21"/>
  <c r="L66" i="21"/>
  <c r="AP64" i="23" s="1"/>
  <c r="L63" i="21"/>
  <c r="AP61" i="23" s="1"/>
  <c r="J57" i="21"/>
  <c r="AF55" i="23" s="1"/>
  <c r="M54" i="21"/>
  <c r="AU52" i="23" s="1"/>
  <c r="F54" i="21"/>
  <c r="D52" i="21"/>
  <c r="R52" i="21"/>
  <c r="S52" i="21"/>
  <c r="N52" i="21"/>
  <c r="F49" i="21"/>
  <c r="F51" i="31"/>
  <c r="H48" i="21"/>
  <c r="V46" i="23" s="1"/>
  <c r="C46" i="21"/>
  <c r="S46" i="21"/>
  <c r="N46" i="21"/>
  <c r="R46" i="21"/>
  <c r="C44" i="21"/>
  <c r="S44" i="21"/>
  <c r="R44" i="21"/>
  <c r="P44" i="21"/>
  <c r="P70" i="21"/>
  <c r="P66" i="21"/>
  <c r="P62" i="21"/>
  <c r="P58" i="21"/>
  <c r="P54" i="21"/>
  <c r="P50" i="21"/>
  <c r="P46" i="21"/>
  <c r="N72" i="21"/>
  <c r="N68" i="21"/>
  <c r="N64" i="21"/>
  <c r="N60" i="21"/>
  <c r="N56" i="21"/>
  <c r="R73" i="21"/>
  <c r="R65" i="21"/>
  <c r="R57" i="21"/>
  <c r="R49" i="21"/>
  <c r="S71" i="21"/>
  <c r="S55" i="21"/>
  <c r="S47" i="21"/>
  <c r="M31" i="21"/>
  <c r="C12" i="21"/>
  <c r="P16" i="21"/>
  <c r="D69" i="21"/>
  <c r="G66" i="21"/>
  <c r="Q64" i="23" s="1"/>
  <c r="S66" i="21"/>
  <c r="R66" i="21"/>
  <c r="C63" i="21"/>
  <c r="H65" i="31"/>
  <c r="F61" i="21"/>
  <c r="F59" i="21"/>
  <c r="H61" i="31"/>
  <c r="R56" i="21"/>
  <c r="S56" i="21"/>
  <c r="C51" i="21"/>
  <c r="C48" i="21"/>
  <c r="R48" i="21"/>
  <c r="S48" i="21"/>
  <c r="N48" i="21"/>
  <c r="K45" i="21"/>
  <c r="AK43" i="23" s="1"/>
  <c r="P73" i="21"/>
  <c r="P69" i="21"/>
  <c r="P65" i="21"/>
  <c r="P61" i="21"/>
  <c r="P57" i="21"/>
  <c r="P53" i="21"/>
  <c r="P49" i="21"/>
  <c r="P45" i="21"/>
  <c r="N71" i="21"/>
  <c r="N67" i="21"/>
  <c r="N63" i="21"/>
  <c r="N59" i="21"/>
  <c r="N55" i="21"/>
  <c r="N49" i="21"/>
  <c r="R71" i="21"/>
  <c r="R63" i="21"/>
  <c r="R55" i="21"/>
  <c r="R47" i="21"/>
  <c r="S69" i="21"/>
  <c r="S61" i="21"/>
  <c r="S53" i="21"/>
  <c r="S45" i="21"/>
  <c r="Q73" i="31"/>
  <c r="Q51" i="31"/>
  <c r="G9" i="21"/>
  <c r="H9" i="21" s="1"/>
  <c r="I9" i="21" s="1"/>
  <c r="J9" i="21" s="1"/>
  <c r="K9" i="21" s="1"/>
  <c r="L9" i="21" s="1"/>
  <c r="M9" i="21" s="1"/>
  <c r="G13" i="21"/>
  <c r="K17" i="21"/>
  <c r="G21" i="21"/>
  <c r="C29" i="21"/>
  <c r="D72" i="21"/>
  <c r="R72" i="21"/>
  <c r="F74" i="31"/>
  <c r="S72" i="21"/>
  <c r="E68" i="21"/>
  <c r="R68" i="21"/>
  <c r="F70" i="31"/>
  <c r="S68" i="21"/>
  <c r="E65" i="21"/>
  <c r="S62" i="21"/>
  <c r="R62" i="21"/>
  <c r="D60" i="21"/>
  <c r="R60" i="21"/>
  <c r="S60" i="21"/>
  <c r="J58" i="21"/>
  <c r="AF56" i="23" s="1"/>
  <c r="G55" i="21"/>
  <c r="Q53" i="23" s="1"/>
  <c r="E54" i="21"/>
  <c r="S54" i="21"/>
  <c r="F56" i="31"/>
  <c r="R54" i="21"/>
  <c r="C50" i="21"/>
  <c r="S50" i="21"/>
  <c r="N50" i="21"/>
  <c r="R50" i="21"/>
  <c r="L48" i="21"/>
  <c r="AP46" i="23" s="1"/>
  <c r="F49" i="31"/>
  <c r="D45" i="21"/>
  <c r="P72" i="21"/>
  <c r="P68" i="21"/>
  <c r="P64" i="21"/>
  <c r="P60" i="21"/>
  <c r="P56" i="21"/>
  <c r="P52" i="21"/>
  <c r="P48" i="21"/>
  <c r="N44" i="21"/>
  <c r="N70" i="21"/>
  <c r="N66" i="21"/>
  <c r="N62" i="21"/>
  <c r="N58" i="21"/>
  <c r="N54" i="21"/>
  <c r="N47" i="21"/>
  <c r="R69" i="21"/>
  <c r="R61" i="21"/>
  <c r="R53" i="21"/>
  <c r="R45" i="21"/>
  <c r="S67" i="21"/>
  <c r="S59" i="21"/>
  <c r="S51" i="21"/>
  <c r="M46" i="21"/>
  <c r="AU44" i="23" s="1"/>
  <c r="P22" i="21"/>
  <c r="Q73" i="21"/>
  <c r="I46" i="21"/>
  <c r="AA44" i="23" s="1"/>
  <c r="P18" i="21"/>
  <c r="Q22" i="21"/>
  <c r="P31" i="21"/>
  <c r="K31" i="21"/>
  <c r="H73" i="21"/>
  <c r="V71" i="23" s="1"/>
  <c r="F46" i="21"/>
  <c r="C27" i="21"/>
  <c r="G70" i="21"/>
  <c r="Q68" i="23" s="1"/>
  <c r="Q65" i="21"/>
  <c r="H64" i="21"/>
  <c r="V62" i="23" s="1"/>
  <c r="G63" i="21"/>
  <c r="Q61" i="23" s="1"/>
  <c r="C61" i="21"/>
  <c r="J60" i="21"/>
  <c r="AF58" i="23" s="1"/>
  <c r="D59" i="21"/>
  <c r="H52" i="21"/>
  <c r="V50" i="23" s="1"/>
  <c r="Q50" i="21"/>
  <c r="M48" i="21"/>
  <c r="AU46" i="23" s="1"/>
  <c r="F48" i="21"/>
  <c r="L46" i="21"/>
  <c r="AP44" i="23" s="1"/>
  <c r="D46" i="21"/>
  <c r="H44" i="21"/>
  <c r="V42" i="23" s="1"/>
  <c r="G64" i="21"/>
  <c r="Q62" i="23" s="1"/>
  <c r="L55" i="21"/>
  <c r="AP53" i="23" s="1"/>
  <c r="D48" i="21"/>
  <c r="K64" i="21"/>
  <c r="AK62" i="23" s="1"/>
  <c r="L73" i="21"/>
  <c r="AP71" i="23" s="1"/>
  <c r="L64" i="21"/>
  <c r="AP62" i="23" s="1"/>
  <c r="C64" i="21"/>
  <c r="H61" i="21"/>
  <c r="V59" i="23" s="1"/>
  <c r="H46" i="21"/>
  <c r="V44" i="23" s="1"/>
  <c r="I50" i="21"/>
  <c r="AA48" i="23" s="1"/>
  <c r="M30" i="21"/>
  <c r="D73" i="21"/>
  <c r="F72" i="21"/>
  <c r="Q69" i="21"/>
  <c r="L69" i="21"/>
  <c r="AP67" i="23" s="1"/>
  <c r="F69" i="21"/>
  <c r="K68" i="21"/>
  <c r="AK66" i="23" s="1"/>
  <c r="F68" i="21"/>
  <c r="I65" i="21"/>
  <c r="AA63" i="23" s="1"/>
  <c r="F57" i="21"/>
  <c r="H50" i="21"/>
  <c r="V48" i="23" s="1"/>
  <c r="G49" i="21"/>
  <c r="Q47" i="23" s="1"/>
  <c r="J45" i="21"/>
  <c r="AF43" i="23" s="1"/>
  <c r="E44" i="21"/>
  <c r="H69" i="21"/>
  <c r="V67" i="23" s="1"/>
  <c r="G68" i="21"/>
  <c r="Q66" i="23" s="1"/>
  <c r="J69" i="21"/>
  <c r="AF67" i="23" s="1"/>
  <c r="E69" i="21"/>
  <c r="O68" i="21"/>
  <c r="J68" i="21"/>
  <c r="AF66" i="23" s="1"/>
  <c r="D68" i="21"/>
  <c r="M50" i="21"/>
  <c r="AU48" i="23" s="1"/>
  <c r="F50" i="21"/>
  <c r="G45" i="21"/>
  <c r="Q43" i="23" s="1"/>
  <c r="M69" i="21"/>
  <c r="AU67" i="23" s="1"/>
  <c r="L68" i="21"/>
  <c r="AP66" i="23" s="1"/>
  <c r="G29" i="21"/>
  <c r="I73" i="21"/>
  <c r="AA71" i="23" s="1"/>
  <c r="L72" i="21"/>
  <c r="AP70" i="23" s="1"/>
  <c r="M71" i="21"/>
  <c r="AU69" i="23" s="1"/>
  <c r="L70" i="21"/>
  <c r="AP68" i="23" s="1"/>
  <c r="I69" i="21"/>
  <c r="AA67" i="23" s="1"/>
  <c r="H68" i="21"/>
  <c r="V66" i="23" s="1"/>
  <c r="C68" i="21"/>
  <c r="F64" i="21"/>
  <c r="H59" i="21"/>
  <c r="V57" i="23" s="1"/>
  <c r="M52" i="21"/>
  <c r="AU50" i="23" s="1"/>
  <c r="L50" i="21"/>
  <c r="AP48" i="23" s="1"/>
  <c r="D50" i="21"/>
  <c r="J48" i="21"/>
  <c r="AF46" i="23" s="1"/>
  <c r="E48" i="21"/>
  <c r="J46" i="21"/>
  <c r="AF44" i="23" s="1"/>
  <c r="E46" i="21"/>
  <c r="O45" i="21"/>
  <c r="C45" i="21"/>
  <c r="J44" i="21"/>
  <c r="AF42" i="23" s="1"/>
  <c r="O16" i="21"/>
  <c r="M16" i="21"/>
  <c r="L16" i="21"/>
  <c r="Q16" i="21"/>
  <c r="M20" i="21"/>
  <c r="E67" i="21"/>
  <c r="F67" i="21"/>
  <c r="J67" i="21"/>
  <c r="AF65" i="23" s="1"/>
  <c r="E58" i="21"/>
  <c r="D58" i="21"/>
  <c r="L58" i="21"/>
  <c r="AP56" i="23" s="1"/>
  <c r="F58" i="21"/>
  <c r="H58" i="21"/>
  <c r="V56" i="23" s="1"/>
  <c r="D62" i="21"/>
  <c r="L62" i="21"/>
  <c r="AP60" i="23" s="1"/>
  <c r="F62" i="21"/>
  <c r="M62" i="21"/>
  <c r="AU60" i="23" s="1"/>
  <c r="H62" i="21"/>
  <c r="V60" i="23" s="1"/>
  <c r="H56" i="21"/>
  <c r="V54" i="23" s="1"/>
  <c r="E66" i="21"/>
  <c r="C66" i="21"/>
  <c r="H66" i="21"/>
  <c r="V64" i="23" s="1"/>
  <c r="D66" i="21"/>
  <c r="J66" i="21"/>
  <c r="AF64" i="23" s="1"/>
  <c r="O66" i="21"/>
  <c r="F66" i="21"/>
  <c r="K66" i="21"/>
  <c r="AK64" i="23" s="1"/>
  <c r="Q62" i="21"/>
  <c r="D53" i="21"/>
  <c r="C53" i="21"/>
  <c r="K53" i="21"/>
  <c r="AK51" i="23" s="1"/>
  <c r="F53" i="21"/>
  <c r="L53" i="21"/>
  <c r="AP51" i="23" s="1"/>
  <c r="G53" i="21"/>
  <c r="Q51" i="23" s="1"/>
  <c r="E10" i="21"/>
  <c r="I407" i="21"/>
  <c r="J407" i="21" s="1"/>
  <c r="F35" i="21"/>
  <c r="M35" i="21"/>
  <c r="L35" i="21"/>
  <c r="Q35" i="21"/>
  <c r="J39" i="21"/>
  <c r="L39" i="21"/>
  <c r="K39" i="21"/>
  <c r="Q39" i="21"/>
  <c r="F39" i="21"/>
  <c r="P39" i="21"/>
  <c r="D71" i="21"/>
  <c r="E71" i="21"/>
  <c r="H71" i="21"/>
  <c r="V69" i="23" s="1"/>
  <c r="J71" i="21"/>
  <c r="AF69" i="23" s="1"/>
  <c r="I62" i="21"/>
  <c r="AA60" i="23" s="1"/>
  <c r="H53" i="21"/>
  <c r="V51" i="23" s="1"/>
  <c r="L51" i="21"/>
  <c r="AP49" i="23" s="1"/>
  <c r="O27" i="21"/>
  <c r="M73" i="21"/>
  <c r="AU71" i="23" s="1"/>
  <c r="F73" i="21"/>
  <c r="K72" i="21"/>
  <c r="AK70" i="23" s="1"/>
  <c r="C72" i="21"/>
  <c r="O70" i="21"/>
  <c r="D70" i="21"/>
  <c r="J65" i="21"/>
  <c r="AF63" i="23" s="1"/>
  <c r="O64" i="21"/>
  <c r="J64" i="21"/>
  <c r="AF62" i="23" s="1"/>
  <c r="D64" i="21"/>
  <c r="O63" i="21"/>
  <c r="D63" i="21"/>
  <c r="L61" i="21"/>
  <c r="AP59" i="23" s="1"/>
  <c r="F60" i="21"/>
  <c r="E52" i="21"/>
  <c r="J51" i="21"/>
  <c r="AF49" i="23" s="1"/>
  <c r="J50" i="21"/>
  <c r="AF48" i="23" s="1"/>
  <c r="E50" i="21"/>
  <c r="O49" i="21"/>
  <c r="C49" i="21"/>
  <c r="F45" i="21"/>
  <c r="I44" i="21"/>
  <c r="AA42" i="23" s="1"/>
  <c r="D44" i="21"/>
  <c r="G51" i="21"/>
  <c r="Q49" i="23" s="1"/>
  <c r="F31" i="21"/>
  <c r="G72" i="21"/>
  <c r="Q70" i="23" s="1"/>
  <c r="J70" i="21"/>
  <c r="AF68" i="23" s="1"/>
  <c r="J63" i="21"/>
  <c r="AF61" i="23" s="1"/>
  <c r="J52" i="21"/>
  <c r="AF50" i="23" s="1"/>
  <c r="O51" i="21"/>
  <c r="D51" i="21"/>
  <c r="J49" i="21"/>
  <c r="AF47" i="23" s="1"/>
  <c r="Q44" i="21"/>
  <c r="L44" i="21"/>
  <c r="AP42" i="23" s="1"/>
  <c r="F44" i="21"/>
  <c r="J73" i="21"/>
  <c r="AF71" i="23" s="1"/>
  <c r="O72" i="21"/>
  <c r="J72" i="21"/>
  <c r="AF70" i="23" s="1"/>
  <c r="I71" i="21"/>
  <c r="AA69" i="23" s="1"/>
  <c r="H70" i="21"/>
  <c r="V68" i="23" s="1"/>
  <c r="C69" i="21"/>
  <c r="G69" i="21"/>
  <c r="Q67" i="23" s="1"/>
  <c r="K69" i="21"/>
  <c r="AK67" i="23" s="1"/>
  <c r="O69" i="21"/>
  <c r="M67" i="21"/>
  <c r="AU65" i="23" s="1"/>
  <c r="F65" i="21"/>
  <c r="M37" i="21"/>
  <c r="D16" i="21"/>
  <c r="F22" i="21"/>
  <c r="C38" i="21"/>
  <c r="C71" i="21"/>
  <c r="G71" i="21"/>
  <c r="Q69" i="23" s="1"/>
  <c r="K71" i="21"/>
  <c r="AK69" i="23" s="1"/>
  <c r="O71" i="21"/>
  <c r="E70" i="21"/>
  <c r="I70" i="21"/>
  <c r="AA68" i="23" s="1"/>
  <c r="M70" i="21"/>
  <c r="AU68" i="23" s="1"/>
  <c r="Q70" i="21"/>
  <c r="C67" i="21"/>
  <c r="G67" i="21"/>
  <c r="Q65" i="23" s="1"/>
  <c r="K67" i="21"/>
  <c r="AK65" i="23" s="1"/>
  <c r="O67" i="21"/>
  <c r="D67" i="21"/>
  <c r="H67" i="21"/>
  <c r="V65" i="23" s="1"/>
  <c r="L67" i="21"/>
  <c r="AP65" i="23" s="1"/>
  <c r="M65" i="21"/>
  <c r="AU63" i="23" s="1"/>
  <c r="L24" i="21"/>
  <c r="H16" i="21"/>
  <c r="C31" i="21"/>
  <c r="I32" i="21"/>
  <c r="C73" i="21"/>
  <c r="G73" i="21"/>
  <c r="Q71" i="23" s="1"/>
  <c r="K73" i="21"/>
  <c r="AK71" i="23" s="1"/>
  <c r="O73" i="21"/>
  <c r="E72" i="21"/>
  <c r="I72" i="21"/>
  <c r="AA70" i="23" s="1"/>
  <c r="M72" i="21"/>
  <c r="AU70" i="23" s="1"/>
  <c r="Q72" i="21"/>
  <c r="Q71" i="21"/>
  <c r="L71" i="21"/>
  <c r="AP69" i="23" s="1"/>
  <c r="F71" i="21"/>
  <c r="K70" i="21"/>
  <c r="AK68" i="23" s="1"/>
  <c r="F70" i="21"/>
  <c r="Q67" i="21"/>
  <c r="I67" i="21"/>
  <c r="AA65" i="23" s="1"/>
  <c r="C65" i="21"/>
  <c r="G65" i="21"/>
  <c r="Q63" i="23" s="1"/>
  <c r="K65" i="21"/>
  <c r="AK63" i="23" s="1"/>
  <c r="O65" i="21"/>
  <c r="D65" i="21"/>
  <c r="H65" i="21"/>
  <c r="V63" i="23" s="1"/>
  <c r="L65" i="21"/>
  <c r="AP63" i="23" s="1"/>
  <c r="D47" i="21"/>
  <c r="H47" i="21"/>
  <c r="V45" i="23" s="1"/>
  <c r="L47" i="21"/>
  <c r="AP45" i="23" s="1"/>
  <c r="E47" i="21"/>
  <c r="I47" i="21"/>
  <c r="AA45" i="23" s="1"/>
  <c r="M47" i="21"/>
  <c r="AU45" i="23" s="1"/>
  <c r="Q47" i="21"/>
  <c r="C47" i="21"/>
  <c r="K47" i="21"/>
  <c r="AK45" i="23" s="1"/>
  <c r="F47" i="21"/>
  <c r="G47" i="21"/>
  <c r="Q45" i="23" s="1"/>
  <c r="O47" i="21"/>
  <c r="H63" i="21"/>
  <c r="V61" i="23" s="1"/>
  <c r="C62" i="21"/>
  <c r="G62" i="21"/>
  <c r="Q60" i="23" s="1"/>
  <c r="K62" i="21"/>
  <c r="AK60" i="23" s="1"/>
  <c r="O62" i="21"/>
  <c r="E61" i="21"/>
  <c r="I61" i="21"/>
  <c r="AA59" i="23" s="1"/>
  <c r="M61" i="21"/>
  <c r="AU59" i="23" s="1"/>
  <c r="Q61" i="21"/>
  <c r="L60" i="21"/>
  <c r="AP58" i="23" s="1"/>
  <c r="C56" i="21"/>
  <c r="G56" i="21"/>
  <c r="Q54" i="23" s="1"/>
  <c r="D56" i="21"/>
  <c r="I56" i="21"/>
  <c r="AA54" i="23" s="1"/>
  <c r="M56" i="21"/>
  <c r="AU54" i="23" s="1"/>
  <c r="Q56" i="21"/>
  <c r="E56" i="21"/>
  <c r="J56" i="21"/>
  <c r="AF54" i="23" s="1"/>
  <c r="F56" i="21"/>
  <c r="K56" i="21"/>
  <c r="AK54" i="23" s="1"/>
  <c r="O56" i="21"/>
  <c r="E63" i="21"/>
  <c r="I63" i="21"/>
  <c r="AA61" i="23" s="1"/>
  <c r="M63" i="21"/>
  <c r="AU61" i="23" s="1"/>
  <c r="Q63" i="21"/>
  <c r="E60" i="21"/>
  <c r="I60" i="21"/>
  <c r="AA58" i="23" s="1"/>
  <c r="M60" i="21"/>
  <c r="AU58" i="23" s="1"/>
  <c r="Q60" i="21"/>
  <c r="C60" i="21"/>
  <c r="G60" i="21"/>
  <c r="Q58" i="23" s="1"/>
  <c r="K60" i="21"/>
  <c r="AK58" i="23" s="1"/>
  <c r="O60" i="21"/>
  <c r="E55" i="21"/>
  <c r="I55" i="21"/>
  <c r="AA53" i="23" s="1"/>
  <c r="M55" i="21"/>
  <c r="AU53" i="23" s="1"/>
  <c r="Q55" i="21"/>
  <c r="C55" i="21"/>
  <c r="H55" i="21"/>
  <c r="V53" i="23" s="1"/>
  <c r="D55" i="21"/>
  <c r="J55" i="21"/>
  <c r="AF53" i="23" s="1"/>
  <c r="O55" i="21"/>
  <c r="F55" i="21"/>
  <c r="K55" i="21"/>
  <c r="AK53" i="23" s="1"/>
  <c r="Q68" i="21"/>
  <c r="M68" i="21"/>
  <c r="AU66" i="23" s="1"/>
  <c r="I68" i="21"/>
  <c r="AA66" i="23" s="1"/>
  <c r="Q66" i="21"/>
  <c r="M66" i="21"/>
  <c r="AU64" i="23" s="1"/>
  <c r="I66" i="21"/>
  <c r="AA64" i="23" s="1"/>
  <c r="Q64" i="21"/>
  <c r="M64" i="21"/>
  <c r="AU62" i="23" s="1"/>
  <c r="I64" i="21"/>
  <c r="AA62" i="23" s="1"/>
  <c r="K63" i="21"/>
  <c r="AK61" i="23" s="1"/>
  <c r="F63" i="21"/>
  <c r="J62" i="21"/>
  <c r="AF60" i="23" s="1"/>
  <c r="E62" i="21"/>
  <c r="O61" i="21"/>
  <c r="J61" i="21"/>
  <c r="AF59" i="23" s="1"/>
  <c r="D61" i="21"/>
  <c r="H60" i="21"/>
  <c r="V58" i="23" s="1"/>
  <c r="C59" i="21"/>
  <c r="G59" i="21"/>
  <c r="Q57" i="23" s="1"/>
  <c r="K59" i="21"/>
  <c r="AK57" i="23" s="1"/>
  <c r="O59" i="21"/>
  <c r="E59" i="21"/>
  <c r="I59" i="21"/>
  <c r="AA57" i="23" s="1"/>
  <c r="M59" i="21"/>
  <c r="AU57" i="23" s="1"/>
  <c r="Q59" i="21"/>
  <c r="C57" i="21"/>
  <c r="G57" i="21"/>
  <c r="Q55" i="23" s="1"/>
  <c r="K57" i="21"/>
  <c r="AK55" i="23" s="1"/>
  <c r="O57" i="21"/>
  <c r="D57" i="21"/>
  <c r="H57" i="21"/>
  <c r="V55" i="23" s="1"/>
  <c r="L57" i="21"/>
  <c r="AP55" i="23" s="1"/>
  <c r="E57" i="21"/>
  <c r="I57" i="21"/>
  <c r="AA55" i="23" s="1"/>
  <c r="M57" i="21"/>
  <c r="AU55" i="23" s="1"/>
  <c r="Q57" i="21"/>
  <c r="L56" i="21"/>
  <c r="AP54" i="23" s="1"/>
  <c r="J47" i="21"/>
  <c r="AF45" i="23" s="1"/>
  <c r="O58" i="21"/>
  <c r="K58" i="21"/>
  <c r="AK56" i="23" s="1"/>
  <c r="G58" i="21"/>
  <c r="Q56" i="23" s="1"/>
  <c r="C58" i="21"/>
  <c r="J54" i="21"/>
  <c r="AF52" i="23" s="1"/>
  <c r="O53" i="21"/>
  <c r="J53" i="21"/>
  <c r="AF51" i="23" s="1"/>
  <c r="I52" i="21"/>
  <c r="AA50" i="23" s="1"/>
  <c r="H51" i="21"/>
  <c r="V49" i="23" s="1"/>
  <c r="C52" i="21"/>
  <c r="G52" i="21"/>
  <c r="Q50" i="23" s="1"/>
  <c r="K52" i="21"/>
  <c r="AK50" i="23" s="1"/>
  <c r="O52" i="21"/>
  <c r="E51" i="21"/>
  <c r="I51" i="21"/>
  <c r="AA49" i="23" s="1"/>
  <c r="M51" i="21"/>
  <c r="AU49" i="23" s="1"/>
  <c r="Q51" i="21"/>
  <c r="Q58" i="21"/>
  <c r="M58" i="21"/>
  <c r="AU56" i="23" s="1"/>
  <c r="I58" i="21"/>
  <c r="AA56" i="23" s="1"/>
  <c r="C54" i="21"/>
  <c r="G54" i="21"/>
  <c r="Q52" i="23" s="1"/>
  <c r="K54" i="21"/>
  <c r="AK52" i="23" s="1"/>
  <c r="O54" i="21"/>
  <c r="E53" i="21"/>
  <c r="I53" i="21"/>
  <c r="AA51" i="23" s="1"/>
  <c r="M53" i="21"/>
  <c r="AU51" i="23" s="1"/>
  <c r="Q53" i="21"/>
  <c r="Q52" i="21"/>
  <c r="L52" i="21"/>
  <c r="AP50" i="23" s="1"/>
  <c r="F52" i="21"/>
  <c r="K51" i="21"/>
  <c r="AK49" i="23" s="1"/>
  <c r="F51" i="21"/>
  <c r="D49" i="21"/>
  <c r="H49" i="21"/>
  <c r="V47" i="23" s="1"/>
  <c r="L49" i="21"/>
  <c r="AP47" i="23" s="1"/>
  <c r="E49" i="21"/>
  <c r="I49" i="21"/>
  <c r="AA47" i="23" s="1"/>
  <c r="M49" i="21"/>
  <c r="AU47" i="23" s="1"/>
  <c r="Q49" i="21"/>
  <c r="O50" i="21"/>
  <c r="K50" i="21"/>
  <c r="AK48" i="23" s="1"/>
  <c r="G50" i="21"/>
  <c r="Q48" i="23" s="1"/>
  <c r="O48" i="21"/>
  <c r="K48" i="21"/>
  <c r="AK46" i="23" s="1"/>
  <c r="G48" i="21"/>
  <c r="Q46" i="23" s="1"/>
  <c r="O46" i="21"/>
  <c r="K46" i="21"/>
  <c r="AK44" i="23" s="1"/>
  <c r="G46" i="21"/>
  <c r="Q44" i="23" s="1"/>
  <c r="Q45" i="21"/>
  <c r="M45" i="21"/>
  <c r="AU43" i="23" s="1"/>
  <c r="I45" i="21"/>
  <c r="AA43" i="23" s="1"/>
  <c r="E45" i="21"/>
  <c r="O44" i="21"/>
  <c r="K44" i="21"/>
  <c r="AK42" i="23" s="1"/>
  <c r="G44" i="21"/>
  <c r="Q42" i="23" s="1"/>
  <c r="H43" i="21"/>
  <c r="O10" i="3" s="1"/>
  <c r="L45" i="21"/>
  <c r="AP43" i="23" s="1"/>
  <c r="H45" i="21"/>
  <c r="V43" i="23" s="1"/>
  <c r="G19" i="21"/>
  <c r="S19" i="21"/>
  <c r="K25" i="21"/>
  <c r="K33" i="21"/>
  <c r="Q33" i="21"/>
  <c r="P33" i="21"/>
  <c r="L33" i="21"/>
  <c r="J4" i="21"/>
  <c r="H12" i="21"/>
  <c r="I15" i="21"/>
  <c r="K15" i="21"/>
  <c r="H20" i="21"/>
  <c r="L20" i="21"/>
  <c r="Q20" i="21"/>
  <c r="K23" i="21"/>
  <c r="O23" i="21"/>
  <c r="S23" i="21"/>
  <c r="E23" i="21"/>
  <c r="G25" i="21"/>
  <c r="C30" i="21"/>
  <c r="Q30" i="21"/>
  <c r="H30" i="21"/>
  <c r="P30" i="21"/>
  <c r="I37" i="21"/>
  <c r="K37" i="21"/>
  <c r="Q37" i="21"/>
  <c r="D37" i="21"/>
  <c r="P37" i="21"/>
  <c r="S25" i="21"/>
  <c r="M33" i="21"/>
  <c r="F4" i="21"/>
  <c r="I80" i="21" s="1"/>
  <c r="I85" i="21"/>
  <c r="K24" i="21"/>
  <c r="O24" i="21"/>
  <c r="Q24" i="21"/>
  <c r="G24" i="21"/>
  <c r="P24" i="21"/>
  <c r="C28" i="21"/>
  <c r="L28" i="21"/>
  <c r="G28" i="21"/>
  <c r="Q28" i="21"/>
  <c r="P20" i="21"/>
  <c r="L30" i="21"/>
  <c r="L37" i="21"/>
  <c r="C24" i="21"/>
  <c r="I27" i="21"/>
  <c r="G27" i="21"/>
  <c r="D27" i="21"/>
  <c r="S27" i="21"/>
  <c r="C39" i="21"/>
  <c r="M14" i="21"/>
  <c r="S17" i="21"/>
  <c r="Q18" i="21"/>
  <c r="Q26" i="21"/>
  <c r="S34" i="21"/>
  <c r="F14" i="21"/>
  <c r="E15" i="21"/>
  <c r="C17" i="21"/>
  <c r="G23" i="21"/>
  <c r="D24" i="21"/>
  <c r="H28" i="21"/>
  <c r="E31" i="21"/>
  <c r="H34" i="21"/>
  <c r="D36" i="21"/>
  <c r="E37" i="21"/>
  <c r="E39" i="21"/>
  <c r="P14" i="21"/>
  <c r="L18" i="21"/>
  <c r="L26" i="21"/>
  <c r="N36" i="21"/>
  <c r="H15" i="21"/>
  <c r="G17" i="21"/>
  <c r="H37" i="21"/>
  <c r="Q14" i="21"/>
  <c r="M18" i="21"/>
  <c r="S21" i="21"/>
  <c r="M26" i="21"/>
  <c r="S36" i="21"/>
  <c r="F10" i="21"/>
  <c r="C15" i="21"/>
  <c r="C20" i="21"/>
  <c r="C37" i="21"/>
  <c r="D11" i="21"/>
  <c r="O11" i="21"/>
  <c r="C16" i="21"/>
  <c r="D19" i="21"/>
  <c r="O19" i="21"/>
  <c r="D23" i="21"/>
  <c r="C25" i="21"/>
  <c r="K27" i="21"/>
  <c r="E27" i="21"/>
  <c r="H27" i="21"/>
  <c r="K29" i="21"/>
  <c r="O32" i="21"/>
  <c r="D32" i="21"/>
  <c r="G33" i="21"/>
  <c r="O36" i="21"/>
  <c r="I36" i="21"/>
  <c r="O12" i="21"/>
  <c r="D12" i="21"/>
  <c r="K12" i="21"/>
  <c r="O20" i="21"/>
  <c r="D20" i="21"/>
  <c r="K20" i="21"/>
  <c r="K35" i="21"/>
  <c r="E35" i="21"/>
  <c r="J35" i="21"/>
  <c r="C35" i="21"/>
  <c r="K38" i="21"/>
  <c r="H38" i="21"/>
  <c r="K11" i="21"/>
  <c r="E11" i="21"/>
  <c r="H11" i="21"/>
  <c r="K13" i="21"/>
  <c r="K19" i="21"/>
  <c r="E19" i="21"/>
  <c r="H19" i="21"/>
  <c r="K21" i="21"/>
  <c r="I33" i="21"/>
  <c r="D33" i="21"/>
  <c r="H33" i="21"/>
  <c r="C33" i="21"/>
  <c r="O33" i="21"/>
  <c r="I10" i="21"/>
  <c r="C11" i="21"/>
  <c r="I11" i="21"/>
  <c r="G12" i="21"/>
  <c r="C13" i="21"/>
  <c r="J14" i="21"/>
  <c r="G16" i="21"/>
  <c r="K16" i="21"/>
  <c r="C19" i="21"/>
  <c r="I19" i="21"/>
  <c r="G20" i="21"/>
  <c r="C21" i="21"/>
  <c r="H23" i="21"/>
  <c r="C23" i="21"/>
  <c r="I23" i="21"/>
  <c r="J26" i="21"/>
  <c r="O28" i="21"/>
  <c r="D28" i="21"/>
  <c r="K28" i="21"/>
  <c r="K30" i="21"/>
  <c r="E33" i="21"/>
  <c r="I35" i="21"/>
  <c r="K34" i="21"/>
  <c r="G15" i="21"/>
  <c r="O15" i="21"/>
  <c r="H24" i="21"/>
  <c r="I31" i="21"/>
  <c r="C34" i="21"/>
  <c r="G37" i="21"/>
  <c r="O37" i="21"/>
  <c r="I39" i="21"/>
  <c r="I18" i="21"/>
  <c r="E18" i="21"/>
  <c r="O18" i="21"/>
  <c r="H18" i="21"/>
  <c r="D18" i="21"/>
  <c r="K18" i="21"/>
  <c r="G18" i="21"/>
  <c r="C18" i="21"/>
  <c r="F18" i="21"/>
  <c r="I22" i="21"/>
  <c r="E22" i="21"/>
  <c r="O22" i="21"/>
  <c r="H22" i="21"/>
  <c r="D22" i="21"/>
  <c r="K22" i="21"/>
  <c r="G22" i="21"/>
  <c r="C22" i="21"/>
  <c r="J18" i="21"/>
  <c r="I26" i="21"/>
  <c r="E26" i="21"/>
  <c r="O26" i="21"/>
  <c r="H26" i="21"/>
  <c r="D26" i="21"/>
  <c r="K26" i="21"/>
  <c r="G26" i="21"/>
  <c r="C26" i="21"/>
  <c r="O10" i="21"/>
  <c r="H10" i="21"/>
  <c r="D10" i="21"/>
  <c r="K10" i="21"/>
  <c r="G10" i="21"/>
  <c r="C10" i="21"/>
  <c r="J10" i="21"/>
  <c r="J13" i="21"/>
  <c r="F13" i="21"/>
  <c r="I13" i="21"/>
  <c r="E13" i="21"/>
  <c r="O13" i="21"/>
  <c r="H13" i="21"/>
  <c r="D13" i="21"/>
  <c r="I14" i="21"/>
  <c r="E14" i="21"/>
  <c r="O14" i="21"/>
  <c r="H14" i="21"/>
  <c r="D14" i="21"/>
  <c r="K14" i="21"/>
  <c r="G14" i="21"/>
  <c r="C14" i="21"/>
  <c r="J22" i="21"/>
  <c r="F26" i="21"/>
  <c r="F11" i="21"/>
  <c r="J11" i="21"/>
  <c r="E12" i="21"/>
  <c r="I12" i="21"/>
  <c r="F15" i="21"/>
  <c r="J15" i="21"/>
  <c r="E16" i="21"/>
  <c r="I16" i="21"/>
  <c r="D17" i="21"/>
  <c r="H17" i="21"/>
  <c r="O17" i="21"/>
  <c r="F19" i="21"/>
  <c r="J19" i="21"/>
  <c r="E20" i="21"/>
  <c r="I20" i="21"/>
  <c r="D21" i="21"/>
  <c r="H21" i="21"/>
  <c r="O21" i="21"/>
  <c r="F23" i="21"/>
  <c r="J23" i="21"/>
  <c r="E24" i="21"/>
  <c r="I24" i="21"/>
  <c r="D25" i="21"/>
  <c r="H25" i="21"/>
  <c r="O25" i="21"/>
  <c r="F27" i="21"/>
  <c r="J27" i="21"/>
  <c r="E28" i="21"/>
  <c r="I28" i="21"/>
  <c r="D29" i="21"/>
  <c r="H29" i="21"/>
  <c r="O29" i="21"/>
  <c r="D30" i="21"/>
  <c r="J30" i="21"/>
  <c r="O31" i="21"/>
  <c r="H31" i="21"/>
  <c r="D31" i="21"/>
  <c r="G31" i="21"/>
  <c r="E32" i="21"/>
  <c r="J32" i="21"/>
  <c r="D34" i="21"/>
  <c r="J34" i="21"/>
  <c r="O35" i="21"/>
  <c r="H35" i="21"/>
  <c r="D35" i="21"/>
  <c r="G35" i="21"/>
  <c r="E36" i="21"/>
  <c r="J36" i="21"/>
  <c r="D38" i="21"/>
  <c r="J38" i="21"/>
  <c r="O39" i="21"/>
  <c r="H39" i="21"/>
  <c r="D39" i="21"/>
  <c r="G39" i="21"/>
  <c r="K87" i="21"/>
  <c r="F12" i="21"/>
  <c r="J12" i="21"/>
  <c r="F16" i="21"/>
  <c r="J16" i="21"/>
  <c r="E17" i="21"/>
  <c r="I17" i="21"/>
  <c r="F20" i="21"/>
  <c r="J20" i="21"/>
  <c r="E21" i="21"/>
  <c r="I21" i="21"/>
  <c r="F24" i="21"/>
  <c r="J24" i="21"/>
  <c r="E25" i="21"/>
  <c r="I25" i="21"/>
  <c r="F28" i="21"/>
  <c r="J28" i="21"/>
  <c r="E29" i="21"/>
  <c r="I29" i="21"/>
  <c r="F30" i="21"/>
  <c r="F32" i="21"/>
  <c r="F34" i="21"/>
  <c r="F36" i="21"/>
  <c r="F38" i="21"/>
  <c r="F17" i="21"/>
  <c r="J17" i="21"/>
  <c r="F21" i="21"/>
  <c r="J21" i="21"/>
  <c r="F25" i="21"/>
  <c r="J25" i="21"/>
  <c r="F29" i="21"/>
  <c r="J29" i="21"/>
  <c r="I30" i="21"/>
  <c r="E30" i="21"/>
  <c r="G30" i="21"/>
  <c r="O30" i="21"/>
  <c r="K32" i="21"/>
  <c r="G32" i="21"/>
  <c r="C32" i="21"/>
  <c r="H32" i="21"/>
  <c r="I34" i="21"/>
  <c r="E34" i="21"/>
  <c r="G34" i="21"/>
  <c r="O34" i="21"/>
  <c r="K36" i="21"/>
  <c r="G36" i="21"/>
  <c r="C36" i="21"/>
  <c r="H36" i="21"/>
  <c r="I38" i="21"/>
  <c r="E38" i="21"/>
  <c r="G38" i="21"/>
  <c r="O38" i="21"/>
  <c r="F33" i="21"/>
  <c r="J33" i="21"/>
  <c r="F37" i="21"/>
  <c r="J37" i="21"/>
  <c r="S14" i="21"/>
  <c r="M15" i="21"/>
  <c r="Q15" i="21"/>
  <c r="S16" i="21"/>
  <c r="M17" i="21"/>
  <c r="Q17" i="21"/>
  <c r="S18" i="21"/>
  <c r="M19" i="21"/>
  <c r="Q19" i="21"/>
  <c r="S20" i="21"/>
  <c r="M21" i="21"/>
  <c r="Q21" i="21"/>
  <c r="S22" i="21"/>
  <c r="M23" i="21"/>
  <c r="Q23" i="21"/>
  <c r="S24" i="21"/>
  <c r="M25" i="21"/>
  <c r="Q25" i="21"/>
  <c r="S26" i="21"/>
  <c r="M27" i="21"/>
  <c r="Q27" i="21"/>
  <c r="S28" i="21"/>
  <c r="M29" i="21"/>
  <c r="Q29" i="21"/>
  <c r="S30" i="21"/>
  <c r="N32" i="21"/>
  <c r="P36" i="21"/>
  <c r="L36" i="21"/>
  <c r="Q36" i="21"/>
  <c r="M36" i="21"/>
  <c r="R36" i="21"/>
  <c r="S38" i="21"/>
  <c r="N11" i="21"/>
  <c r="N13" i="21"/>
  <c r="N15" i="21"/>
  <c r="R15" i="21"/>
  <c r="N17" i="21"/>
  <c r="R17" i="21"/>
  <c r="N19" i="21"/>
  <c r="R19" i="21"/>
  <c r="N21" i="21"/>
  <c r="R21" i="21"/>
  <c r="N23" i="21"/>
  <c r="R23" i="21"/>
  <c r="N25" i="21"/>
  <c r="R25" i="21"/>
  <c r="N27" i="21"/>
  <c r="R27" i="21"/>
  <c r="N29" i="21"/>
  <c r="R29" i="21"/>
  <c r="P34" i="21"/>
  <c r="L34" i="21"/>
  <c r="Q34" i="21"/>
  <c r="M34" i="21"/>
  <c r="R34" i="21"/>
  <c r="I86" i="21"/>
  <c r="L86" i="21" s="1"/>
  <c r="Q86" i="21" s="1"/>
  <c r="G80" i="21"/>
  <c r="H79" i="21"/>
  <c r="P32" i="21"/>
  <c r="L32" i="21"/>
  <c r="Q32" i="21"/>
  <c r="M32" i="21"/>
  <c r="R32" i="21"/>
  <c r="N10" i="21"/>
  <c r="M11" i="21"/>
  <c r="L11" i="21"/>
  <c r="P11" i="21"/>
  <c r="Q11" i="21" s="1"/>
  <c r="N12" i="21"/>
  <c r="M13" i="21"/>
  <c r="L13" i="21"/>
  <c r="P13" i="21"/>
  <c r="Q13" i="21" s="1"/>
  <c r="N14" i="21"/>
  <c r="R14" i="21"/>
  <c r="L15" i="21"/>
  <c r="P15" i="21"/>
  <c r="N16" i="21"/>
  <c r="R16" i="21"/>
  <c r="L17" i="21"/>
  <c r="P17" i="21"/>
  <c r="N18" i="21"/>
  <c r="R18" i="21"/>
  <c r="L19" i="21"/>
  <c r="P19" i="21"/>
  <c r="N20" i="21"/>
  <c r="R20" i="21"/>
  <c r="L21" i="21"/>
  <c r="P21" i="21"/>
  <c r="N22" i="21"/>
  <c r="R22" i="21"/>
  <c r="L23" i="21"/>
  <c r="P23" i="21"/>
  <c r="N24" i="21"/>
  <c r="R24" i="21"/>
  <c r="L25" i="21"/>
  <c r="P25" i="21"/>
  <c r="N26" i="21"/>
  <c r="R26" i="21"/>
  <c r="L27" i="21"/>
  <c r="P27" i="21"/>
  <c r="N28" i="21"/>
  <c r="R28" i="21"/>
  <c r="L29" i="21"/>
  <c r="P29" i="21"/>
  <c r="N30" i="21"/>
  <c r="R30" i="21"/>
  <c r="S32" i="21"/>
  <c r="N34" i="21"/>
  <c r="P38" i="21"/>
  <c r="L38" i="21"/>
  <c r="Q38" i="21"/>
  <c r="M38" i="21"/>
  <c r="R38" i="21"/>
  <c r="S31" i="21"/>
  <c r="S33" i="21"/>
  <c r="S35" i="21"/>
  <c r="S37" i="21"/>
  <c r="S39" i="21"/>
  <c r="N31" i="21"/>
  <c r="R31" i="21"/>
  <c r="N33" i="21"/>
  <c r="R33" i="21"/>
  <c r="N35" i="21"/>
  <c r="R35" i="21"/>
  <c r="N37" i="21"/>
  <c r="R37" i="21"/>
  <c r="N39" i="21"/>
  <c r="R39" i="21"/>
  <c r="I121" i="30" l="1"/>
  <c r="J212" i="31"/>
  <c r="R82" i="3"/>
  <c r="F83" i="3"/>
  <c r="I85" i="3"/>
  <c r="H135" i="3"/>
  <c r="J249" i="31"/>
  <c r="N10" i="3"/>
  <c r="R90" i="3"/>
  <c r="G303" i="23"/>
  <c r="F138" i="3"/>
  <c r="L363" i="23"/>
  <c r="C75" i="30"/>
  <c r="H85" i="3"/>
  <c r="F140" i="3"/>
  <c r="O116" i="3"/>
  <c r="C135" i="30"/>
  <c r="F143" i="3"/>
  <c r="J210" i="31"/>
  <c r="E85" i="3"/>
  <c r="Q135" i="3"/>
  <c r="E130" i="30"/>
  <c r="B405" i="23"/>
  <c r="G383" i="23"/>
  <c r="J143" i="31"/>
  <c r="H69" i="30"/>
  <c r="A48" i="11"/>
  <c r="A49" i="11" s="1"/>
  <c r="A50" i="11" s="1"/>
  <c r="A51" i="11" s="1"/>
  <c r="A52" i="11" s="1"/>
  <c r="P135" i="3"/>
  <c r="K132" i="3"/>
  <c r="C144" i="3"/>
  <c r="G397" i="23"/>
  <c r="G108" i="21"/>
  <c r="G88" i="3"/>
  <c r="M407" i="21"/>
  <c r="A48" i="13" s="1"/>
  <c r="Q144" i="3"/>
  <c r="L273" i="23"/>
  <c r="D95" i="30"/>
  <c r="I118" i="30"/>
  <c r="G362" i="23"/>
  <c r="C93" i="3"/>
  <c r="G271" i="23"/>
  <c r="R92" i="3"/>
  <c r="O109" i="3"/>
  <c r="L405" i="23"/>
  <c r="H115" i="30"/>
  <c r="L173" i="31"/>
  <c r="C123" i="3"/>
  <c r="D81" i="30"/>
  <c r="H89" i="3"/>
  <c r="N100" i="3"/>
  <c r="J177" i="31"/>
  <c r="Q123" i="3"/>
  <c r="F221" i="31"/>
  <c r="E103" i="3"/>
  <c r="Q82" i="3"/>
  <c r="O86" i="3"/>
  <c r="F120" i="3"/>
  <c r="F127" i="3"/>
  <c r="I123" i="3"/>
  <c r="G116" i="3"/>
  <c r="O132" i="3"/>
  <c r="R132" i="3"/>
  <c r="Q140" i="3"/>
  <c r="Q116" i="3"/>
  <c r="P132" i="3"/>
  <c r="Q302" i="23"/>
  <c r="D79" i="30"/>
  <c r="L394" i="23"/>
  <c r="D141" i="31"/>
  <c r="H346" i="21"/>
  <c r="I346" i="21" s="1"/>
  <c r="G209" i="21"/>
  <c r="E83" i="3"/>
  <c r="I145" i="3"/>
  <c r="E117" i="3"/>
  <c r="H123" i="3"/>
  <c r="H124" i="3"/>
  <c r="E127" i="3"/>
  <c r="Q126" i="3"/>
  <c r="N132" i="3"/>
  <c r="Q128" i="3"/>
  <c r="Q139" i="3"/>
  <c r="P144" i="3"/>
  <c r="E122" i="30"/>
  <c r="B269" i="23"/>
  <c r="B88" i="3"/>
  <c r="F144" i="3"/>
  <c r="F116" i="3"/>
  <c r="G120" i="3"/>
  <c r="G140" i="3"/>
  <c r="P143" i="3"/>
  <c r="R117" i="3"/>
  <c r="Q121" i="3"/>
  <c r="Q124" i="3"/>
  <c r="Q131" i="3"/>
  <c r="E132" i="30"/>
  <c r="J251" i="31"/>
  <c r="I127" i="30"/>
  <c r="J105" i="31"/>
  <c r="F108" i="30"/>
  <c r="E128" i="30"/>
  <c r="N90" i="3"/>
  <c r="R130" i="3"/>
  <c r="H245" i="21"/>
  <c r="D231" i="31"/>
  <c r="L81" i="3"/>
  <c r="Q388" i="23"/>
  <c r="C82" i="30"/>
  <c r="E139" i="3"/>
  <c r="Q138" i="3"/>
  <c r="N139" i="3"/>
  <c r="Q127" i="3"/>
  <c r="F103" i="30"/>
  <c r="I136" i="30"/>
  <c r="L161" i="31"/>
  <c r="B382" i="23"/>
  <c r="D148" i="31"/>
  <c r="E108" i="3"/>
  <c r="H145" i="3"/>
  <c r="H132" i="3"/>
  <c r="Q117" i="3"/>
  <c r="J208" i="31"/>
  <c r="H133" i="30"/>
  <c r="I109" i="30"/>
  <c r="D13" i="11"/>
  <c r="E12" i="11" s="1"/>
  <c r="G15" i="3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F128" i="11"/>
  <c r="F128" i="24"/>
  <c r="D137" i="11"/>
  <c r="D137" i="24"/>
  <c r="E140" i="11"/>
  <c r="E140" i="24"/>
  <c r="D144" i="24"/>
  <c r="D144" i="11"/>
  <c r="D151" i="24"/>
  <c r="D151" i="11"/>
  <c r="E155" i="11"/>
  <c r="E155" i="24"/>
  <c r="F144" i="11"/>
  <c r="F144" i="24"/>
  <c r="F155" i="11"/>
  <c r="F155" i="24"/>
  <c r="E109" i="24"/>
  <c r="E109" i="11"/>
  <c r="D113" i="24"/>
  <c r="D113" i="11"/>
  <c r="D117" i="24"/>
  <c r="D117" i="11"/>
  <c r="E121" i="24"/>
  <c r="E121" i="11"/>
  <c r="E147" i="11"/>
  <c r="E147" i="24"/>
  <c r="F131" i="11"/>
  <c r="F131" i="24"/>
  <c r="D104" i="24"/>
  <c r="D104" i="11"/>
  <c r="E149" i="24"/>
  <c r="E149" i="11"/>
  <c r="F133" i="11"/>
  <c r="F133" i="24"/>
  <c r="F145" i="11"/>
  <c r="F145" i="24"/>
  <c r="F154" i="11"/>
  <c r="F154" i="24"/>
  <c r="A87" i="24"/>
  <c r="A88" i="24" s="1"/>
  <c r="A89" i="24" s="1"/>
  <c r="A90" i="24" s="1"/>
  <c r="A91" i="24" s="1"/>
  <c r="A122" i="24"/>
  <c r="A123" i="24" s="1"/>
  <c r="A124" i="24" s="1"/>
  <c r="D96" i="24"/>
  <c r="D96" i="11"/>
  <c r="E98" i="24"/>
  <c r="E98" i="11"/>
  <c r="D102" i="11"/>
  <c r="D102" i="24"/>
  <c r="E106" i="24"/>
  <c r="E106" i="11"/>
  <c r="D114" i="11"/>
  <c r="D114" i="24"/>
  <c r="F96" i="11"/>
  <c r="F96" i="24"/>
  <c r="F111" i="11"/>
  <c r="F111" i="24"/>
  <c r="F115" i="11"/>
  <c r="F115" i="24"/>
  <c r="F119" i="11"/>
  <c r="F119" i="24"/>
  <c r="Y144" i="21"/>
  <c r="Z144" i="21" s="1"/>
  <c r="AA144" i="21" s="1"/>
  <c r="AC144" i="21" s="1"/>
  <c r="G109" i="31"/>
  <c r="G110" i="31" s="1"/>
  <c r="G111" i="31" s="1"/>
  <c r="G112" i="31" s="1"/>
  <c r="G113" i="31" s="1"/>
  <c r="G114" i="31" s="1"/>
  <c r="G115" i="31" s="1"/>
  <c r="G116" i="31" s="1"/>
  <c r="G117" i="31" s="1"/>
  <c r="G118" i="31" s="1"/>
  <c r="G119" i="31" s="1"/>
  <c r="G120" i="31" s="1"/>
  <c r="G121" i="31" s="1"/>
  <c r="G122" i="31" s="1"/>
  <c r="G123" i="31" s="1"/>
  <c r="G124" i="31" s="1"/>
  <c r="G125" i="31" s="1"/>
  <c r="G126" i="31" s="1"/>
  <c r="G127" i="31" s="1"/>
  <c r="G128" i="31" s="1"/>
  <c r="G129" i="31" s="1"/>
  <c r="G130" i="31" s="1"/>
  <c r="G131" i="31" s="1"/>
  <c r="G132" i="31" s="1"/>
  <c r="G133" i="31" s="1"/>
  <c r="G134" i="31" s="1"/>
  <c r="G135" i="31" s="1"/>
  <c r="G136" i="31" s="1"/>
  <c r="G137" i="31" s="1"/>
  <c r="G138" i="31" s="1"/>
  <c r="E158" i="11"/>
  <c r="E158" i="24"/>
  <c r="K231" i="31"/>
  <c r="D100" i="24"/>
  <c r="D100" i="11"/>
  <c r="E100" i="11"/>
  <c r="E100" i="24"/>
  <c r="D131" i="11"/>
  <c r="D131" i="24"/>
  <c r="E135" i="11"/>
  <c r="E135" i="24"/>
  <c r="D142" i="24"/>
  <c r="D142" i="11"/>
  <c r="E146" i="11"/>
  <c r="E146" i="24"/>
  <c r="D153" i="11"/>
  <c r="D153" i="24"/>
  <c r="D160" i="24"/>
  <c r="D160" i="11"/>
  <c r="F146" i="11"/>
  <c r="F146" i="24"/>
  <c r="D93" i="24"/>
  <c r="D93" i="11"/>
  <c r="E115" i="11"/>
  <c r="E115" i="24"/>
  <c r="E119" i="11"/>
  <c r="E119" i="24"/>
  <c r="D119" i="24"/>
  <c r="D119" i="11"/>
  <c r="D159" i="24"/>
  <c r="D159" i="11"/>
  <c r="F140" i="11"/>
  <c r="F140" i="24"/>
  <c r="D112" i="24"/>
  <c r="D112" i="11"/>
  <c r="F105" i="11"/>
  <c r="F105" i="24"/>
  <c r="E133" i="24"/>
  <c r="E133" i="11"/>
  <c r="D155" i="24"/>
  <c r="D155" i="11"/>
  <c r="F159" i="11"/>
  <c r="F159" i="24"/>
  <c r="E95" i="11"/>
  <c r="E95" i="24"/>
  <c r="D97" i="24"/>
  <c r="D97" i="11"/>
  <c r="D101" i="24"/>
  <c r="D101" i="11"/>
  <c r="E105" i="11"/>
  <c r="E105" i="24"/>
  <c r="D109" i="24"/>
  <c r="D109" i="11"/>
  <c r="D121" i="24"/>
  <c r="D121" i="11"/>
  <c r="D136" i="24"/>
  <c r="D136" i="11"/>
  <c r="D147" i="24"/>
  <c r="D147" i="11"/>
  <c r="E120" i="11"/>
  <c r="E120" i="24"/>
  <c r="E134" i="11"/>
  <c r="E134" i="24"/>
  <c r="D138" i="11"/>
  <c r="D138" i="24"/>
  <c r="E141" i="24"/>
  <c r="E141" i="11"/>
  <c r="D149" i="11"/>
  <c r="D149" i="24"/>
  <c r="E152" i="11"/>
  <c r="E152" i="24"/>
  <c r="F136" i="11"/>
  <c r="F136" i="24"/>
  <c r="F156" i="11"/>
  <c r="F156" i="24"/>
  <c r="D92" i="11"/>
  <c r="D92" i="24"/>
  <c r="E96" i="11"/>
  <c r="E96" i="24"/>
  <c r="D98" i="11"/>
  <c r="D98" i="24"/>
  <c r="D106" i="11"/>
  <c r="D106" i="24"/>
  <c r="D110" i="11"/>
  <c r="D110" i="24"/>
  <c r="D118" i="11"/>
  <c r="D118" i="24"/>
  <c r="F100" i="11"/>
  <c r="F100" i="24"/>
  <c r="E132" i="11"/>
  <c r="E132" i="24"/>
  <c r="D143" i="24"/>
  <c r="D143" i="11"/>
  <c r="D158" i="24"/>
  <c r="D158" i="11"/>
  <c r="D94" i="11"/>
  <c r="D94" i="24"/>
  <c r="D108" i="24"/>
  <c r="D108" i="11"/>
  <c r="F109" i="11"/>
  <c r="F109" i="24"/>
  <c r="A83" i="24"/>
  <c r="A84" i="24" s="1"/>
  <c r="A85" i="24" s="1"/>
  <c r="A48" i="24"/>
  <c r="A49" i="24" s="1"/>
  <c r="A50" i="24" s="1"/>
  <c r="A51" i="24" s="1"/>
  <c r="A52" i="24" s="1"/>
  <c r="D146" i="24"/>
  <c r="D146" i="11"/>
  <c r="E150" i="11"/>
  <c r="E150" i="24"/>
  <c r="K223" i="31"/>
  <c r="E157" i="24"/>
  <c r="E157" i="11"/>
  <c r="E99" i="11"/>
  <c r="E99" i="24"/>
  <c r="D103" i="24"/>
  <c r="D103" i="11"/>
  <c r="E107" i="11"/>
  <c r="E107" i="24"/>
  <c r="E111" i="11"/>
  <c r="E111" i="24"/>
  <c r="D111" i="11"/>
  <c r="D111" i="24"/>
  <c r="F93" i="11"/>
  <c r="F93" i="24"/>
  <c r="E139" i="11"/>
  <c r="E139" i="24"/>
  <c r="F147" i="11"/>
  <c r="F147" i="24"/>
  <c r="F117" i="11"/>
  <c r="F117" i="24"/>
  <c r="D52" i="11"/>
  <c r="E51" i="11" s="1"/>
  <c r="G78" i="31"/>
  <c r="G79" i="31" s="1"/>
  <c r="G80" i="31" s="1"/>
  <c r="G81" i="31" s="1"/>
  <c r="G82" i="31" s="1"/>
  <c r="G83" i="31" s="1"/>
  <c r="G84" i="31" s="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G96" i="31" s="1"/>
  <c r="G97" i="31" s="1"/>
  <c r="G98" i="31" s="1"/>
  <c r="G99" i="31" s="1"/>
  <c r="G100" i="31" s="1"/>
  <c r="G101" i="31" s="1"/>
  <c r="G102" i="31" s="1"/>
  <c r="G103" i="31" s="1"/>
  <c r="G104" i="31" s="1"/>
  <c r="G105" i="31" s="1"/>
  <c r="G106" i="31" s="1"/>
  <c r="G107" i="31" s="1"/>
  <c r="F89" i="11"/>
  <c r="F89" i="24"/>
  <c r="E137" i="24"/>
  <c r="E137" i="11"/>
  <c r="D140" i="24"/>
  <c r="D140" i="11"/>
  <c r="E148" i="24"/>
  <c r="E148" i="11"/>
  <c r="F132" i="11"/>
  <c r="F132" i="24"/>
  <c r="D105" i="24"/>
  <c r="D105" i="11"/>
  <c r="E113" i="11"/>
  <c r="E113" i="24"/>
  <c r="F95" i="11"/>
  <c r="F95" i="24"/>
  <c r="F102" i="11"/>
  <c r="F102" i="24"/>
  <c r="F106" i="11"/>
  <c r="F106" i="24"/>
  <c r="F110" i="11"/>
  <c r="F110" i="24"/>
  <c r="F114" i="11"/>
  <c r="F114" i="24"/>
  <c r="F118" i="11"/>
  <c r="F118" i="24"/>
  <c r="E154" i="11"/>
  <c r="E154" i="24"/>
  <c r="F152" i="11"/>
  <c r="F152" i="24"/>
  <c r="E104" i="11"/>
  <c r="E104" i="24"/>
  <c r="F113" i="11"/>
  <c r="F113" i="24"/>
  <c r="E145" i="24"/>
  <c r="E145" i="11"/>
  <c r="D152" i="24"/>
  <c r="D152" i="11"/>
  <c r="E156" i="11"/>
  <c r="E156" i="24"/>
  <c r="F138" i="11"/>
  <c r="F138" i="24"/>
  <c r="F103" i="11"/>
  <c r="F103" i="24"/>
  <c r="D116" i="24"/>
  <c r="D116" i="11"/>
  <c r="E131" i="24"/>
  <c r="E131" i="11"/>
  <c r="D135" i="24"/>
  <c r="D135" i="11"/>
  <c r="E142" i="11"/>
  <c r="E142" i="24"/>
  <c r="D150" i="11"/>
  <c r="D150" i="24"/>
  <c r="D157" i="11"/>
  <c r="D157" i="24"/>
  <c r="E160" i="11"/>
  <c r="E160" i="24"/>
  <c r="F139" i="11"/>
  <c r="F139" i="24"/>
  <c r="F151" i="11"/>
  <c r="F151" i="24"/>
  <c r="E103" i="11"/>
  <c r="E103" i="24"/>
  <c r="D107" i="24"/>
  <c r="D107" i="11"/>
  <c r="F97" i="11"/>
  <c r="F97" i="24"/>
  <c r="F101" i="11"/>
  <c r="F101" i="24"/>
  <c r="F104" i="11"/>
  <c r="F104" i="24"/>
  <c r="F108" i="11"/>
  <c r="F108" i="24"/>
  <c r="F148" i="11"/>
  <c r="F148" i="24"/>
  <c r="F158" i="11"/>
  <c r="F158" i="24"/>
  <c r="E112" i="11"/>
  <c r="E112" i="24"/>
  <c r="F94" i="11"/>
  <c r="F94" i="24"/>
  <c r="Y43" i="21"/>
  <c r="Z43" i="21" s="1"/>
  <c r="AA43" i="21" s="1"/>
  <c r="AC43" i="21" s="1"/>
  <c r="G46" i="3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F50" i="11"/>
  <c r="F50" i="24"/>
  <c r="Y346" i="21"/>
  <c r="Z346" i="21" s="1"/>
  <c r="AA346" i="21" s="1"/>
  <c r="AC346" i="21" s="1"/>
  <c r="G235" i="31"/>
  <c r="G236" i="31" s="1"/>
  <c r="G237" i="31" s="1"/>
  <c r="G238" i="31" s="1"/>
  <c r="G239" i="31" s="1"/>
  <c r="G240" i="31" s="1"/>
  <c r="G241" i="31" s="1"/>
  <c r="G242" i="31" s="1"/>
  <c r="G243" i="31" s="1"/>
  <c r="G244" i="31" s="1"/>
  <c r="G245" i="31" s="1"/>
  <c r="G246" i="31" s="1"/>
  <c r="G247" i="31" s="1"/>
  <c r="G248" i="31" s="1"/>
  <c r="G249" i="31" s="1"/>
  <c r="G250" i="31" s="1"/>
  <c r="G251" i="31" s="1"/>
  <c r="G252" i="31" s="1"/>
  <c r="G253" i="31" s="1"/>
  <c r="G254" i="31" s="1"/>
  <c r="G255" i="31" s="1"/>
  <c r="G256" i="31" s="1"/>
  <c r="G257" i="31" s="1"/>
  <c r="G258" i="31" s="1"/>
  <c r="G259" i="31" s="1"/>
  <c r="G260" i="31" s="1"/>
  <c r="G261" i="31" s="1"/>
  <c r="G262" i="31" s="1"/>
  <c r="G263" i="31" s="1"/>
  <c r="G264" i="31" s="1"/>
  <c r="D133" i="11"/>
  <c r="D133" i="24"/>
  <c r="E144" i="11"/>
  <c r="E144" i="24"/>
  <c r="D148" i="24"/>
  <c r="D148" i="11"/>
  <c r="E151" i="11"/>
  <c r="E151" i="24"/>
  <c r="F135" i="11"/>
  <c r="F135" i="24"/>
  <c r="F137" i="11"/>
  <c r="F137" i="24"/>
  <c r="F141" i="11"/>
  <c r="F141" i="24"/>
  <c r="F149" i="11"/>
  <c r="F149" i="24"/>
  <c r="F153" i="11"/>
  <c r="F153" i="24"/>
  <c r="D95" i="24"/>
  <c r="D95" i="11"/>
  <c r="E97" i="11"/>
  <c r="E97" i="24"/>
  <c r="E101" i="11"/>
  <c r="E101" i="24"/>
  <c r="E117" i="11"/>
  <c r="E117" i="24"/>
  <c r="F99" i="11"/>
  <c r="F99" i="24"/>
  <c r="E136" i="24"/>
  <c r="E136" i="11"/>
  <c r="D154" i="24"/>
  <c r="D154" i="11"/>
  <c r="F160" i="11"/>
  <c r="F160" i="24"/>
  <c r="D120" i="24"/>
  <c r="D120" i="11"/>
  <c r="D134" i="24"/>
  <c r="D134" i="11"/>
  <c r="E138" i="11"/>
  <c r="E138" i="24"/>
  <c r="D141" i="11"/>
  <c r="D141" i="24"/>
  <c r="D145" i="11"/>
  <c r="D145" i="24"/>
  <c r="D156" i="24"/>
  <c r="D156" i="11"/>
  <c r="F142" i="11"/>
  <c r="F142" i="24"/>
  <c r="F150" i="11"/>
  <c r="F150" i="24"/>
  <c r="E92" i="24"/>
  <c r="E92" i="11"/>
  <c r="E102" i="24"/>
  <c r="E102" i="11"/>
  <c r="E110" i="24"/>
  <c r="E110" i="11"/>
  <c r="E114" i="24"/>
  <c r="E114" i="11"/>
  <c r="E118" i="24"/>
  <c r="E118" i="11"/>
  <c r="F92" i="11"/>
  <c r="F92" i="24"/>
  <c r="F107" i="11"/>
  <c r="F107" i="24"/>
  <c r="D132" i="24"/>
  <c r="D132" i="11"/>
  <c r="E143" i="11"/>
  <c r="E143" i="24"/>
  <c r="E94" i="24"/>
  <c r="E94" i="11"/>
  <c r="E108" i="11"/>
  <c r="E108" i="24"/>
  <c r="E116" i="11"/>
  <c r="E116" i="24"/>
  <c r="F98" i="11"/>
  <c r="F98" i="24"/>
  <c r="F121" i="11"/>
  <c r="F121" i="24"/>
  <c r="A126" i="24"/>
  <c r="A127" i="24" s="1"/>
  <c r="A128" i="24" s="1"/>
  <c r="A129" i="24" s="1"/>
  <c r="A130" i="24" s="1"/>
  <c r="A161" i="24"/>
  <c r="A162" i="24" s="1"/>
  <c r="A163" i="24" s="1"/>
  <c r="E153" i="24"/>
  <c r="E153" i="11"/>
  <c r="F143" i="11"/>
  <c r="F143" i="24"/>
  <c r="F157" i="11"/>
  <c r="F157" i="24"/>
  <c r="E93" i="24"/>
  <c r="E93" i="11"/>
  <c r="D99" i="11"/>
  <c r="D99" i="24"/>
  <c r="D115" i="24"/>
  <c r="D115" i="11"/>
  <c r="F112" i="11"/>
  <c r="F112" i="24"/>
  <c r="F116" i="11"/>
  <c r="F116" i="24"/>
  <c r="F120" i="11"/>
  <c r="F120" i="24"/>
  <c r="D139" i="24"/>
  <c r="D139" i="11"/>
  <c r="E159" i="11"/>
  <c r="E159" i="24"/>
  <c r="F134" i="11"/>
  <c r="F134" i="24"/>
  <c r="Y245" i="21"/>
  <c r="Z245" i="21" s="1"/>
  <c r="AA245" i="21" s="1"/>
  <c r="AC245" i="21" s="1"/>
  <c r="G172" i="31"/>
  <c r="G173" i="31" s="1"/>
  <c r="G174" i="31" s="1"/>
  <c r="G175" i="31" s="1"/>
  <c r="G176" i="31" s="1"/>
  <c r="G177" i="31" s="1"/>
  <c r="G178" i="31" s="1"/>
  <c r="G179" i="31" s="1"/>
  <c r="G180" i="31" s="1"/>
  <c r="G181" i="31" s="1"/>
  <c r="G182" i="31" s="1"/>
  <c r="G183" i="31" s="1"/>
  <c r="G184" i="31" s="1"/>
  <c r="G185" i="31" s="1"/>
  <c r="G186" i="31" s="1"/>
  <c r="G187" i="31" s="1"/>
  <c r="G188" i="31" s="1"/>
  <c r="G189" i="31" s="1"/>
  <c r="G190" i="31" s="1"/>
  <c r="G191" i="31" s="1"/>
  <c r="G192" i="31" s="1"/>
  <c r="G193" i="31" s="1"/>
  <c r="G194" i="31" s="1"/>
  <c r="G195" i="31" s="1"/>
  <c r="G196" i="31" s="1"/>
  <c r="G197" i="31" s="1"/>
  <c r="G198" i="31" s="1"/>
  <c r="G199" i="31" s="1"/>
  <c r="G200" i="31" s="1"/>
  <c r="G201" i="31" s="1"/>
  <c r="D91" i="11"/>
  <c r="E90" i="11" s="1"/>
  <c r="D91" i="24"/>
  <c r="E90" i="24" s="1"/>
  <c r="D130" i="24"/>
  <c r="D130" i="11"/>
  <c r="E129" i="11" s="1"/>
  <c r="H116" i="30"/>
  <c r="H83" i="3"/>
  <c r="H137" i="3"/>
  <c r="P130" i="3"/>
  <c r="P129" i="3"/>
  <c r="B83" i="3"/>
  <c r="I130" i="30"/>
  <c r="O83" i="3"/>
  <c r="N98" i="3"/>
  <c r="R124" i="3"/>
  <c r="C77" i="30"/>
  <c r="Q83" i="3"/>
  <c r="H131" i="3"/>
  <c r="E143" i="3"/>
  <c r="N124" i="3"/>
  <c r="D143" i="31"/>
  <c r="G96" i="3"/>
  <c r="E90" i="3"/>
  <c r="G84" i="3"/>
  <c r="G107" i="3"/>
  <c r="H94" i="3"/>
  <c r="F88" i="3"/>
  <c r="I81" i="3"/>
  <c r="I104" i="3"/>
  <c r="I92" i="3"/>
  <c r="F98" i="3"/>
  <c r="N81" i="3"/>
  <c r="R87" i="3"/>
  <c r="N107" i="3"/>
  <c r="P102" i="3"/>
  <c r="R108" i="3"/>
  <c r="R89" i="3"/>
  <c r="Q102" i="3"/>
  <c r="O81" i="3"/>
  <c r="Q87" i="3"/>
  <c r="N94" i="3"/>
  <c r="P104" i="3"/>
  <c r="N83" i="3"/>
  <c r="E141" i="3"/>
  <c r="G131" i="3"/>
  <c r="I121" i="3"/>
  <c r="G142" i="3"/>
  <c r="F135" i="3"/>
  <c r="H125" i="3"/>
  <c r="H139" i="3"/>
  <c r="F125" i="3"/>
  <c r="F126" i="3"/>
  <c r="P123" i="3"/>
  <c r="N144" i="3"/>
  <c r="R136" i="3"/>
  <c r="N131" i="3"/>
  <c r="P125" i="3"/>
  <c r="E116" i="3"/>
  <c r="E110" i="3"/>
  <c r="E94" i="3"/>
  <c r="I101" i="3"/>
  <c r="F92" i="3"/>
  <c r="I108" i="3"/>
  <c r="G102" i="3"/>
  <c r="E92" i="3"/>
  <c r="G93" i="3"/>
  <c r="E107" i="3"/>
  <c r="R91" i="3"/>
  <c r="N103" i="3"/>
  <c r="P109" i="3"/>
  <c r="Q93" i="3"/>
  <c r="O103" i="3"/>
  <c r="Q109" i="3"/>
  <c r="P95" i="3"/>
  <c r="N105" i="3"/>
  <c r="O97" i="3"/>
  <c r="R106" i="3"/>
  <c r="H130" i="3"/>
  <c r="E121" i="3"/>
  <c r="H141" i="3"/>
  <c r="I132" i="3"/>
  <c r="F123" i="3"/>
  <c r="E138" i="3"/>
  <c r="F134" i="3"/>
  <c r="I139" i="3"/>
  <c r="H144" i="3"/>
  <c r="Q142" i="3"/>
  <c r="R140" i="3"/>
  <c r="P134" i="3"/>
  <c r="N128" i="3"/>
  <c r="R120" i="3"/>
  <c r="R143" i="3"/>
  <c r="O138" i="3"/>
  <c r="O117" i="3"/>
  <c r="P128" i="3"/>
  <c r="F109" i="3"/>
  <c r="F93" i="3"/>
  <c r="H87" i="3"/>
  <c r="F81" i="3"/>
  <c r="E101" i="3"/>
  <c r="G91" i="3"/>
  <c r="F99" i="3"/>
  <c r="G82" i="3"/>
  <c r="F90" i="3"/>
  <c r="Q88" i="3"/>
  <c r="R103" i="3"/>
  <c r="O99" i="3"/>
  <c r="Q105" i="3"/>
  <c r="O96" i="3"/>
  <c r="O108" i="3"/>
  <c r="E137" i="3"/>
  <c r="G127" i="3"/>
  <c r="F139" i="3"/>
  <c r="E120" i="3"/>
  <c r="F133" i="3"/>
  <c r="E119" i="3"/>
  <c r="G121" i="3"/>
  <c r="G125" i="3"/>
  <c r="E134" i="3"/>
  <c r="R129" i="3"/>
  <c r="N117" i="3"/>
  <c r="N140" i="3"/>
  <c r="P118" i="3"/>
  <c r="P141" i="3"/>
  <c r="P137" i="3"/>
  <c r="P121" i="3"/>
  <c r="P124" i="3"/>
  <c r="R122" i="3"/>
  <c r="O125" i="3"/>
  <c r="O121" i="3"/>
  <c r="F97" i="3"/>
  <c r="I90" i="3"/>
  <c r="I86" i="3"/>
  <c r="H110" i="3"/>
  <c r="H98" i="3"/>
  <c r="E89" i="3"/>
  <c r="H82" i="3"/>
  <c r="H105" i="3"/>
  <c r="E96" i="3"/>
  <c r="G86" i="3"/>
  <c r="F106" i="3"/>
  <c r="H104" i="3"/>
  <c r="G97" i="3"/>
  <c r="P97" i="3"/>
  <c r="O106" i="3"/>
  <c r="P86" i="3"/>
  <c r="P106" i="3"/>
  <c r="R85" i="3"/>
  <c r="Q98" i="3"/>
  <c r="N109" i="3"/>
  <c r="P84" i="3"/>
  <c r="Q91" i="3"/>
  <c r="O101" i="3"/>
  <c r="G143" i="3"/>
  <c r="H134" i="3"/>
  <c r="E125" i="3"/>
  <c r="H118" i="3"/>
  <c r="G126" i="3"/>
  <c r="F119" i="3"/>
  <c r="I118" i="3"/>
  <c r="H140" i="3"/>
  <c r="I127" i="3"/>
  <c r="I119" i="3"/>
  <c r="E142" i="3"/>
  <c r="I122" i="3"/>
  <c r="R145" i="3"/>
  <c r="O136" i="3"/>
  <c r="Q137" i="3"/>
  <c r="R131" i="3"/>
  <c r="R127" i="3"/>
  <c r="N119" i="3"/>
  <c r="R126" i="3"/>
  <c r="R138" i="3"/>
  <c r="Q143" i="3"/>
  <c r="M37" i="3"/>
  <c r="L68" i="23"/>
  <c r="F31" i="24"/>
  <c r="K63" i="31"/>
  <c r="I25" i="30"/>
  <c r="L62" i="31"/>
  <c r="L67" i="31"/>
  <c r="I30" i="30"/>
  <c r="L58" i="31"/>
  <c r="I21" i="30"/>
  <c r="M40" i="3"/>
  <c r="L71" i="23"/>
  <c r="J87" i="31"/>
  <c r="E51" i="30"/>
  <c r="E57" i="24"/>
  <c r="K82" i="31"/>
  <c r="L106" i="31"/>
  <c r="H70" i="30"/>
  <c r="G68" i="30"/>
  <c r="H104" i="31"/>
  <c r="J102" i="31"/>
  <c r="E66" i="30"/>
  <c r="E91" i="31"/>
  <c r="C59" i="3"/>
  <c r="G196" i="23"/>
  <c r="M50" i="3"/>
  <c r="L221" i="23"/>
  <c r="D117" i="31"/>
  <c r="K54" i="3"/>
  <c r="B225" i="23"/>
  <c r="D131" i="31"/>
  <c r="K68" i="3"/>
  <c r="B239" i="23"/>
  <c r="F81" i="24"/>
  <c r="K137" i="31"/>
  <c r="E135" i="31"/>
  <c r="L72" i="3"/>
  <c r="G243" i="23"/>
  <c r="D115" i="31"/>
  <c r="K52" i="3"/>
  <c r="B223" i="23"/>
  <c r="F72" i="24"/>
  <c r="K128" i="31"/>
  <c r="E132" i="31"/>
  <c r="L69" i="3"/>
  <c r="G240" i="23"/>
  <c r="D134" i="31"/>
  <c r="K71" i="3"/>
  <c r="B242" i="23"/>
  <c r="H86" i="31"/>
  <c r="G50" i="30"/>
  <c r="C63" i="30"/>
  <c r="D99" i="31"/>
  <c r="B67" i="3"/>
  <c r="B204" i="23"/>
  <c r="E67" i="24"/>
  <c r="K92" i="31"/>
  <c r="D73" i="24"/>
  <c r="F98" i="31"/>
  <c r="D62" i="30"/>
  <c r="E82" i="24"/>
  <c r="K107" i="31"/>
  <c r="M49" i="3"/>
  <c r="L220" i="23"/>
  <c r="J118" i="31"/>
  <c r="F51" i="30"/>
  <c r="F69" i="24"/>
  <c r="K125" i="31"/>
  <c r="D46" i="3"/>
  <c r="L183" i="23"/>
  <c r="D146" i="31"/>
  <c r="C80" i="30"/>
  <c r="B274" i="23"/>
  <c r="B86" i="3"/>
  <c r="G243" i="21"/>
  <c r="D172" i="31"/>
  <c r="K81" i="3"/>
  <c r="B303" i="23"/>
  <c r="J201" i="31"/>
  <c r="F104" i="30"/>
  <c r="D142" i="31"/>
  <c r="C76" i="30"/>
  <c r="B270" i="23"/>
  <c r="B82" i="3"/>
  <c r="J164" i="31"/>
  <c r="E98" i="30"/>
  <c r="E176" i="31"/>
  <c r="L85" i="3"/>
  <c r="G307" i="23"/>
  <c r="E201" i="31"/>
  <c r="G332" i="23"/>
  <c r="L110" i="3"/>
  <c r="L201" i="31"/>
  <c r="I104" i="30"/>
  <c r="E166" i="31"/>
  <c r="C106" i="3"/>
  <c r="G294" i="23"/>
  <c r="L306" i="23"/>
  <c r="M84" i="3"/>
  <c r="D93" i="3"/>
  <c r="L281" i="23"/>
  <c r="H157" i="31"/>
  <c r="G91" i="30"/>
  <c r="C105" i="3"/>
  <c r="E165" i="31"/>
  <c r="G293" i="23"/>
  <c r="D159" i="31"/>
  <c r="C93" i="30"/>
  <c r="B99" i="3"/>
  <c r="B287" i="23"/>
  <c r="J172" i="31"/>
  <c r="F75" i="30"/>
  <c r="J195" i="31"/>
  <c r="F98" i="30"/>
  <c r="J215" i="31"/>
  <c r="E119" i="30"/>
  <c r="L382" i="23"/>
  <c r="D143" i="3"/>
  <c r="D225" i="31"/>
  <c r="B137" i="3"/>
  <c r="B376" i="23"/>
  <c r="C129" i="30"/>
  <c r="L256" i="31"/>
  <c r="I129" i="30"/>
  <c r="J262" i="31"/>
  <c r="F135" i="30"/>
  <c r="F216" i="31"/>
  <c r="D120" i="30"/>
  <c r="D219" i="31"/>
  <c r="C123" i="30"/>
  <c r="B131" i="3"/>
  <c r="B370" i="23"/>
  <c r="F225" i="31"/>
  <c r="D129" i="30"/>
  <c r="E254" i="31"/>
  <c r="L135" i="3"/>
  <c r="G408" i="23"/>
  <c r="H218" i="31"/>
  <c r="G122" i="30"/>
  <c r="L221" i="31"/>
  <c r="H125" i="30"/>
  <c r="D132" i="30"/>
  <c r="F228" i="31"/>
  <c r="D140" i="3"/>
  <c r="L379" i="23"/>
  <c r="J239" i="31"/>
  <c r="F112" i="30"/>
  <c r="L242" i="31"/>
  <c r="I115" i="30"/>
  <c r="J209" i="31"/>
  <c r="E113" i="30"/>
  <c r="D122" i="3"/>
  <c r="L361" i="23"/>
  <c r="E237" i="31"/>
  <c r="L118" i="3"/>
  <c r="G391" i="23"/>
  <c r="M136" i="3"/>
  <c r="L409" i="23"/>
  <c r="F158" i="31"/>
  <c r="D92" i="30"/>
  <c r="H206" i="31"/>
  <c r="G110" i="30"/>
  <c r="E206" i="31"/>
  <c r="C118" i="3"/>
  <c r="G357" i="23"/>
  <c r="J241" i="31"/>
  <c r="F114" i="30"/>
  <c r="M126" i="3"/>
  <c r="L399" i="23"/>
  <c r="D247" i="31"/>
  <c r="K128" i="3"/>
  <c r="B401" i="23"/>
  <c r="H161" i="31"/>
  <c r="G95" i="30"/>
  <c r="M83" i="3"/>
  <c r="L305" i="23"/>
  <c r="J243" i="31"/>
  <c r="F116" i="30"/>
  <c r="M139" i="3"/>
  <c r="L412" i="23"/>
  <c r="J253" i="31"/>
  <c r="F126" i="30"/>
  <c r="M133" i="3"/>
  <c r="L406" i="23"/>
  <c r="F108" i="3"/>
  <c r="E105" i="3"/>
  <c r="H108" i="3"/>
  <c r="I95" i="3"/>
  <c r="H88" i="3"/>
  <c r="Q100" i="3"/>
  <c r="Q89" i="3"/>
  <c r="R101" i="3"/>
  <c r="P93" i="3"/>
  <c r="P89" i="3"/>
  <c r="I137" i="3"/>
  <c r="H129" i="3"/>
  <c r="I116" i="3"/>
  <c r="P139" i="3"/>
  <c r="O122" i="3"/>
  <c r="H208" i="31"/>
  <c r="G112" i="30"/>
  <c r="D215" i="31"/>
  <c r="C119" i="30"/>
  <c r="B127" i="3"/>
  <c r="B366" i="23"/>
  <c r="M116" i="3"/>
  <c r="L389" i="23"/>
  <c r="F24" i="24"/>
  <c r="K56" i="31"/>
  <c r="D116" i="3"/>
  <c r="L355" i="23"/>
  <c r="D204" i="31"/>
  <c r="C108" i="30"/>
  <c r="B116" i="3"/>
  <c r="B355" i="23"/>
  <c r="M92" i="3"/>
  <c r="L314" i="23"/>
  <c r="F223" i="31"/>
  <c r="D127" i="30"/>
  <c r="L143" i="31"/>
  <c r="H77" i="30"/>
  <c r="D153" i="31"/>
  <c r="B93" i="3"/>
  <c r="C87" i="30"/>
  <c r="B281" i="23"/>
  <c r="D110" i="31"/>
  <c r="K47" i="3"/>
  <c r="B218" i="23"/>
  <c r="E126" i="31"/>
  <c r="L63" i="3"/>
  <c r="G234" i="23"/>
  <c r="D135" i="31"/>
  <c r="K72" i="3"/>
  <c r="B243" i="23"/>
  <c r="D56" i="31"/>
  <c r="K21" i="3"/>
  <c r="B52" i="23"/>
  <c r="M39" i="3"/>
  <c r="L70" i="23"/>
  <c r="E69" i="31"/>
  <c r="L34" i="3"/>
  <c r="G65" i="23"/>
  <c r="M19" i="3"/>
  <c r="L50" i="23"/>
  <c r="D70" i="31"/>
  <c r="B66" i="23"/>
  <c r="K35" i="3"/>
  <c r="D63" i="31"/>
  <c r="K28" i="3"/>
  <c r="B59" i="23"/>
  <c r="F15" i="24"/>
  <c r="K47" i="31"/>
  <c r="E47" i="31"/>
  <c r="L12" i="3"/>
  <c r="G43" i="23"/>
  <c r="I33" i="30"/>
  <c r="L70" i="31"/>
  <c r="L50" i="31"/>
  <c r="I13" i="30"/>
  <c r="L55" i="31"/>
  <c r="I18" i="30"/>
  <c r="F23" i="30"/>
  <c r="J60" i="31"/>
  <c r="G44" i="30"/>
  <c r="H80" i="31"/>
  <c r="D87" i="31"/>
  <c r="C51" i="30"/>
  <c r="B192" i="23"/>
  <c r="B55" i="3"/>
  <c r="E58" i="24"/>
  <c r="K83" i="31"/>
  <c r="D74" i="3"/>
  <c r="L211" i="23"/>
  <c r="H110" i="21"/>
  <c r="E45" i="3"/>
  <c r="Q182" i="23"/>
  <c r="C49" i="3"/>
  <c r="E81" i="31"/>
  <c r="G186" i="23"/>
  <c r="D83" i="31"/>
  <c r="C47" i="30"/>
  <c r="B51" i="3"/>
  <c r="B188" i="23"/>
  <c r="F74" i="24"/>
  <c r="K130" i="31"/>
  <c r="D127" i="31"/>
  <c r="K64" i="3"/>
  <c r="B235" i="23"/>
  <c r="E134" i="31"/>
  <c r="G242" i="23"/>
  <c r="L71" i="3"/>
  <c r="F62" i="24"/>
  <c r="K118" i="31"/>
  <c r="D64" i="3"/>
  <c r="L201" i="23"/>
  <c r="J119" i="31"/>
  <c r="F52" i="30"/>
  <c r="L112" i="31"/>
  <c r="I45" i="30"/>
  <c r="L119" i="31"/>
  <c r="I52" i="30"/>
  <c r="D89" i="31"/>
  <c r="C53" i="30"/>
  <c r="B57" i="3"/>
  <c r="B194" i="23"/>
  <c r="L123" i="31"/>
  <c r="I56" i="30"/>
  <c r="L136" i="31"/>
  <c r="I69" i="30"/>
  <c r="E54" i="24"/>
  <c r="K79" i="31"/>
  <c r="L116" i="31"/>
  <c r="I49" i="30"/>
  <c r="D56" i="24"/>
  <c r="F81" i="31"/>
  <c r="D45" i="30"/>
  <c r="E79" i="24"/>
  <c r="K104" i="31"/>
  <c r="L103" i="31"/>
  <c r="H67" i="30"/>
  <c r="F75" i="24"/>
  <c r="K131" i="31"/>
  <c r="E144" i="31"/>
  <c r="C84" i="3"/>
  <c r="G272" i="23"/>
  <c r="E160" i="31"/>
  <c r="C100" i="3"/>
  <c r="G288" i="23"/>
  <c r="F169" i="31"/>
  <c r="D103" i="30"/>
  <c r="M82" i="3"/>
  <c r="L304" i="23"/>
  <c r="H146" i="31"/>
  <c r="G80" i="30"/>
  <c r="J154" i="31"/>
  <c r="E88" i="30"/>
  <c r="M87" i="3"/>
  <c r="L309" i="23"/>
  <c r="E195" i="31"/>
  <c r="L104" i="3"/>
  <c r="G326" i="23"/>
  <c r="F82" i="24"/>
  <c r="K138" i="31"/>
  <c r="L142" i="31"/>
  <c r="H76" i="30"/>
  <c r="E148" i="31"/>
  <c r="C88" i="3"/>
  <c r="G276" i="23"/>
  <c r="F164" i="31"/>
  <c r="D98" i="30"/>
  <c r="J156" i="31"/>
  <c r="E90" i="30"/>
  <c r="D114" i="31"/>
  <c r="K51" i="3"/>
  <c r="B222" i="23"/>
  <c r="L182" i="31"/>
  <c r="I85" i="30"/>
  <c r="L187" i="31"/>
  <c r="I90" i="30"/>
  <c r="E170" i="31"/>
  <c r="C110" i="3"/>
  <c r="G298" i="23"/>
  <c r="E178" i="31"/>
  <c r="L87" i="3"/>
  <c r="G309" i="23"/>
  <c r="J182" i="31"/>
  <c r="F85" i="30"/>
  <c r="D95" i="3"/>
  <c r="L283" i="23"/>
  <c r="H221" i="31"/>
  <c r="G125" i="30"/>
  <c r="H229" i="31"/>
  <c r="G133" i="30"/>
  <c r="J213" i="31"/>
  <c r="E117" i="30"/>
  <c r="M123" i="3"/>
  <c r="L396" i="23"/>
  <c r="M137" i="3"/>
  <c r="L410" i="23"/>
  <c r="M12" i="3"/>
  <c r="L43" i="23"/>
  <c r="M16" i="3"/>
  <c r="L47" i="23"/>
  <c r="L51" i="23"/>
  <c r="M20" i="3"/>
  <c r="K38" i="3"/>
  <c r="D73" i="31"/>
  <c r="B69" i="23"/>
  <c r="E60" i="31"/>
  <c r="L25" i="3"/>
  <c r="G56" i="23"/>
  <c r="E48" i="31"/>
  <c r="L13" i="3"/>
  <c r="G44" i="23"/>
  <c r="F39" i="24"/>
  <c r="K71" i="31"/>
  <c r="J56" i="31"/>
  <c r="F19" i="30"/>
  <c r="E74" i="31"/>
  <c r="L39" i="3"/>
  <c r="G70" i="23"/>
  <c r="L53" i="31"/>
  <c r="I16" i="30"/>
  <c r="L59" i="31"/>
  <c r="I22" i="30"/>
  <c r="J59" i="31"/>
  <c r="F22" i="30"/>
  <c r="F18" i="30"/>
  <c r="J55" i="31"/>
  <c r="F29" i="30"/>
  <c r="J66" i="31"/>
  <c r="E80" i="31"/>
  <c r="C48" i="3"/>
  <c r="G185" i="23"/>
  <c r="D58" i="3"/>
  <c r="L195" i="23"/>
  <c r="H89" i="31"/>
  <c r="G53" i="30"/>
  <c r="D122" i="31"/>
  <c r="K59" i="3"/>
  <c r="B230" i="23"/>
  <c r="D124" i="31"/>
  <c r="K61" i="3"/>
  <c r="B232" i="23"/>
  <c r="M65" i="3"/>
  <c r="L236" i="23"/>
  <c r="F60" i="24"/>
  <c r="K116" i="31"/>
  <c r="J115" i="31"/>
  <c r="F48" i="30"/>
  <c r="M54" i="3"/>
  <c r="L225" i="23"/>
  <c r="D132" i="31"/>
  <c r="K69" i="3"/>
  <c r="B240" i="23"/>
  <c r="D53" i="24"/>
  <c r="F78" i="31"/>
  <c r="D42" i="30"/>
  <c r="E86" i="31"/>
  <c r="C54" i="3"/>
  <c r="G191" i="23"/>
  <c r="D66" i="3"/>
  <c r="L203" i="23"/>
  <c r="E75" i="24"/>
  <c r="K100" i="31"/>
  <c r="D75" i="24"/>
  <c r="F100" i="31"/>
  <c r="D64" i="30"/>
  <c r="J110" i="31"/>
  <c r="F43" i="30"/>
  <c r="J92" i="31"/>
  <c r="E56" i="30"/>
  <c r="F71" i="24"/>
  <c r="K127" i="31"/>
  <c r="L124" i="31"/>
  <c r="I57" i="30"/>
  <c r="J81" i="31"/>
  <c r="E45" i="30"/>
  <c r="E114" i="31"/>
  <c r="G222" i="23"/>
  <c r="L51" i="3"/>
  <c r="E136" i="31"/>
  <c r="L73" i="3"/>
  <c r="G244" i="23"/>
  <c r="E68" i="24"/>
  <c r="K93" i="31"/>
  <c r="D156" i="31"/>
  <c r="C90" i="30"/>
  <c r="B96" i="3"/>
  <c r="B284" i="23"/>
  <c r="L195" i="31"/>
  <c r="I98" i="30"/>
  <c r="D201" i="31"/>
  <c r="K110" i="3"/>
  <c r="B332" i="23"/>
  <c r="D105" i="31"/>
  <c r="C69" i="30"/>
  <c r="B73" i="3"/>
  <c r="B210" i="23"/>
  <c r="J145" i="31"/>
  <c r="E79" i="30"/>
  <c r="H169" i="31"/>
  <c r="G103" i="30"/>
  <c r="J90" i="31"/>
  <c r="E54" i="30"/>
  <c r="L170" i="31"/>
  <c r="H104" i="30"/>
  <c r="E182" i="31"/>
  <c r="L91" i="3"/>
  <c r="G313" i="23"/>
  <c r="F143" i="31"/>
  <c r="D77" i="30"/>
  <c r="E179" i="31"/>
  <c r="L88" i="3"/>
  <c r="G310" i="23"/>
  <c r="E207" i="31"/>
  <c r="C119" i="3"/>
  <c r="G358" i="23"/>
  <c r="D213" i="31"/>
  <c r="C117" i="30"/>
  <c r="B125" i="3"/>
  <c r="B364" i="23"/>
  <c r="J205" i="31"/>
  <c r="E109" i="30"/>
  <c r="E240" i="31"/>
  <c r="L121" i="3"/>
  <c r="G394" i="23"/>
  <c r="D250" i="31"/>
  <c r="K131" i="3"/>
  <c r="B404" i="23"/>
  <c r="D120" i="3"/>
  <c r="L359" i="23"/>
  <c r="D243" i="31"/>
  <c r="K124" i="3"/>
  <c r="B397" i="23"/>
  <c r="M142" i="3"/>
  <c r="L415" i="23"/>
  <c r="H222" i="31"/>
  <c r="G126" i="30"/>
  <c r="G95" i="3"/>
  <c r="Q103" i="3"/>
  <c r="N110" i="3"/>
  <c r="F128" i="3"/>
  <c r="I126" i="3"/>
  <c r="F129" i="3"/>
  <c r="N133" i="3"/>
  <c r="O120" i="3"/>
  <c r="O131" i="3"/>
  <c r="N135" i="3"/>
  <c r="R142" i="3"/>
  <c r="N130" i="3"/>
  <c r="N126" i="3"/>
  <c r="D87" i="3"/>
  <c r="L275" i="23"/>
  <c r="I245" i="21"/>
  <c r="O80" i="3"/>
  <c r="V302" i="23"/>
  <c r="M61" i="3"/>
  <c r="L232" i="23"/>
  <c r="F36" i="24"/>
  <c r="K68" i="31"/>
  <c r="E84" i="31"/>
  <c r="C52" i="3"/>
  <c r="G189" i="23"/>
  <c r="M115" i="3"/>
  <c r="L388" i="23"/>
  <c r="D236" i="31"/>
  <c r="K117" i="3"/>
  <c r="B390" i="23"/>
  <c r="D189" i="31"/>
  <c r="K98" i="3"/>
  <c r="B320" i="23"/>
  <c r="D199" i="31"/>
  <c r="K108" i="3"/>
  <c r="B330" i="23"/>
  <c r="D119" i="31"/>
  <c r="K56" i="3"/>
  <c r="B227" i="23"/>
  <c r="E118" i="31"/>
  <c r="L55" i="3"/>
  <c r="G226" i="23"/>
  <c r="F30" i="24"/>
  <c r="K62" i="31"/>
  <c r="F42" i="24"/>
  <c r="K74" i="31"/>
  <c r="D111" i="31"/>
  <c r="K48" i="3"/>
  <c r="B219" i="23"/>
  <c r="D60" i="31"/>
  <c r="K25" i="3"/>
  <c r="B56" i="23"/>
  <c r="D59" i="31"/>
  <c r="K24" i="3"/>
  <c r="B55" i="23"/>
  <c r="D61" i="31"/>
  <c r="K26" i="3"/>
  <c r="B57" i="23"/>
  <c r="M22" i="3"/>
  <c r="L53" i="23"/>
  <c r="M27" i="3"/>
  <c r="L58" i="23"/>
  <c r="M30" i="3"/>
  <c r="L61" i="23"/>
  <c r="L59" i="23"/>
  <c r="M28" i="3"/>
  <c r="M17" i="3"/>
  <c r="L48" i="23"/>
  <c r="E66" i="31"/>
  <c r="L31" i="3"/>
  <c r="G62" i="23"/>
  <c r="E55" i="31"/>
  <c r="L20" i="3"/>
  <c r="G51" i="23"/>
  <c r="D47" i="31"/>
  <c r="K12" i="3"/>
  <c r="B43" i="23"/>
  <c r="M15" i="3"/>
  <c r="L46" i="23"/>
  <c r="M36" i="3"/>
  <c r="L67" i="23"/>
  <c r="F17" i="24"/>
  <c r="K49" i="31"/>
  <c r="L49" i="31"/>
  <c r="I12" i="30"/>
  <c r="L52" i="31"/>
  <c r="I15" i="30"/>
  <c r="J62" i="31"/>
  <c r="F25" i="30"/>
  <c r="J70" i="31"/>
  <c r="F33" i="30"/>
  <c r="L74" i="31"/>
  <c r="I37" i="30"/>
  <c r="L68" i="31"/>
  <c r="I31" i="30"/>
  <c r="J71" i="31"/>
  <c r="F34" i="30"/>
  <c r="F16" i="24"/>
  <c r="K48" i="31"/>
  <c r="L46" i="31"/>
  <c r="I9" i="30"/>
  <c r="L51" i="31"/>
  <c r="I14" i="30"/>
  <c r="E54" i="31"/>
  <c r="L19" i="3"/>
  <c r="G50" i="23"/>
  <c r="L73" i="31"/>
  <c r="I36" i="30"/>
  <c r="E43" i="3"/>
  <c r="Q180" i="23"/>
  <c r="E61" i="24"/>
  <c r="K86" i="31"/>
  <c r="D47" i="3"/>
  <c r="L184" i="23"/>
  <c r="H87" i="31"/>
  <c r="G51" i="30"/>
  <c r="J97" i="31"/>
  <c r="E61" i="30"/>
  <c r="D82" i="31"/>
  <c r="C46" i="30"/>
  <c r="B50" i="3"/>
  <c r="B187" i="23"/>
  <c r="D70" i="3"/>
  <c r="L207" i="23"/>
  <c r="L102" i="31"/>
  <c r="H66" i="30"/>
  <c r="J109" i="31"/>
  <c r="F42" i="30"/>
  <c r="Y110" i="21"/>
  <c r="Z110" i="21" s="1"/>
  <c r="AA110" i="21" s="1"/>
  <c r="AC110" i="21" s="1"/>
  <c r="D52" i="24"/>
  <c r="E51" i="24" s="1"/>
  <c r="D41" i="30"/>
  <c r="D57" i="3"/>
  <c r="L194" i="23"/>
  <c r="L99" i="31"/>
  <c r="H63" i="30"/>
  <c r="D67" i="3"/>
  <c r="L204" i="23"/>
  <c r="D52" i="3"/>
  <c r="L189" i="23"/>
  <c r="L95" i="31"/>
  <c r="H59" i="30"/>
  <c r="D63" i="3"/>
  <c r="L200" i="23"/>
  <c r="J83" i="31"/>
  <c r="E47" i="30"/>
  <c r="M58" i="3"/>
  <c r="L229" i="23"/>
  <c r="J113" i="31"/>
  <c r="F46" i="30"/>
  <c r="L227" i="23"/>
  <c r="M56" i="3"/>
  <c r="E124" i="31"/>
  <c r="L61" i="3"/>
  <c r="G232" i="23"/>
  <c r="F79" i="24"/>
  <c r="K135" i="31"/>
  <c r="D116" i="31"/>
  <c r="K53" i="3"/>
  <c r="B224" i="23"/>
  <c r="M57" i="3"/>
  <c r="L228" i="23"/>
  <c r="J123" i="31"/>
  <c r="F56" i="30"/>
  <c r="D123" i="31"/>
  <c r="K60" i="3"/>
  <c r="B231" i="23"/>
  <c r="F70" i="24"/>
  <c r="K126" i="31"/>
  <c r="J135" i="31"/>
  <c r="F68" i="30"/>
  <c r="D118" i="31"/>
  <c r="K55" i="3"/>
  <c r="B226" i="23"/>
  <c r="L132" i="31"/>
  <c r="I65" i="30"/>
  <c r="D45" i="3"/>
  <c r="L182" i="23"/>
  <c r="D60" i="24"/>
  <c r="F85" i="31"/>
  <c r="D49" i="30"/>
  <c r="D63" i="24"/>
  <c r="F88" i="31"/>
  <c r="D52" i="30"/>
  <c r="D74" i="24"/>
  <c r="F99" i="31"/>
  <c r="D63" i="30"/>
  <c r="H103" i="31"/>
  <c r="G67" i="30"/>
  <c r="L113" i="31"/>
  <c r="I46" i="30"/>
  <c r="J121" i="31"/>
  <c r="F54" i="30"/>
  <c r="E112" i="31"/>
  <c r="L49" i="3"/>
  <c r="G220" i="23"/>
  <c r="E69" i="24"/>
  <c r="K94" i="31"/>
  <c r="C67" i="30"/>
  <c r="D103" i="31"/>
  <c r="B71" i="3"/>
  <c r="B208" i="23"/>
  <c r="E119" i="31"/>
  <c r="L56" i="3"/>
  <c r="G227" i="23"/>
  <c r="J120" i="31"/>
  <c r="F53" i="30"/>
  <c r="D138" i="31"/>
  <c r="K75" i="3"/>
  <c r="B246" i="23"/>
  <c r="E56" i="24"/>
  <c r="K81" i="31"/>
  <c r="E76" i="24"/>
  <c r="K101" i="31"/>
  <c r="F67" i="24"/>
  <c r="K123" i="31"/>
  <c r="D76" i="24"/>
  <c r="F101" i="31"/>
  <c r="D65" i="30"/>
  <c r="J80" i="31"/>
  <c r="E44" i="30"/>
  <c r="E87" i="31"/>
  <c r="C55" i="3"/>
  <c r="G192" i="23"/>
  <c r="L97" i="31"/>
  <c r="H61" i="30"/>
  <c r="E90" i="31"/>
  <c r="C58" i="3"/>
  <c r="G195" i="23"/>
  <c r="E64" i="24"/>
  <c r="K89" i="31"/>
  <c r="L96" i="31"/>
  <c r="H60" i="30"/>
  <c r="E107" i="31"/>
  <c r="C75" i="3"/>
  <c r="G212" i="23"/>
  <c r="M51" i="3"/>
  <c r="L222" i="23"/>
  <c r="F152" i="31"/>
  <c r="D86" i="30"/>
  <c r="J152" i="31"/>
  <c r="E86" i="30"/>
  <c r="H170" i="31"/>
  <c r="G104" i="30"/>
  <c r="E154" i="31"/>
  <c r="C94" i="3"/>
  <c r="G282" i="23"/>
  <c r="D169" i="31"/>
  <c r="B109" i="3"/>
  <c r="C103" i="30"/>
  <c r="B297" i="23"/>
  <c r="D180" i="31"/>
  <c r="K89" i="3"/>
  <c r="B311" i="23"/>
  <c r="J190" i="31"/>
  <c r="F93" i="30"/>
  <c r="J192" i="31"/>
  <c r="F95" i="30"/>
  <c r="M105" i="3"/>
  <c r="L327" i="23"/>
  <c r="L196" i="31"/>
  <c r="I99" i="30"/>
  <c r="D55" i="24"/>
  <c r="F80" i="31"/>
  <c r="D44" i="30"/>
  <c r="H156" i="31"/>
  <c r="G90" i="30"/>
  <c r="J186" i="31"/>
  <c r="F89" i="30"/>
  <c r="D186" i="31"/>
  <c r="K95" i="3"/>
  <c r="B317" i="23"/>
  <c r="D71" i="3"/>
  <c r="L208" i="23"/>
  <c r="J142" i="31"/>
  <c r="E76" i="30"/>
  <c r="L276" i="23"/>
  <c r="D88" i="3"/>
  <c r="L158" i="31"/>
  <c r="H92" i="30"/>
  <c r="H158" i="31"/>
  <c r="G92" i="30"/>
  <c r="D158" i="31"/>
  <c r="C92" i="30"/>
  <c r="B286" i="23"/>
  <c r="B98" i="3"/>
  <c r="E164" i="31"/>
  <c r="C104" i="3"/>
  <c r="G292" i="23"/>
  <c r="J184" i="31"/>
  <c r="F87" i="30"/>
  <c r="D184" i="31"/>
  <c r="K93" i="3"/>
  <c r="B315" i="23"/>
  <c r="L150" i="31"/>
  <c r="H84" i="30"/>
  <c r="H150" i="31"/>
  <c r="G84" i="30"/>
  <c r="D150" i="31"/>
  <c r="C84" i="30"/>
  <c r="B90" i="3"/>
  <c r="B278" i="23"/>
  <c r="E156" i="31"/>
  <c r="C96" i="3"/>
  <c r="G284" i="23"/>
  <c r="D106" i="3"/>
  <c r="L294" i="23"/>
  <c r="L175" i="31"/>
  <c r="I78" i="30"/>
  <c r="E175" i="31"/>
  <c r="L84" i="3"/>
  <c r="G306" i="23"/>
  <c r="J188" i="31"/>
  <c r="F91" i="30"/>
  <c r="D188" i="31"/>
  <c r="B319" i="23"/>
  <c r="K97" i="3"/>
  <c r="J114" i="31"/>
  <c r="F47" i="30"/>
  <c r="E145" i="31"/>
  <c r="C85" i="3"/>
  <c r="G273" i="23"/>
  <c r="E163" i="31"/>
  <c r="G291" i="23"/>
  <c r="C103" i="3"/>
  <c r="D81" i="3"/>
  <c r="L269" i="23"/>
  <c r="D83" i="3"/>
  <c r="L271" i="23"/>
  <c r="D144" i="31"/>
  <c r="C78" i="30"/>
  <c r="B84" i="3"/>
  <c r="B272" i="23"/>
  <c r="H145" i="31"/>
  <c r="G79" i="30"/>
  <c r="H163" i="31"/>
  <c r="G97" i="30"/>
  <c r="L184" i="31"/>
  <c r="I87" i="30"/>
  <c r="H165" i="31"/>
  <c r="G99" i="30"/>
  <c r="L181" i="31"/>
  <c r="I84" i="30"/>
  <c r="E181" i="31"/>
  <c r="L90" i="3"/>
  <c r="G312" i="23"/>
  <c r="E187" i="31"/>
  <c r="L96" i="3"/>
  <c r="G318" i="23"/>
  <c r="J157" i="31"/>
  <c r="E91" i="30"/>
  <c r="F159" i="31"/>
  <c r="D93" i="30"/>
  <c r="L159" i="31"/>
  <c r="H93" i="30"/>
  <c r="D99" i="3"/>
  <c r="L287" i="23"/>
  <c r="L162" i="31"/>
  <c r="H96" i="30"/>
  <c r="L186" i="31"/>
  <c r="I89" i="30"/>
  <c r="E199" i="31"/>
  <c r="L108" i="3"/>
  <c r="G330" i="23"/>
  <c r="L199" i="31"/>
  <c r="I102" i="30"/>
  <c r="H90" i="31"/>
  <c r="G54" i="30"/>
  <c r="F141" i="31"/>
  <c r="D75" i="30"/>
  <c r="H147" i="31"/>
  <c r="G81" i="30"/>
  <c r="E168" i="31"/>
  <c r="C108" i="3"/>
  <c r="G296" i="23"/>
  <c r="D168" i="31"/>
  <c r="C102" i="30"/>
  <c r="B108" i="3"/>
  <c r="B296" i="23"/>
  <c r="J178" i="31"/>
  <c r="F81" i="30"/>
  <c r="L180" i="31"/>
  <c r="I83" i="30"/>
  <c r="J103" i="31"/>
  <c r="E67" i="30"/>
  <c r="L163" i="31"/>
  <c r="H97" i="30"/>
  <c r="L179" i="31"/>
  <c r="I82" i="30"/>
  <c r="J179" i="31"/>
  <c r="F82" i="30"/>
  <c r="E191" i="31"/>
  <c r="L100" i="3"/>
  <c r="G322" i="23"/>
  <c r="E77" i="24"/>
  <c r="K102" i="31"/>
  <c r="H155" i="31"/>
  <c r="G89" i="30"/>
  <c r="E167" i="31"/>
  <c r="G295" i="23"/>
  <c r="C107" i="3"/>
  <c r="M81" i="3"/>
  <c r="L303" i="23"/>
  <c r="L146" i="31"/>
  <c r="H80" i="30"/>
  <c r="H152" i="31"/>
  <c r="G86" i="30"/>
  <c r="H207" i="31"/>
  <c r="G111" i="30"/>
  <c r="H211" i="31"/>
  <c r="G115" i="30"/>
  <c r="D212" i="31"/>
  <c r="B124" i="3"/>
  <c r="C116" i="30"/>
  <c r="B363" i="23"/>
  <c r="H209" i="31"/>
  <c r="G113" i="30"/>
  <c r="D210" i="31"/>
  <c r="C114" i="30"/>
  <c r="B122" i="3"/>
  <c r="B361" i="23"/>
  <c r="J211" i="31"/>
  <c r="E115" i="30"/>
  <c r="H212" i="31"/>
  <c r="G116" i="30"/>
  <c r="F215" i="31"/>
  <c r="D119" i="30"/>
  <c r="L215" i="31"/>
  <c r="H119" i="30"/>
  <c r="E215" i="31"/>
  <c r="C127" i="3"/>
  <c r="G366" i="23"/>
  <c r="D133" i="3"/>
  <c r="L372" i="23"/>
  <c r="D141" i="3"/>
  <c r="L380" i="23"/>
  <c r="H213" i="31"/>
  <c r="G117" i="30"/>
  <c r="L205" i="31"/>
  <c r="H109" i="30"/>
  <c r="J248" i="31"/>
  <c r="F121" i="30"/>
  <c r="E197" i="31"/>
  <c r="L106" i="3"/>
  <c r="G328" i="23"/>
  <c r="L93" i="31"/>
  <c r="H57" i="30"/>
  <c r="F227" i="31"/>
  <c r="D131" i="30"/>
  <c r="L378" i="23"/>
  <c r="D139" i="3"/>
  <c r="E250" i="31"/>
  <c r="L131" i="3"/>
  <c r="G404" i="23"/>
  <c r="L219" i="31"/>
  <c r="H123" i="30"/>
  <c r="D246" i="31"/>
  <c r="K127" i="3"/>
  <c r="B400" i="23"/>
  <c r="D254" i="31"/>
  <c r="K135" i="3"/>
  <c r="B408" i="23"/>
  <c r="D80" i="3"/>
  <c r="L268" i="23"/>
  <c r="J149" i="31"/>
  <c r="E83" i="30"/>
  <c r="D252" i="31"/>
  <c r="K133" i="3"/>
  <c r="B406" i="23"/>
  <c r="F233" i="31"/>
  <c r="D137" i="30"/>
  <c r="E236" i="31"/>
  <c r="L117" i="3"/>
  <c r="G390" i="23"/>
  <c r="E210" i="31"/>
  <c r="C122" i="3"/>
  <c r="G361" i="23"/>
  <c r="E216" i="31"/>
  <c r="C128" i="3"/>
  <c r="G367" i="23"/>
  <c r="H224" i="31"/>
  <c r="G128" i="30"/>
  <c r="J255" i="31"/>
  <c r="F128" i="30"/>
  <c r="D255" i="31"/>
  <c r="K136" i="3"/>
  <c r="B409" i="23"/>
  <c r="D142" i="3"/>
  <c r="L381" i="23"/>
  <c r="J198" i="31"/>
  <c r="F101" i="30"/>
  <c r="D206" i="31"/>
  <c r="C110" i="30"/>
  <c r="B118" i="3"/>
  <c r="B357" i="23"/>
  <c r="E241" i="31"/>
  <c r="L122" i="3"/>
  <c r="G395" i="23"/>
  <c r="L144" i="31"/>
  <c r="H78" i="30"/>
  <c r="J245" i="31"/>
  <c r="F118" i="30"/>
  <c r="E247" i="31"/>
  <c r="L128" i="3"/>
  <c r="G401" i="23"/>
  <c r="J257" i="31"/>
  <c r="F130" i="30"/>
  <c r="D257" i="31"/>
  <c r="K138" i="3"/>
  <c r="B411" i="23"/>
  <c r="E173" i="31"/>
  <c r="L82" i="3"/>
  <c r="G304" i="23"/>
  <c r="M89" i="3"/>
  <c r="L311" i="23"/>
  <c r="H220" i="31"/>
  <c r="G124" i="30"/>
  <c r="F220" i="31"/>
  <c r="D124" i="30"/>
  <c r="D220" i="31"/>
  <c r="B132" i="3"/>
  <c r="C124" i="30"/>
  <c r="B371" i="23"/>
  <c r="D253" i="31"/>
  <c r="K134" i="3"/>
  <c r="B407" i="23"/>
  <c r="D262" i="31"/>
  <c r="K143" i="3"/>
  <c r="B416" i="23"/>
  <c r="D134" i="3"/>
  <c r="L373" i="23"/>
  <c r="D229" i="31"/>
  <c r="C133" i="30"/>
  <c r="B141" i="3"/>
  <c r="B380" i="23"/>
  <c r="J180" i="31"/>
  <c r="F83" i="30"/>
  <c r="D80" i="24"/>
  <c r="F105" i="31"/>
  <c r="D69" i="30"/>
  <c r="E106" i="3"/>
  <c r="F104" i="3"/>
  <c r="H101" i="3"/>
  <c r="G98" i="3"/>
  <c r="F95" i="3"/>
  <c r="H100" i="3"/>
  <c r="H92" i="3"/>
  <c r="I107" i="3"/>
  <c r="F82" i="3"/>
  <c r="F94" i="3"/>
  <c r="P101" i="3"/>
  <c r="Q84" i="3"/>
  <c r="O110" i="3"/>
  <c r="N84" i="3"/>
  <c r="O87" i="3"/>
  <c r="P90" i="3"/>
  <c r="R96" i="3"/>
  <c r="Q86" i="3"/>
  <c r="P99" i="3"/>
  <c r="R94" i="3"/>
  <c r="R110" i="3"/>
  <c r="I117" i="3"/>
  <c r="I144" i="3"/>
  <c r="E132" i="3"/>
  <c r="I128" i="3"/>
  <c r="G144" i="3"/>
  <c r="G133" i="3"/>
  <c r="G145" i="3"/>
  <c r="F122" i="3"/>
  <c r="N145" i="3"/>
  <c r="R141" i="3"/>
  <c r="O143" i="3"/>
  <c r="Q133" i="3"/>
  <c r="O141" i="3"/>
  <c r="N118" i="3"/>
  <c r="M135" i="3"/>
  <c r="L408" i="23"/>
  <c r="J174" i="31"/>
  <c r="F77" i="30"/>
  <c r="M101" i="3"/>
  <c r="L323" i="23"/>
  <c r="U283" i="21"/>
  <c r="AL341" i="23"/>
  <c r="M143" i="3"/>
  <c r="L416" i="23"/>
  <c r="D109" i="31"/>
  <c r="K46" i="3"/>
  <c r="B217" i="23"/>
  <c r="E159" i="31"/>
  <c r="G287" i="23"/>
  <c r="C99" i="3"/>
  <c r="F208" i="31"/>
  <c r="D112" i="30"/>
  <c r="L243" i="31"/>
  <c r="I116" i="30"/>
  <c r="E263" i="31"/>
  <c r="L144" i="3"/>
  <c r="G417" i="23"/>
  <c r="Y9" i="21"/>
  <c r="Z9" i="21" s="1"/>
  <c r="AA9" i="21" s="1"/>
  <c r="AC9" i="21" s="1"/>
  <c r="D13" i="24"/>
  <c r="E12" i="24" s="1"/>
  <c r="D8" i="30"/>
  <c r="M24" i="3"/>
  <c r="L55" i="23"/>
  <c r="M29" i="3"/>
  <c r="L60" i="23"/>
  <c r="M23" i="3"/>
  <c r="L54" i="23"/>
  <c r="E58" i="31"/>
  <c r="L23" i="3"/>
  <c r="G54" i="23"/>
  <c r="E49" i="31"/>
  <c r="L14" i="3"/>
  <c r="G45" i="23"/>
  <c r="E73" i="31"/>
  <c r="L38" i="3"/>
  <c r="G69" i="23"/>
  <c r="M33" i="3"/>
  <c r="L64" i="23"/>
  <c r="E70" i="31"/>
  <c r="L35" i="3"/>
  <c r="G66" i="23"/>
  <c r="M11" i="3"/>
  <c r="L42" i="23"/>
  <c r="E75" i="31"/>
  <c r="L40" i="3"/>
  <c r="G71" i="23"/>
  <c r="L26" i="3"/>
  <c r="E61" i="31"/>
  <c r="G57" i="23"/>
  <c r="F19" i="24"/>
  <c r="K51" i="31"/>
  <c r="F27" i="24"/>
  <c r="K59" i="31"/>
  <c r="F35" i="24"/>
  <c r="K67" i="31"/>
  <c r="F43" i="24"/>
  <c r="K75" i="31"/>
  <c r="L47" i="31"/>
  <c r="I10" i="30"/>
  <c r="J47" i="31"/>
  <c r="F10" i="30"/>
  <c r="M21" i="3"/>
  <c r="L52" i="23"/>
  <c r="F27" i="30"/>
  <c r="J64" i="31"/>
  <c r="M32" i="3"/>
  <c r="L63" i="23"/>
  <c r="J74" i="31"/>
  <c r="F37" i="30"/>
  <c r="D53" i="31"/>
  <c r="K18" i="3"/>
  <c r="B49" i="23"/>
  <c r="L63" i="31"/>
  <c r="I26" i="30"/>
  <c r="J63" i="31"/>
  <c r="F26" i="30"/>
  <c r="F31" i="30"/>
  <c r="J68" i="31"/>
  <c r="F22" i="24"/>
  <c r="K54" i="31"/>
  <c r="F9" i="30"/>
  <c r="J46" i="31"/>
  <c r="I17" i="30"/>
  <c r="L54" i="31"/>
  <c r="L72" i="31"/>
  <c r="I35" i="30"/>
  <c r="L75" i="31"/>
  <c r="I38" i="30"/>
  <c r="J75" i="31"/>
  <c r="F38" i="30"/>
  <c r="M31" i="3"/>
  <c r="L62" i="23"/>
  <c r="H85" i="31"/>
  <c r="G49" i="30"/>
  <c r="D86" i="31"/>
  <c r="C50" i="30"/>
  <c r="B54" i="3"/>
  <c r="B191" i="23"/>
  <c r="E55" i="24"/>
  <c r="K80" i="31"/>
  <c r="D55" i="3"/>
  <c r="L192" i="23"/>
  <c r="D90" i="31"/>
  <c r="C54" i="30"/>
  <c r="B58" i="3"/>
  <c r="B195" i="23"/>
  <c r="C65" i="3"/>
  <c r="G202" i="23"/>
  <c r="E97" i="31"/>
  <c r="L82" i="31"/>
  <c r="H46" i="30"/>
  <c r="D50" i="3"/>
  <c r="L187" i="23"/>
  <c r="E83" i="31"/>
  <c r="C51" i="3"/>
  <c r="G188" i="23"/>
  <c r="J88" i="31"/>
  <c r="E52" i="30"/>
  <c r="H91" i="31"/>
  <c r="G55" i="30"/>
  <c r="J104" i="31"/>
  <c r="E68" i="30"/>
  <c r="G142" i="21"/>
  <c r="E109" i="31"/>
  <c r="L46" i="3"/>
  <c r="G217" i="23"/>
  <c r="F58" i="24"/>
  <c r="K114" i="31"/>
  <c r="L186" i="23"/>
  <c r="D49" i="3"/>
  <c r="J99" i="31"/>
  <c r="E63" i="30"/>
  <c r="L84" i="31"/>
  <c r="H48" i="30"/>
  <c r="D59" i="24"/>
  <c r="F84" i="31"/>
  <c r="D48" i="30"/>
  <c r="J95" i="31"/>
  <c r="E59" i="30"/>
  <c r="J106" i="31"/>
  <c r="E70" i="30"/>
  <c r="D58" i="24"/>
  <c r="F83" i="31"/>
  <c r="D47" i="30"/>
  <c r="H83" i="31"/>
  <c r="G47" i="30"/>
  <c r="L88" i="31"/>
  <c r="H52" i="30"/>
  <c r="G52" i="30"/>
  <c r="H88" i="31"/>
  <c r="E88" i="31"/>
  <c r="C56" i="3"/>
  <c r="G193" i="23"/>
  <c r="L91" i="31"/>
  <c r="H55" i="30"/>
  <c r="D59" i="3"/>
  <c r="L196" i="23"/>
  <c r="M66" i="3"/>
  <c r="L237" i="23"/>
  <c r="E113" i="31"/>
  <c r="L50" i="3"/>
  <c r="G221" i="23"/>
  <c r="E120" i="31"/>
  <c r="L57" i="3"/>
  <c r="G228" i="23"/>
  <c r="M68" i="3"/>
  <c r="L239" i="23"/>
  <c r="J132" i="31"/>
  <c r="F65" i="30"/>
  <c r="E116" i="31"/>
  <c r="L53" i="3"/>
  <c r="G224" i="23"/>
  <c r="D126" i="31"/>
  <c r="K63" i="3"/>
  <c r="B234" i="23"/>
  <c r="L127" i="31"/>
  <c r="I60" i="30"/>
  <c r="E133" i="31"/>
  <c r="L70" i="3"/>
  <c r="G241" i="23"/>
  <c r="L133" i="31"/>
  <c r="I66" i="30"/>
  <c r="E137" i="31"/>
  <c r="L74" i="3"/>
  <c r="G245" i="23"/>
  <c r="M52" i="3"/>
  <c r="L223" i="23"/>
  <c r="L118" i="31"/>
  <c r="I51" i="30"/>
  <c r="M55" i="3"/>
  <c r="L226" i="23"/>
  <c r="M74" i="3"/>
  <c r="L245" i="23"/>
  <c r="L117" i="31"/>
  <c r="I50" i="30"/>
  <c r="E117" i="31"/>
  <c r="L54" i="3"/>
  <c r="G225" i="23"/>
  <c r="F64" i="24"/>
  <c r="K120" i="31"/>
  <c r="M64" i="3"/>
  <c r="L235" i="23"/>
  <c r="M70" i="3"/>
  <c r="L241" i="23"/>
  <c r="H82" i="31"/>
  <c r="G46" i="30"/>
  <c r="E78" i="31"/>
  <c r="C46" i="3"/>
  <c r="G183" i="23"/>
  <c r="H78" i="31"/>
  <c r="G42" i="30"/>
  <c r="E92" i="31"/>
  <c r="C60" i="3"/>
  <c r="G197" i="23"/>
  <c r="E129" i="24"/>
  <c r="D68" i="24"/>
  <c r="F93" i="31"/>
  <c r="D57" i="30"/>
  <c r="H93" i="31"/>
  <c r="G57" i="30"/>
  <c r="D93" i="31"/>
  <c r="B61" i="3"/>
  <c r="C57" i="30"/>
  <c r="B198" i="23"/>
  <c r="J96" i="31"/>
  <c r="E60" i="30"/>
  <c r="E73" i="24"/>
  <c r="K98" i="31"/>
  <c r="D68" i="3"/>
  <c r="L205" i="23"/>
  <c r="D72" i="3"/>
  <c r="L209" i="23"/>
  <c r="F54" i="24"/>
  <c r="K110" i="31"/>
  <c r="J129" i="31"/>
  <c r="F62" i="30"/>
  <c r="D96" i="31"/>
  <c r="C60" i="30"/>
  <c r="B64" i="3"/>
  <c r="B201" i="23"/>
  <c r="M46" i="3"/>
  <c r="L217" i="23"/>
  <c r="L109" i="31"/>
  <c r="I42" i="30"/>
  <c r="E121" i="31"/>
  <c r="L58" i="3"/>
  <c r="G229" i="23"/>
  <c r="L121" i="31"/>
  <c r="I54" i="30"/>
  <c r="J126" i="31"/>
  <c r="F59" i="30"/>
  <c r="E129" i="31"/>
  <c r="L66" i="3"/>
  <c r="G237" i="23"/>
  <c r="L129" i="31"/>
  <c r="I62" i="30"/>
  <c r="G56" i="30"/>
  <c r="H92" i="31"/>
  <c r="D95" i="31"/>
  <c r="C59" i="30"/>
  <c r="B63" i="3"/>
  <c r="B200" i="23"/>
  <c r="H94" i="31"/>
  <c r="G58" i="30"/>
  <c r="D94" i="31"/>
  <c r="C58" i="30"/>
  <c r="B62" i="3"/>
  <c r="B199" i="23"/>
  <c r="D72" i="24"/>
  <c r="F97" i="31"/>
  <c r="D61" i="30"/>
  <c r="H97" i="31"/>
  <c r="G61" i="30"/>
  <c r="D97" i="31"/>
  <c r="B65" i="3"/>
  <c r="C61" i="30"/>
  <c r="B202" i="23"/>
  <c r="E78" i="24"/>
  <c r="K103" i="31"/>
  <c r="D79" i="24"/>
  <c r="F104" i="31"/>
  <c r="D68" i="30"/>
  <c r="M45" i="3"/>
  <c r="L216" i="23"/>
  <c r="E79" i="31"/>
  <c r="C47" i="3"/>
  <c r="G184" i="23"/>
  <c r="D66" i="24"/>
  <c r="F91" i="31"/>
  <c r="D55" i="30"/>
  <c r="F55" i="24"/>
  <c r="K111" i="31"/>
  <c r="L115" i="31"/>
  <c r="I48" i="30"/>
  <c r="F77" i="24"/>
  <c r="K133" i="31"/>
  <c r="L137" i="31"/>
  <c r="I70" i="30"/>
  <c r="F59" i="24"/>
  <c r="K115" i="31"/>
  <c r="L78" i="31"/>
  <c r="H42" i="30"/>
  <c r="G65" i="30"/>
  <c r="H101" i="31"/>
  <c r="F65" i="24"/>
  <c r="K121" i="31"/>
  <c r="L101" i="31"/>
  <c r="H65" i="30"/>
  <c r="F80" i="24"/>
  <c r="K136" i="31"/>
  <c r="D54" i="3"/>
  <c r="L191" i="23"/>
  <c r="F73" i="24"/>
  <c r="K129" i="31"/>
  <c r="E60" i="24"/>
  <c r="K85" i="31"/>
  <c r="E152" i="31"/>
  <c r="C92" i="3"/>
  <c r="G280" i="23"/>
  <c r="D110" i="3"/>
  <c r="L298" i="23"/>
  <c r="M90" i="3"/>
  <c r="L312" i="23"/>
  <c r="Y211" i="21"/>
  <c r="Z211" i="21" s="1"/>
  <c r="AA211" i="21" s="1"/>
  <c r="AC211" i="21" s="1"/>
  <c r="D74" i="30"/>
  <c r="E146" i="31"/>
  <c r="C86" i="3"/>
  <c r="G274" i="23"/>
  <c r="H162" i="31"/>
  <c r="G96" i="30"/>
  <c r="D162" i="31"/>
  <c r="C96" i="30"/>
  <c r="B290" i="23"/>
  <c r="B102" i="3"/>
  <c r="L296" i="23"/>
  <c r="D108" i="3"/>
  <c r="M88" i="3"/>
  <c r="L310" i="23"/>
  <c r="E78" i="3"/>
  <c r="Q266" i="23"/>
  <c r="F166" i="31"/>
  <c r="D100" i="30"/>
  <c r="M97" i="3"/>
  <c r="L319" i="23"/>
  <c r="E190" i="31"/>
  <c r="L99" i="3"/>
  <c r="G321" i="23"/>
  <c r="D193" i="31"/>
  <c r="K102" i="3"/>
  <c r="B324" i="23"/>
  <c r="J193" i="31"/>
  <c r="F96" i="30"/>
  <c r="M53" i="3"/>
  <c r="L224" i="23"/>
  <c r="D167" i="31"/>
  <c r="C101" i="30"/>
  <c r="B107" i="3"/>
  <c r="B295" i="23"/>
  <c r="L177" i="31"/>
  <c r="I80" i="30"/>
  <c r="E177" i="31"/>
  <c r="L86" i="3"/>
  <c r="G308" i="23"/>
  <c r="E186" i="31"/>
  <c r="L95" i="3"/>
  <c r="G317" i="23"/>
  <c r="D196" i="31"/>
  <c r="B327" i="23"/>
  <c r="K105" i="3"/>
  <c r="E96" i="31"/>
  <c r="C64" i="3"/>
  <c r="G201" i="23"/>
  <c r="J86" i="31"/>
  <c r="E50" i="30"/>
  <c r="E142" i="31"/>
  <c r="C82" i="3"/>
  <c r="G270" i="23"/>
  <c r="L148" i="31"/>
  <c r="H82" i="30"/>
  <c r="J158" i="31"/>
  <c r="E92" i="30"/>
  <c r="L292" i="23"/>
  <c r="D104" i="3"/>
  <c r="E184" i="31"/>
  <c r="L93" i="3"/>
  <c r="G315" i="23"/>
  <c r="D192" i="31"/>
  <c r="K101" i="3"/>
  <c r="B323" i="23"/>
  <c r="L193" i="31"/>
  <c r="I96" i="30"/>
  <c r="J150" i="31"/>
  <c r="E84" i="30"/>
  <c r="L284" i="23"/>
  <c r="D96" i="3"/>
  <c r="L166" i="31"/>
  <c r="H100" i="30"/>
  <c r="H166" i="31"/>
  <c r="G100" i="30"/>
  <c r="D166" i="31"/>
  <c r="C100" i="30"/>
  <c r="B106" i="3"/>
  <c r="B294" i="23"/>
  <c r="J175" i="31"/>
  <c r="F78" i="30"/>
  <c r="D175" i="31"/>
  <c r="K84" i="3"/>
  <c r="B306" i="23"/>
  <c r="E188" i="31"/>
  <c r="L97" i="3"/>
  <c r="G319" i="23"/>
  <c r="M110" i="3"/>
  <c r="L332" i="23"/>
  <c r="E138" i="31"/>
  <c r="L75" i="3"/>
  <c r="G246" i="23"/>
  <c r="H144" i="31"/>
  <c r="G78" i="30"/>
  <c r="L280" i="23"/>
  <c r="D92" i="3"/>
  <c r="J153" i="31"/>
  <c r="E87" i="30"/>
  <c r="D155" i="31"/>
  <c r="C89" i="30"/>
  <c r="B95" i="3"/>
  <c r="B283" i="23"/>
  <c r="E157" i="31"/>
  <c r="C97" i="3"/>
  <c r="G285" i="23"/>
  <c r="F165" i="31"/>
  <c r="D99" i="30"/>
  <c r="L165" i="31"/>
  <c r="H99" i="30"/>
  <c r="D105" i="3"/>
  <c r="L293" i="23"/>
  <c r="L185" i="31"/>
  <c r="I88" i="30"/>
  <c r="E185" i="31"/>
  <c r="L94" i="3"/>
  <c r="G316" i="23"/>
  <c r="J181" i="31"/>
  <c r="F84" i="30"/>
  <c r="D181" i="31"/>
  <c r="K90" i="3"/>
  <c r="B312" i="23"/>
  <c r="E196" i="31"/>
  <c r="L105" i="3"/>
  <c r="G327" i="23"/>
  <c r="J199" i="31"/>
  <c r="F102" i="30"/>
  <c r="E72" i="24"/>
  <c r="K97" i="31"/>
  <c r="D170" i="31"/>
  <c r="C104" i="30"/>
  <c r="B298" i="23"/>
  <c r="B110" i="3"/>
  <c r="J170" i="31"/>
  <c r="E104" i="30"/>
  <c r="M109" i="3"/>
  <c r="L331" i="23"/>
  <c r="L200" i="31"/>
  <c r="I103" i="30"/>
  <c r="D157" i="31"/>
  <c r="B97" i="3"/>
  <c r="C91" i="30"/>
  <c r="B285" i="23"/>
  <c r="M96" i="3"/>
  <c r="L318" i="23"/>
  <c r="D152" i="31"/>
  <c r="C86" i="30"/>
  <c r="B92" i="3"/>
  <c r="B280" i="23"/>
  <c r="L168" i="31"/>
  <c r="H102" i="30"/>
  <c r="J168" i="31"/>
  <c r="E102" i="30"/>
  <c r="L190" i="31"/>
  <c r="I93" i="30"/>
  <c r="L192" i="31"/>
  <c r="I95" i="30"/>
  <c r="D82" i="24"/>
  <c r="F107" i="31"/>
  <c r="D71" i="30"/>
  <c r="L191" i="31"/>
  <c r="I94" i="30"/>
  <c r="J191" i="31"/>
  <c r="F94" i="30"/>
  <c r="M100" i="3"/>
  <c r="L322" i="23"/>
  <c r="F163" i="31"/>
  <c r="D97" i="30"/>
  <c r="L172" i="31"/>
  <c r="I75" i="30"/>
  <c r="J194" i="31"/>
  <c r="F97" i="30"/>
  <c r="D86" i="3"/>
  <c r="L274" i="23"/>
  <c r="L169" i="31"/>
  <c r="H103" i="30"/>
  <c r="D109" i="3"/>
  <c r="L297" i="23"/>
  <c r="J196" i="31"/>
  <c r="F99" i="30"/>
  <c r="D119" i="3"/>
  <c r="L358" i="23"/>
  <c r="D123" i="3"/>
  <c r="L362" i="23"/>
  <c r="H312" i="21"/>
  <c r="E115" i="3"/>
  <c r="Q354" i="23"/>
  <c r="D121" i="3"/>
  <c r="L360" i="23"/>
  <c r="E209" i="31"/>
  <c r="C121" i="3"/>
  <c r="G360" i="23"/>
  <c r="H215" i="31"/>
  <c r="G119" i="30"/>
  <c r="J221" i="31"/>
  <c r="E125" i="30"/>
  <c r="J229" i="31"/>
  <c r="E133" i="30"/>
  <c r="D237" i="31"/>
  <c r="K118" i="3"/>
  <c r="B391" i="23"/>
  <c r="D125" i="3"/>
  <c r="L364" i="23"/>
  <c r="J223" i="31"/>
  <c r="E127" i="30"/>
  <c r="G344" i="21"/>
  <c r="D235" i="31"/>
  <c r="K116" i="3"/>
  <c r="B389" i="23"/>
  <c r="J236" i="31"/>
  <c r="F109" i="30"/>
  <c r="H205" i="31"/>
  <c r="G109" i="30"/>
  <c r="H217" i="31"/>
  <c r="G121" i="30"/>
  <c r="E248" i="31"/>
  <c r="G402" i="23"/>
  <c r="L129" i="3"/>
  <c r="M131" i="3"/>
  <c r="L404" i="23"/>
  <c r="E258" i="31"/>
  <c r="L139" i="3"/>
  <c r="G412" i="23"/>
  <c r="M145" i="3"/>
  <c r="L418" i="23"/>
  <c r="L264" i="31"/>
  <c r="I137" i="30"/>
  <c r="D84" i="3"/>
  <c r="L272" i="23"/>
  <c r="F153" i="31"/>
  <c r="D87" i="30"/>
  <c r="L183" i="31"/>
  <c r="I86" i="30"/>
  <c r="L198" i="31"/>
  <c r="I101" i="30"/>
  <c r="L214" i="31"/>
  <c r="H118" i="30"/>
  <c r="D126" i="3"/>
  <c r="L365" i="23"/>
  <c r="D214" i="31"/>
  <c r="C118" i="30"/>
  <c r="B126" i="3"/>
  <c r="B365" i="23"/>
  <c r="J216" i="31"/>
  <c r="E120" i="30"/>
  <c r="D216" i="31"/>
  <c r="B128" i="3"/>
  <c r="C120" i="30"/>
  <c r="B367" i="23"/>
  <c r="J227" i="31"/>
  <c r="E131" i="30"/>
  <c r="L244" i="31"/>
  <c r="I117" i="30"/>
  <c r="L252" i="31"/>
  <c r="I125" i="30"/>
  <c r="F219" i="31"/>
  <c r="D123" i="30"/>
  <c r="D131" i="3"/>
  <c r="L370" i="23"/>
  <c r="E225" i="31"/>
  <c r="C137" i="3"/>
  <c r="G376" i="23"/>
  <c r="L225" i="31"/>
  <c r="H129" i="30"/>
  <c r="E246" i="31"/>
  <c r="L127" i="3"/>
  <c r="G400" i="23"/>
  <c r="D91" i="3"/>
  <c r="L279" i="23"/>
  <c r="J244" i="31"/>
  <c r="F117" i="30"/>
  <c r="D244" i="31"/>
  <c r="K125" i="3"/>
  <c r="B398" i="23"/>
  <c r="E252" i="31"/>
  <c r="L133" i="3"/>
  <c r="G406" i="23"/>
  <c r="J256" i="31"/>
  <c r="F129" i="30"/>
  <c r="J264" i="31"/>
  <c r="F137" i="30"/>
  <c r="D89" i="3"/>
  <c r="L277" i="23"/>
  <c r="G310" i="21"/>
  <c r="F207" i="31"/>
  <c r="D111" i="30"/>
  <c r="D207" i="31"/>
  <c r="C111" i="30"/>
  <c r="B119" i="3"/>
  <c r="B358" i="23"/>
  <c r="D217" i="31"/>
  <c r="C121" i="30"/>
  <c r="B368" i="23"/>
  <c r="B129" i="3"/>
  <c r="H226" i="31"/>
  <c r="G130" i="30"/>
  <c r="E226" i="31"/>
  <c r="C138" i="3"/>
  <c r="G377" i="23"/>
  <c r="F209" i="31"/>
  <c r="D113" i="30"/>
  <c r="E255" i="31"/>
  <c r="L136" i="3"/>
  <c r="G409" i="23"/>
  <c r="J206" i="31"/>
  <c r="E110" i="30"/>
  <c r="H230" i="31"/>
  <c r="G134" i="30"/>
  <c r="E230" i="31"/>
  <c r="C142" i="3"/>
  <c r="G381" i="23"/>
  <c r="F151" i="31"/>
  <c r="D85" i="30"/>
  <c r="D151" i="31"/>
  <c r="C85" i="30"/>
  <c r="B91" i="3"/>
  <c r="B279" i="23"/>
  <c r="J159" i="31"/>
  <c r="E93" i="30"/>
  <c r="E161" i="31"/>
  <c r="C101" i="3"/>
  <c r="G289" i="23"/>
  <c r="E245" i="31"/>
  <c r="L126" i="3"/>
  <c r="G399" i="23"/>
  <c r="L255" i="31"/>
  <c r="I128" i="30"/>
  <c r="E257" i="31"/>
  <c r="L138" i="3"/>
  <c r="G411" i="23"/>
  <c r="L160" i="31"/>
  <c r="H94" i="30"/>
  <c r="J189" i="31"/>
  <c r="F92" i="30"/>
  <c r="F210" i="31"/>
  <c r="D114" i="30"/>
  <c r="F212" i="31"/>
  <c r="D116" i="30"/>
  <c r="H228" i="31"/>
  <c r="G132" i="30"/>
  <c r="E259" i="31"/>
  <c r="L140" i="3"/>
  <c r="G413" i="23"/>
  <c r="J259" i="31"/>
  <c r="F132" i="30"/>
  <c r="L250" i="31"/>
  <c r="I123" i="30"/>
  <c r="L259" i="31"/>
  <c r="I132" i="30"/>
  <c r="L154" i="31"/>
  <c r="H88" i="30"/>
  <c r="J222" i="31"/>
  <c r="E126" i="30"/>
  <c r="F222" i="31"/>
  <c r="D126" i="30"/>
  <c r="L222" i="31"/>
  <c r="H126" i="30"/>
  <c r="E222" i="31"/>
  <c r="C134" i="3"/>
  <c r="G373" i="23"/>
  <c r="E224" i="31"/>
  <c r="C136" i="3"/>
  <c r="G375" i="23"/>
  <c r="L258" i="31"/>
  <c r="I131" i="30"/>
  <c r="G108" i="3"/>
  <c r="F105" i="3"/>
  <c r="E102" i="3"/>
  <c r="I98" i="3"/>
  <c r="H95" i="3"/>
  <c r="G92" i="3"/>
  <c r="F89" i="3"/>
  <c r="E86" i="3"/>
  <c r="I82" i="3"/>
  <c r="I109" i="3"/>
  <c r="H106" i="3"/>
  <c r="G103" i="3"/>
  <c r="F100" i="3"/>
  <c r="E97" i="3"/>
  <c r="I93" i="3"/>
  <c r="H90" i="3"/>
  <c r="G87" i="3"/>
  <c r="F84" i="3"/>
  <c r="G110" i="3"/>
  <c r="F107" i="3"/>
  <c r="E104" i="3"/>
  <c r="I100" i="3"/>
  <c r="H97" i="3"/>
  <c r="G94" i="3"/>
  <c r="F91" i="3"/>
  <c r="E88" i="3"/>
  <c r="I84" i="3"/>
  <c r="H81" i="3"/>
  <c r="I99" i="3"/>
  <c r="E87" i="3"/>
  <c r="I91" i="3"/>
  <c r="E91" i="3"/>
  <c r="F102" i="3"/>
  <c r="G89" i="3"/>
  <c r="G101" i="3"/>
  <c r="F110" i="3"/>
  <c r="I87" i="3"/>
  <c r="O98" i="3"/>
  <c r="P85" i="3"/>
  <c r="O94" i="3"/>
  <c r="P81" i="3"/>
  <c r="Q104" i="3"/>
  <c r="R107" i="3"/>
  <c r="Q81" i="3"/>
  <c r="R84" i="3"/>
  <c r="N88" i="3"/>
  <c r="O91" i="3"/>
  <c r="P94" i="3"/>
  <c r="Q97" i="3"/>
  <c r="R100" i="3"/>
  <c r="N104" i="3"/>
  <c r="O107" i="3"/>
  <c r="P110" i="3"/>
  <c r="O84" i="3"/>
  <c r="P87" i="3"/>
  <c r="Q90" i="3"/>
  <c r="R93" i="3"/>
  <c r="N97" i="3"/>
  <c r="O100" i="3"/>
  <c r="P103" i="3"/>
  <c r="Q106" i="3"/>
  <c r="R109" i="3"/>
  <c r="N86" i="3"/>
  <c r="O89" i="3"/>
  <c r="P92" i="3"/>
  <c r="Q95" i="3"/>
  <c r="R98" i="3"/>
  <c r="N102" i="3"/>
  <c r="O105" i="3"/>
  <c r="P108" i="3"/>
  <c r="E81" i="3"/>
  <c r="N87" i="3"/>
  <c r="H142" i="3"/>
  <c r="G139" i="3"/>
  <c r="F136" i="3"/>
  <c r="E133" i="3"/>
  <c r="I129" i="3"/>
  <c r="H126" i="3"/>
  <c r="G123" i="3"/>
  <c r="E144" i="3"/>
  <c r="I140" i="3"/>
  <c r="G134" i="3"/>
  <c r="F131" i="3"/>
  <c r="E128" i="3"/>
  <c r="I124" i="3"/>
  <c r="H121" i="3"/>
  <c r="G118" i="3"/>
  <c r="I142" i="3"/>
  <c r="G136" i="3"/>
  <c r="E130" i="3"/>
  <c r="F117" i="3"/>
  <c r="H128" i="3"/>
  <c r="I143" i="3"/>
  <c r="G137" i="3"/>
  <c r="E131" i="3"/>
  <c r="F118" i="3"/>
  <c r="E135" i="3"/>
  <c r="F145" i="3"/>
  <c r="I138" i="3"/>
  <c r="G132" i="3"/>
  <c r="E126" i="3"/>
  <c r="H119" i="3"/>
  <c r="H136" i="3"/>
  <c r="G117" i="3"/>
  <c r="O144" i="3"/>
  <c r="N141" i="3"/>
  <c r="R137" i="3"/>
  <c r="Q134" i="3"/>
  <c r="P131" i="3"/>
  <c r="O128" i="3"/>
  <c r="N125" i="3"/>
  <c r="R121" i="3"/>
  <c r="Q118" i="3"/>
  <c r="Q145" i="3"/>
  <c r="P142" i="3"/>
  <c r="O139" i="3"/>
  <c r="N136" i="3"/>
  <c r="Q129" i="3"/>
  <c r="P126" i="3"/>
  <c r="O123" i="3"/>
  <c r="N120" i="3"/>
  <c r="R116" i="3"/>
  <c r="N143" i="3"/>
  <c r="R139" i="3"/>
  <c r="Q136" i="3"/>
  <c r="P133" i="3"/>
  <c r="O130" i="3"/>
  <c r="N127" i="3"/>
  <c r="R123" i="3"/>
  <c r="Q120" i="3"/>
  <c r="P117" i="3"/>
  <c r="P136" i="3"/>
  <c r="P140" i="3"/>
  <c r="O145" i="3"/>
  <c r="Q119" i="3"/>
  <c r="R134" i="3"/>
  <c r="N122" i="3"/>
  <c r="N45" i="3"/>
  <c r="H144" i="21"/>
  <c r="Q216" i="23"/>
  <c r="H204" i="31"/>
  <c r="G108" i="30"/>
  <c r="L220" i="31"/>
  <c r="H124" i="30"/>
  <c r="J261" i="31"/>
  <c r="F134" i="30"/>
  <c r="D164" i="31"/>
  <c r="C98" i="30"/>
  <c r="B104" i="3"/>
  <c r="B292" i="23"/>
  <c r="D173" i="31"/>
  <c r="K82" i="3"/>
  <c r="B304" i="23"/>
  <c r="R99" i="3"/>
  <c r="D81" i="31"/>
  <c r="B49" i="3"/>
  <c r="C45" i="30"/>
  <c r="B186" i="23"/>
  <c r="D65" i="3"/>
  <c r="L202" i="23"/>
  <c r="D101" i="31"/>
  <c r="C65" i="30"/>
  <c r="B69" i="3"/>
  <c r="B206" i="23"/>
  <c r="D112" i="31"/>
  <c r="K49" i="3"/>
  <c r="B220" i="23"/>
  <c r="E128" i="31"/>
  <c r="L65" i="3"/>
  <c r="G236" i="23"/>
  <c r="M73" i="3"/>
  <c r="L244" i="23"/>
  <c r="F20" i="24"/>
  <c r="K52" i="31"/>
  <c r="F32" i="24"/>
  <c r="K64" i="31"/>
  <c r="D208" i="31"/>
  <c r="B120" i="3"/>
  <c r="C112" i="30"/>
  <c r="B359" i="23"/>
  <c r="E115" i="31"/>
  <c r="L52" i="3"/>
  <c r="G223" i="23"/>
  <c r="L239" i="31"/>
  <c r="I112" i="30"/>
  <c r="M124" i="3"/>
  <c r="L397" i="23"/>
  <c r="E235" i="31"/>
  <c r="L116" i="3"/>
  <c r="G389" i="23"/>
  <c r="F142" i="31"/>
  <c r="D76" i="30"/>
  <c r="M95" i="3"/>
  <c r="L317" i="23"/>
  <c r="E131" i="31"/>
  <c r="L68" i="3"/>
  <c r="G239" i="23"/>
  <c r="H232" i="31"/>
  <c r="G136" i="30"/>
  <c r="L145" i="31"/>
  <c r="H79" i="30"/>
  <c r="D161" i="31"/>
  <c r="B101" i="3"/>
  <c r="C95" i="30"/>
  <c r="B289" i="23"/>
  <c r="E122" i="31"/>
  <c r="L59" i="3"/>
  <c r="G230" i="23"/>
  <c r="E130" i="31"/>
  <c r="G238" i="23"/>
  <c r="L67" i="3"/>
  <c r="F18" i="24"/>
  <c r="K50" i="31"/>
  <c r="F26" i="24"/>
  <c r="K58" i="31"/>
  <c r="F38" i="24"/>
  <c r="K70" i="31"/>
  <c r="J204" i="31"/>
  <c r="E108" i="30"/>
  <c r="D104" i="31"/>
  <c r="C68" i="30"/>
  <c r="B72" i="3"/>
  <c r="B209" i="23"/>
  <c r="E123" i="31"/>
  <c r="L60" i="3"/>
  <c r="G231" i="23"/>
  <c r="U182" i="21"/>
  <c r="AL255" i="23"/>
  <c r="D58" i="31"/>
  <c r="K23" i="3"/>
  <c r="B54" i="23"/>
  <c r="D75" i="31"/>
  <c r="K40" i="3"/>
  <c r="B71" i="23"/>
  <c r="D69" i="31"/>
  <c r="K34" i="3"/>
  <c r="B65" i="23"/>
  <c r="D71" i="31"/>
  <c r="K36" i="3"/>
  <c r="B67" i="23"/>
  <c r="E46" i="31"/>
  <c r="L11" i="3"/>
  <c r="G42" i="23"/>
  <c r="D55" i="31"/>
  <c r="K20" i="3"/>
  <c r="B51" i="23"/>
  <c r="E64" i="31"/>
  <c r="L29" i="3"/>
  <c r="G60" i="23"/>
  <c r="M34" i="3"/>
  <c r="L65" i="23"/>
  <c r="F23" i="24"/>
  <c r="K55" i="31"/>
  <c r="J67" i="31"/>
  <c r="F30" i="30"/>
  <c r="J53" i="31"/>
  <c r="F16" i="30"/>
  <c r="F34" i="24"/>
  <c r="K66" i="31"/>
  <c r="H79" i="31"/>
  <c r="G43" i="30"/>
  <c r="D65" i="24"/>
  <c r="F90" i="31"/>
  <c r="D54" i="30"/>
  <c r="C61" i="3"/>
  <c r="E93" i="31"/>
  <c r="G198" i="23"/>
  <c r="E100" i="31"/>
  <c r="C68" i="3"/>
  <c r="G205" i="23"/>
  <c r="F56" i="24"/>
  <c r="K112" i="31"/>
  <c r="L81" i="31"/>
  <c r="H45" i="30"/>
  <c r="J82" i="31"/>
  <c r="E46" i="30"/>
  <c r="D64" i="24"/>
  <c r="F89" i="31"/>
  <c r="D53" i="30"/>
  <c r="D70" i="24"/>
  <c r="F95" i="31"/>
  <c r="D59" i="30"/>
  <c r="D81" i="24"/>
  <c r="F106" i="31"/>
  <c r="D70" i="30"/>
  <c r="D84" i="31"/>
  <c r="C48" i="30"/>
  <c r="B52" i="3"/>
  <c r="B189" i="23"/>
  <c r="E111" i="31"/>
  <c r="L48" i="3"/>
  <c r="G219" i="23"/>
  <c r="E63" i="24"/>
  <c r="K88" i="31"/>
  <c r="J131" i="31"/>
  <c r="F64" i="30"/>
  <c r="L120" i="31"/>
  <c r="I53" i="30"/>
  <c r="L243" i="23"/>
  <c r="M72" i="3"/>
  <c r="F76" i="24"/>
  <c r="K132" i="31"/>
  <c r="E65" i="24"/>
  <c r="K90" i="31"/>
  <c r="L100" i="31"/>
  <c r="H64" i="30"/>
  <c r="L131" i="31"/>
  <c r="I64" i="30"/>
  <c r="D61" i="3"/>
  <c r="L198" i="23"/>
  <c r="E81" i="24"/>
  <c r="K106" i="31"/>
  <c r="E103" i="31"/>
  <c r="C71" i="3"/>
  <c r="G208" i="23"/>
  <c r="J98" i="31"/>
  <c r="E62" i="30"/>
  <c r="E162" i="31"/>
  <c r="C102" i="3"/>
  <c r="G290" i="23"/>
  <c r="H164" i="31"/>
  <c r="G98" i="30"/>
  <c r="L178" i="31"/>
  <c r="I81" i="30"/>
  <c r="M108" i="3"/>
  <c r="L330" i="23"/>
  <c r="D71" i="24"/>
  <c r="F96" i="31"/>
  <c r="D60" i="30"/>
  <c r="L308" i="23"/>
  <c r="M86" i="3"/>
  <c r="L86" i="31"/>
  <c r="H50" i="30"/>
  <c r="H142" i="31"/>
  <c r="G76" i="30"/>
  <c r="D98" i="3"/>
  <c r="L286" i="23"/>
  <c r="M106" i="3"/>
  <c r="L328" i="23"/>
  <c r="D90" i="3"/>
  <c r="L278" i="23"/>
  <c r="F156" i="31"/>
  <c r="D90" i="30"/>
  <c r="D194" i="31"/>
  <c r="K103" i="3"/>
  <c r="B325" i="23"/>
  <c r="J163" i="31"/>
  <c r="E97" i="30"/>
  <c r="H141" i="31"/>
  <c r="G75" i="30"/>
  <c r="H143" i="31"/>
  <c r="G77" i="30"/>
  <c r="J176" i="31"/>
  <c r="F79" i="30"/>
  <c r="D187" i="31"/>
  <c r="K96" i="3"/>
  <c r="B318" i="23"/>
  <c r="D102" i="3"/>
  <c r="L290" i="23"/>
  <c r="E180" i="31"/>
  <c r="L89" i="3"/>
  <c r="G311" i="23"/>
  <c r="M98" i="3"/>
  <c r="L320" i="23"/>
  <c r="G69" i="30"/>
  <c r="H105" i="31"/>
  <c r="E147" i="31"/>
  <c r="G275" i="23"/>
  <c r="C87" i="3"/>
  <c r="D103" i="3"/>
  <c r="L291" i="23"/>
  <c r="D179" i="31"/>
  <c r="K88" i="3"/>
  <c r="B310" i="23"/>
  <c r="L155" i="31"/>
  <c r="H89" i="30"/>
  <c r="L188" i="31"/>
  <c r="I91" i="30"/>
  <c r="H233" i="31"/>
  <c r="G137" i="30"/>
  <c r="H223" i="31"/>
  <c r="G127" i="30"/>
  <c r="J217" i="31"/>
  <c r="E121" i="30"/>
  <c r="D128" i="3"/>
  <c r="L367" i="23"/>
  <c r="H227" i="31"/>
  <c r="G131" i="30"/>
  <c r="H149" i="31"/>
  <c r="G83" i="30"/>
  <c r="E219" i="31"/>
  <c r="C131" i="3"/>
  <c r="G370" i="23"/>
  <c r="D137" i="3"/>
  <c r="L376" i="23"/>
  <c r="E242" i="31"/>
  <c r="L123" i="3"/>
  <c r="G396" i="23"/>
  <c r="J250" i="31"/>
  <c r="F123" i="30"/>
  <c r="E238" i="31"/>
  <c r="L119" i="3"/>
  <c r="G392" i="23"/>
  <c r="E149" i="31"/>
  <c r="C89" i="3"/>
  <c r="G277" i="23"/>
  <c r="J155" i="31"/>
  <c r="E89" i="30"/>
  <c r="J260" i="31"/>
  <c r="F133" i="30"/>
  <c r="L153" i="31"/>
  <c r="H87" i="30"/>
  <c r="D115" i="3"/>
  <c r="L354" i="23"/>
  <c r="E218" i="31"/>
  <c r="C130" i="3"/>
  <c r="G369" i="23"/>
  <c r="L228" i="31"/>
  <c r="H132" i="30"/>
  <c r="L209" i="31"/>
  <c r="H113" i="30"/>
  <c r="L210" i="31"/>
  <c r="H114" i="30"/>
  <c r="D224" i="31"/>
  <c r="B136" i="3"/>
  <c r="C128" i="30"/>
  <c r="B375" i="23"/>
  <c r="F211" i="31"/>
  <c r="D115" i="30"/>
  <c r="J237" i="31"/>
  <c r="F110" i="30"/>
  <c r="M129" i="3"/>
  <c r="L402" i="23"/>
  <c r="M125" i="3"/>
  <c r="L398" i="23"/>
  <c r="L151" i="31"/>
  <c r="H85" i="30"/>
  <c r="L94" i="31"/>
  <c r="H58" i="30"/>
  <c r="D241" i="31"/>
  <c r="K122" i="3"/>
  <c r="B395" i="23"/>
  <c r="J247" i="31"/>
  <c r="F120" i="30"/>
  <c r="M138" i="3"/>
  <c r="L411" i="23"/>
  <c r="D177" i="31"/>
  <c r="K86" i="3"/>
  <c r="B308" i="23"/>
  <c r="E233" i="31"/>
  <c r="C145" i="3"/>
  <c r="G384" i="23"/>
  <c r="L208" i="31"/>
  <c r="H112" i="30"/>
  <c r="D132" i="3"/>
  <c r="L371" i="23"/>
  <c r="D249" i="31"/>
  <c r="K130" i="3"/>
  <c r="B403" i="23"/>
  <c r="L249" i="31"/>
  <c r="I122" i="30"/>
  <c r="L253" i="31"/>
  <c r="I126" i="30"/>
  <c r="I106" i="3"/>
  <c r="H103" i="3"/>
  <c r="G100" i="3"/>
  <c r="N96" i="3"/>
  <c r="N89" i="3"/>
  <c r="O92" i="3"/>
  <c r="P100" i="3"/>
  <c r="E136" i="3"/>
  <c r="E59" i="31"/>
  <c r="L24" i="3"/>
  <c r="G55" i="23"/>
  <c r="M26" i="3"/>
  <c r="L57" i="23"/>
  <c r="D57" i="31"/>
  <c r="K22" i="3"/>
  <c r="B53" i="23"/>
  <c r="D62" i="31"/>
  <c r="K27" i="3"/>
  <c r="B58" i="23"/>
  <c r="D64" i="31"/>
  <c r="K29" i="3"/>
  <c r="B60" i="23"/>
  <c r="E67" i="31"/>
  <c r="L32" i="3"/>
  <c r="G63" i="23"/>
  <c r="K32" i="3"/>
  <c r="D67" i="31"/>
  <c r="B63" i="23"/>
  <c r="L37" i="3"/>
  <c r="E72" i="31"/>
  <c r="G68" i="23"/>
  <c r="M38" i="3"/>
  <c r="L69" i="23"/>
  <c r="D68" i="31"/>
  <c r="K33" i="3"/>
  <c r="B64" i="23"/>
  <c r="M25" i="3"/>
  <c r="L56" i="23"/>
  <c r="F25" i="24"/>
  <c r="K57" i="31"/>
  <c r="F33" i="24"/>
  <c r="K65" i="31"/>
  <c r="F41" i="24"/>
  <c r="K73" i="31"/>
  <c r="J49" i="31"/>
  <c r="F12" i="30"/>
  <c r="D52" i="31"/>
  <c r="K17" i="3"/>
  <c r="B48" i="23"/>
  <c r="L64" i="31"/>
  <c r="I27" i="30"/>
  <c r="F13" i="30"/>
  <c r="J50" i="31"/>
  <c r="J58" i="31"/>
  <c r="F21" i="30"/>
  <c r="L65" i="31"/>
  <c r="I28" i="30"/>
  <c r="J65" i="31"/>
  <c r="F28" i="30"/>
  <c r="L71" i="31"/>
  <c r="I34" i="30"/>
  <c r="F40" i="24"/>
  <c r="K72" i="31"/>
  <c r="D46" i="31"/>
  <c r="K11" i="3"/>
  <c r="B42" i="23"/>
  <c r="F11" i="30"/>
  <c r="J48" i="31"/>
  <c r="J51" i="31"/>
  <c r="F14" i="30"/>
  <c r="D72" i="31"/>
  <c r="K37" i="3"/>
  <c r="B68" i="23"/>
  <c r="J73" i="31"/>
  <c r="F36" i="30"/>
  <c r="H81" i="31"/>
  <c r="G45" i="30"/>
  <c r="E102" i="31"/>
  <c r="C70" i="3"/>
  <c r="G207" i="23"/>
  <c r="J84" i="31"/>
  <c r="E48" i="30"/>
  <c r="D56" i="3"/>
  <c r="L193" i="23"/>
  <c r="D88" i="31"/>
  <c r="C52" i="30"/>
  <c r="B56" i="3"/>
  <c r="B193" i="23"/>
  <c r="D130" i="31"/>
  <c r="K67" i="3"/>
  <c r="B238" i="23"/>
  <c r="L125" i="31"/>
  <c r="I58" i="30"/>
  <c r="E125" i="31"/>
  <c r="L62" i="3"/>
  <c r="G233" i="23"/>
  <c r="D128" i="31"/>
  <c r="K65" i="3"/>
  <c r="B236" i="23"/>
  <c r="D61" i="24"/>
  <c r="F86" i="31"/>
  <c r="D50" i="30"/>
  <c r="L79" i="31"/>
  <c r="H43" i="30"/>
  <c r="J89" i="31"/>
  <c r="E53" i="30"/>
  <c r="L104" i="31"/>
  <c r="H68" i="30"/>
  <c r="E71" i="24"/>
  <c r="K96" i="31"/>
  <c r="H99" i="31"/>
  <c r="G63" i="30"/>
  <c r="J128" i="31"/>
  <c r="F61" i="30"/>
  <c r="L135" i="31"/>
  <c r="I68" i="30"/>
  <c r="D92" i="31"/>
  <c r="C56" i="30"/>
  <c r="B60" i="3"/>
  <c r="B197" i="23"/>
  <c r="E70" i="24"/>
  <c r="K95" i="31"/>
  <c r="J116" i="31"/>
  <c r="F49" i="30"/>
  <c r="J138" i="31"/>
  <c r="F71" i="30"/>
  <c r="L98" i="31"/>
  <c r="H62" i="30"/>
  <c r="J125" i="31"/>
  <c r="F58" i="30"/>
  <c r="C53" i="3"/>
  <c r="E85" i="31"/>
  <c r="G190" i="23"/>
  <c r="J124" i="31"/>
  <c r="F57" i="30"/>
  <c r="H107" i="31"/>
  <c r="G71" i="30"/>
  <c r="H211" i="21"/>
  <c r="E80" i="3"/>
  <c r="Q268" i="23"/>
  <c r="F154" i="31"/>
  <c r="D88" i="30"/>
  <c r="J146" i="31"/>
  <c r="E80" i="30"/>
  <c r="H168" i="31"/>
  <c r="G102" i="30"/>
  <c r="H148" i="31"/>
  <c r="G82" i="30"/>
  <c r="D190" i="31"/>
  <c r="K99" i="3"/>
  <c r="B321" i="23"/>
  <c r="D75" i="3"/>
  <c r="L212" i="23"/>
  <c r="D163" i="31"/>
  <c r="C97" i="30"/>
  <c r="B103" i="3"/>
  <c r="B291" i="23"/>
  <c r="D191" i="31"/>
  <c r="K100" i="3"/>
  <c r="B322" i="23"/>
  <c r="E155" i="31"/>
  <c r="C95" i="3"/>
  <c r="G283" i="23"/>
  <c r="D145" i="3"/>
  <c r="L384" i="23"/>
  <c r="D135" i="3"/>
  <c r="L374" i="23"/>
  <c r="D205" i="31"/>
  <c r="C109" i="30"/>
  <c r="B117" i="3"/>
  <c r="B356" i="23"/>
  <c r="E205" i="31"/>
  <c r="C117" i="3"/>
  <c r="G356" i="23"/>
  <c r="E217" i="31"/>
  <c r="C129" i="3"/>
  <c r="G368" i="23"/>
  <c r="D248" i="31"/>
  <c r="K129" i="3"/>
  <c r="B402" i="23"/>
  <c r="J258" i="31"/>
  <c r="F131" i="30"/>
  <c r="E262" i="31"/>
  <c r="L143" i="3"/>
  <c r="G416" i="23"/>
  <c r="L141" i="31"/>
  <c r="H75" i="30"/>
  <c r="H219" i="31"/>
  <c r="G123" i="30"/>
  <c r="J225" i="31"/>
  <c r="E129" i="30"/>
  <c r="J246" i="31"/>
  <c r="F119" i="30"/>
  <c r="J252" i="31"/>
  <c r="F125" i="30"/>
  <c r="E260" i="31"/>
  <c r="L141" i="3"/>
  <c r="G414" i="23"/>
  <c r="D218" i="31"/>
  <c r="C122" i="30"/>
  <c r="B130" i="3"/>
  <c r="B369" i="23"/>
  <c r="D228" i="31"/>
  <c r="B140" i="3"/>
  <c r="C132" i="30"/>
  <c r="B379" i="23"/>
  <c r="E239" i="31"/>
  <c r="L120" i="3"/>
  <c r="G393" i="23"/>
  <c r="H210" i="31"/>
  <c r="G114" i="30"/>
  <c r="L226" i="31"/>
  <c r="H130" i="30"/>
  <c r="D138" i="3"/>
  <c r="L377" i="23"/>
  <c r="M127" i="3"/>
  <c r="L400" i="23"/>
  <c r="D256" i="31"/>
  <c r="K137" i="3"/>
  <c r="B410" i="23"/>
  <c r="D259" i="31"/>
  <c r="B413" i="23"/>
  <c r="K140" i="3"/>
  <c r="D149" i="31"/>
  <c r="C83" i="30"/>
  <c r="B89" i="3"/>
  <c r="B277" i="23"/>
  <c r="L321" i="23"/>
  <c r="M99" i="3"/>
  <c r="L230" i="31"/>
  <c r="H134" i="30"/>
  <c r="L241" i="31"/>
  <c r="I114" i="30"/>
  <c r="H160" i="31"/>
  <c r="G94" i="30"/>
  <c r="F206" i="31"/>
  <c r="D110" i="30"/>
  <c r="D245" i="31"/>
  <c r="K126" i="3"/>
  <c r="B399" i="23"/>
  <c r="F218" i="31"/>
  <c r="D122" i="30"/>
  <c r="D223" i="31"/>
  <c r="C127" i="30"/>
  <c r="B135" i="3"/>
  <c r="B374" i="23"/>
  <c r="L233" i="31"/>
  <c r="H137" i="30"/>
  <c r="J220" i="31"/>
  <c r="E124" i="30"/>
  <c r="L262" i="31"/>
  <c r="I135" i="30"/>
  <c r="F214" i="31"/>
  <c r="D118" i="30"/>
  <c r="M119" i="3"/>
  <c r="L392" i="23"/>
  <c r="E249" i="31"/>
  <c r="L130" i="3"/>
  <c r="G403" i="23"/>
  <c r="E253" i="31"/>
  <c r="L134" i="3"/>
  <c r="G407" i="23"/>
  <c r="F229" i="31"/>
  <c r="D133" i="30"/>
  <c r="L251" i="31"/>
  <c r="I124" i="30"/>
  <c r="L261" i="31"/>
  <c r="I134" i="30"/>
  <c r="I102" i="3"/>
  <c r="H99" i="3"/>
  <c r="I97" i="3"/>
  <c r="I88" i="3"/>
  <c r="G105" i="3"/>
  <c r="P83" i="3"/>
  <c r="N93" i="3"/>
  <c r="R105" i="3"/>
  <c r="N82" i="3"/>
  <c r="O85" i="3"/>
  <c r="P88" i="3"/>
  <c r="Q107" i="3"/>
  <c r="O90" i="3"/>
  <c r="N99" i="3"/>
  <c r="Q92" i="3"/>
  <c r="I133" i="3"/>
  <c r="F124" i="3"/>
  <c r="G138" i="3"/>
  <c r="G122" i="3"/>
  <c r="H120" i="3"/>
  <c r="H127" i="3"/>
  <c r="F121" i="3"/>
  <c r="N129" i="3"/>
  <c r="R125" i="3"/>
  <c r="Q122" i="3"/>
  <c r="P119" i="3"/>
  <c r="O127" i="3"/>
  <c r="O134" i="3"/>
  <c r="N138" i="3"/>
  <c r="N134" i="3"/>
  <c r="E208" i="31"/>
  <c r="C120" i="3"/>
  <c r="G359" i="23"/>
  <c r="D160" i="31"/>
  <c r="C94" i="30"/>
  <c r="B100" i="3"/>
  <c r="B288" i="23"/>
  <c r="E183" i="31"/>
  <c r="L92" i="3"/>
  <c r="G314" i="23"/>
  <c r="E200" i="31"/>
  <c r="L109" i="3"/>
  <c r="G331" i="23"/>
  <c r="D125" i="31"/>
  <c r="K62" i="3"/>
  <c r="B233" i="23"/>
  <c r="M140" i="3"/>
  <c r="L413" i="23"/>
  <c r="L247" i="31"/>
  <c r="I120" i="30"/>
  <c r="E51" i="31"/>
  <c r="L16" i="3"/>
  <c r="G47" i="23"/>
  <c r="M18" i="3"/>
  <c r="L49" i="23"/>
  <c r="D54" i="31"/>
  <c r="K19" i="3"/>
  <c r="B50" i="23"/>
  <c r="E63" i="31"/>
  <c r="L28" i="3"/>
  <c r="G59" i="23"/>
  <c r="E57" i="31"/>
  <c r="L22" i="3"/>
  <c r="G53" i="23"/>
  <c r="D49" i="31"/>
  <c r="K14" i="3"/>
  <c r="B45" i="23"/>
  <c r="M14" i="3"/>
  <c r="L45" i="23"/>
  <c r="M10" i="3"/>
  <c r="L41" i="23"/>
  <c r="E53" i="31"/>
  <c r="L18" i="3"/>
  <c r="G49" i="23"/>
  <c r="K16" i="3"/>
  <c r="D51" i="31"/>
  <c r="B47" i="23"/>
  <c r="E65" i="31"/>
  <c r="L30" i="3"/>
  <c r="G61" i="23"/>
  <c r="D74" i="31"/>
  <c r="K39" i="3"/>
  <c r="B70" i="23"/>
  <c r="E68" i="31"/>
  <c r="L33" i="3"/>
  <c r="G64" i="23"/>
  <c r="M13" i="3"/>
  <c r="L44" i="23"/>
  <c r="E52" i="31"/>
  <c r="L17" i="3"/>
  <c r="G48" i="23"/>
  <c r="D66" i="31"/>
  <c r="K31" i="3"/>
  <c r="B62" i="23"/>
  <c r="L15" i="3"/>
  <c r="E50" i="31"/>
  <c r="G46" i="23"/>
  <c r="F21" i="24"/>
  <c r="K53" i="31"/>
  <c r="F29" i="24"/>
  <c r="K61" i="31"/>
  <c r="F37" i="24"/>
  <c r="K69" i="31"/>
  <c r="F15" i="30"/>
  <c r="J52" i="31"/>
  <c r="L56" i="31"/>
  <c r="I19" i="30"/>
  <c r="L57" i="31"/>
  <c r="I20" i="30"/>
  <c r="J57" i="31"/>
  <c r="F20" i="30"/>
  <c r="E62" i="31"/>
  <c r="L27" i="3"/>
  <c r="G58" i="23"/>
  <c r="M35" i="3"/>
  <c r="L66" i="23"/>
  <c r="D50" i="31"/>
  <c r="K15" i="3"/>
  <c r="B46" i="23"/>
  <c r="L61" i="31"/>
  <c r="I24" i="30"/>
  <c r="J61" i="31"/>
  <c r="F24" i="30"/>
  <c r="D65" i="31"/>
  <c r="K30" i="3"/>
  <c r="B61" i="23"/>
  <c r="E71" i="31"/>
  <c r="L36" i="3"/>
  <c r="G67" i="23"/>
  <c r="F28" i="24"/>
  <c r="K60" i="31"/>
  <c r="F14" i="24"/>
  <c r="K46" i="31"/>
  <c r="L48" i="31"/>
  <c r="I11" i="30"/>
  <c r="D48" i="31"/>
  <c r="K13" i="3"/>
  <c r="B44" i="23"/>
  <c r="J54" i="31"/>
  <c r="F17" i="30"/>
  <c r="J72" i="31"/>
  <c r="F35" i="30"/>
  <c r="L60" i="31"/>
  <c r="I23" i="30"/>
  <c r="L66" i="31"/>
  <c r="I29" i="30"/>
  <c r="L69" i="31"/>
  <c r="I32" i="30"/>
  <c r="J69" i="31"/>
  <c r="F32" i="30"/>
  <c r="L21" i="3"/>
  <c r="E56" i="31"/>
  <c r="G52" i="23"/>
  <c r="E53" i="24"/>
  <c r="K78" i="31"/>
  <c r="D53" i="3"/>
  <c r="L190" i="23"/>
  <c r="J79" i="31"/>
  <c r="E43" i="30"/>
  <c r="D79" i="31"/>
  <c r="C43" i="30"/>
  <c r="B47" i="3"/>
  <c r="B184" i="23"/>
  <c r="D54" i="24"/>
  <c r="F79" i="31"/>
  <c r="D43" i="30"/>
  <c r="D80" i="31"/>
  <c r="C44" i="30"/>
  <c r="B48" i="3"/>
  <c r="B185" i="23"/>
  <c r="L90" i="31"/>
  <c r="H54" i="30"/>
  <c r="J93" i="31"/>
  <c r="E57" i="30"/>
  <c r="D57" i="24"/>
  <c r="F82" i="31"/>
  <c r="D46" i="30"/>
  <c r="G48" i="30"/>
  <c r="H84" i="31"/>
  <c r="D91" i="31"/>
  <c r="C55" i="30"/>
  <c r="B59" i="3"/>
  <c r="B196" i="23"/>
  <c r="J100" i="31"/>
  <c r="E64" i="30"/>
  <c r="E104" i="31"/>
  <c r="C72" i="3"/>
  <c r="G209" i="23"/>
  <c r="M48" i="3"/>
  <c r="L219" i="23"/>
  <c r="L83" i="31"/>
  <c r="H47" i="30"/>
  <c r="L89" i="31"/>
  <c r="H53" i="30"/>
  <c r="C57" i="3"/>
  <c r="E89" i="31"/>
  <c r="G194" i="23"/>
  <c r="E99" i="31"/>
  <c r="C67" i="3"/>
  <c r="G204" i="23"/>
  <c r="G64" i="30"/>
  <c r="H100" i="31"/>
  <c r="D77" i="24"/>
  <c r="F102" i="31"/>
  <c r="D66" i="30"/>
  <c r="E59" i="24"/>
  <c r="K84" i="31"/>
  <c r="E95" i="31"/>
  <c r="C63" i="3"/>
  <c r="G200" i="23"/>
  <c r="E106" i="31"/>
  <c r="C74" i="3"/>
  <c r="G211" i="23"/>
  <c r="D51" i="3"/>
  <c r="L188" i="23"/>
  <c r="J91" i="31"/>
  <c r="E55" i="30"/>
  <c r="H95" i="31"/>
  <c r="G59" i="30"/>
  <c r="G66" i="30"/>
  <c r="H102" i="31"/>
  <c r="G70" i="30"/>
  <c r="H106" i="31"/>
  <c r="J111" i="31"/>
  <c r="F44" i="30"/>
  <c r="F66" i="24"/>
  <c r="K122" i="31"/>
  <c r="J117" i="31"/>
  <c r="F50" i="30"/>
  <c r="F68" i="24"/>
  <c r="K124" i="31"/>
  <c r="J127" i="31"/>
  <c r="F60" i="30"/>
  <c r="L128" i="31"/>
  <c r="I61" i="30"/>
  <c r="M69" i="3"/>
  <c r="L240" i="23"/>
  <c r="D133" i="31"/>
  <c r="B241" i="23"/>
  <c r="K70" i="3"/>
  <c r="J133" i="31"/>
  <c r="F66" i="30"/>
  <c r="M60" i="3"/>
  <c r="L231" i="23"/>
  <c r="L126" i="31"/>
  <c r="I59" i="30"/>
  <c r="M63" i="3"/>
  <c r="L234" i="23"/>
  <c r="E127" i="31"/>
  <c r="L64" i="3"/>
  <c r="G235" i="23"/>
  <c r="M71" i="3"/>
  <c r="L242" i="23"/>
  <c r="L134" i="31"/>
  <c r="I67" i="30"/>
  <c r="J137" i="31"/>
  <c r="F70" i="30"/>
  <c r="M62" i="3"/>
  <c r="L233" i="23"/>
  <c r="D120" i="31"/>
  <c r="K57" i="3"/>
  <c r="B228" i="23"/>
  <c r="F78" i="24"/>
  <c r="K134" i="31"/>
  <c r="D85" i="31"/>
  <c r="C49" i="30"/>
  <c r="B53" i="3"/>
  <c r="B190" i="23"/>
  <c r="J85" i="31"/>
  <c r="E49" i="30"/>
  <c r="G62" i="30"/>
  <c r="H98" i="31"/>
  <c r="D98" i="31"/>
  <c r="C62" i="30"/>
  <c r="B66" i="3"/>
  <c r="B203" i="23"/>
  <c r="F57" i="24"/>
  <c r="K113" i="31"/>
  <c r="D67" i="24"/>
  <c r="F92" i="31"/>
  <c r="D56" i="30"/>
  <c r="G60" i="30"/>
  <c r="H96" i="31"/>
  <c r="E110" i="31"/>
  <c r="L47" i="3"/>
  <c r="G218" i="23"/>
  <c r="M59" i="3"/>
  <c r="L230" i="23"/>
  <c r="L122" i="31"/>
  <c r="I55" i="30"/>
  <c r="M67" i="3"/>
  <c r="L238" i="23"/>
  <c r="L130" i="31"/>
  <c r="I63" i="30"/>
  <c r="D60" i="3"/>
  <c r="L197" i="23"/>
  <c r="D100" i="31"/>
  <c r="C64" i="30"/>
  <c r="B68" i="3"/>
  <c r="B205" i="23"/>
  <c r="D62" i="3"/>
  <c r="L199" i="23"/>
  <c r="D69" i="3"/>
  <c r="L206" i="23"/>
  <c r="M47" i="3"/>
  <c r="L218" i="23"/>
  <c r="L111" i="31"/>
  <c r="I44" i="30"/>
  <c r="E98" i="31"/>
  <c r="C66" i="3"/>
  <c r="G203" i="23"/>
  <c r="D136" i="31"/>
  <c r="K73" i="3"/>
  <c r="B244" i="23"/>
  <c r="J136" i="31"/>
  <c r="F69" i="30"/>
  <c r="D48" i="3"/>
  <c r="L185" i="23"/>
  <c r="L85" i="31"/>
  <c r="H49" i="30"/>
  <c r="E62" i="24"/>
  <c r="K87" i="31"/>
  <c r="E66" i="24"/>
  <c r="K91" i="31"/>
  <c r="E101" i="31"/>
  <c r="C69" i="3"/>
  <c r="G206" i="23"/>
  <c r="J101" i="31"/>
  <c r="E65" i="30"/>
  <c r="L110" i="31"/>
  <c r="I43" i="30"/>
  <c r="F63" i="24"/>
  <c r="K119" i="31"/>
  <c r="L80" i="31"/>
  <c r="H44" i="30"/>
  <c r="L87" i="31"/>
  <c r="H51" i="30"/>
  <c r="D69" i="24"/>
  <c r="F94" i="31"/>
  <c r="D58" i="30"/>
  <c r="J122" i="31"/>
  <c r="F55" i="30"/>
  <c r="F53" i="24"/>
  <c r="K109" i="31"/>
  <c r="L92" i="31"/>
  <c r="H56" i="30"/>
  <c r="E74" i="24"/>
  <c r="K99" i="31"/>
  <c r="J134" i="31"/>
  <c r="F67" i="30"/>
  <c r="J94" i="31"/>
  <c r="E58" i="30"/>
  <c r="F61" i="24"/>
  <c r="K117" i="31"/>
  <c r="J130" i="31"/>
  <c r="F63" i="30"/>
  <c r="J112" i="31"/>
  <c r="F45" i="30"/>
  <c r="F144" i="31"/>
  <c r="D78" i="30"/>
  <c r="J144" i="31"/>
  <c r="E78" i="30"/>
  <c r="F146" i="31"/>
  <c r="D80" i="30"/>
  <c r="F160" i="31"/>
  <c r="D94" i="30"/>
  <c r="J160" i="31"/>
  <c r="E94" i="30"/>
  <c r="F162" i="31"/>
  <c r="D96" i="30"/>
  <c r="F168" i="31"/>
  <c r="D102" i="30"/>
  <c r="M80" i="3"/>
  <c r="L302" i="23"/>
  <c r="D174" i="31"/>
  <c r="B305" i="23"/>
  <c r="K83" i="3"/>
  <c r="D182" i="31"/>
  <c r="K91" i="3"/>
  <c r="B313" i="23"/>
  <c r="H154" i="31"/>
  <c r="G88" i="30"/>
  <c r="D154" i="31"/>
  <c r="C88" i="30"/>
  <c r="B282" i="23"/>
  <c r="B94" i="3"/>
  <c r="E96" i="30"/>
  <c r="J162" i="31"/>
  <c r="F150" i="31"/>
  <c r="D84" i="30"/>
  <c r="D178" i="31"/>
  <c r="K87" i="3"/>
  <c r="B309" i="23"/>
  <c r="E194" i="31"/>
  <c r="L103" i="3"/>
  <c r="G325" i="23"/>
  <c r="D200" i="31"/>
  <c r="B331" i="23"/>
  <c r="K109" i="3"/>
  <c r="E80" i="24"/>
  <c r="K105" i="31"/>
  <c r="E105" i="31"/>
  <c r="C73" i="3"/>
  <c r="G210" i="23"/>
  <c r="F167" i="31"/>
  <c r="D101" i="30"/>
  <c r="L167" i="31"/>
  <c r="H101" i="30"/>
  <c r="D107" i="3"/>
  <c r="L295" i="23"/>
  <c r="M104" i="3"/>
  <c r="L326" i="23"/>
  <c r="D78" i="24"/>
  <c r="F103" i="31"/>
  <c r="D67" i="30"/>
  <c r="L114" i="31"/>
  <c r="I47" i="30"/>
  <c r="M102" i="3"/>
  <c r="L324" i="23"/>
  <c r="D82" i="3"/>
  <c r="L270" i="23"/>
  <c r="F148" i="31"/>
  <c r="D82" i="30"/>
  <c r="J148" i="31"/>
  <c r="E82" i="30"/>
  <c r="E158" i="31"/>
  <c r="C98" i="3"/>
  <c r="G286" i="23"/>
  <c r="L164" i="31"/>
  <c r="H98" i="30"/>
  <c r="L176" i="31"/>
  <c r="I79" i="30"/>
  <c r="M85" i="3"/>
  <c r="L307" i="23"/>
  <c r="D176" i="31"/>
  <c r="K85" i="3"/>
  <c r="B307" i="23"/>
  <c r="E192" i="31"/>
  <c r="L101" i="3"/>
  <c r="G323" i="23"/>
  <c r="M103" i="3"/>
  <c r="L325" i="23"/>
  <c r="L194" i="31"/>
  <c r="I97" i="30"/>
  <c r="D198" i="31"/>
  <c r="K107" i="3"/>
  <c r="B329" i="23"/>
  <c r="D62" i="24"/>
  <c r="F87" i="31"/>
  <c r="D51" i="30"/>
  <c r="C71" i="30"/>
  <c r="D107" i="31"/>
  <c r="B75" i="3"/>
  <c r="B212" i="23"/>
  <c r="L138" i="31"/>
  <c r="I71" i="30"/>
  <c r="E150" i="31"/>
  <c r="C90" i="3"/>
  <c r="G278" i="23"/>
  <c r="L156" i="31"/>
  <c r="H90" i="30"/>
  <c r="J166" i="31"/>
  <c r="E100" i="30"/>
  <c r="M75" i="3"/>
  <c r="L246" i="23"/>
  <c r="H153" i="31"/>
  <c r="G87" i="30"/>
  <c r="D94" i="3"/>
  <c r="L282" i="23"/>
  <c r="E169" i="31"/>
  <c r="C109" i="3"/>
  <c r="G297" i="23"/>
  <c r="L152" i="31"/>
  <c r="H86" i="30"/>
  <c r="J169" i="31"/>
  <c r="E103" i="30"/>
  <c r="J173" i="31"/>
  <c r="F76" i="30"/>
  <c r="D183" i="31"/>
  <c r="K92" i="3"/>
  <c r="B314" i="23"/>
  <c r="J183" i="31"/>
  <c r="F86" i="30"/>
  <c r="J165" i="31"/>
  <c r="E99" i="30"/>
  <c r="M94" i="3"/>
  <c r="L316" i="23"/>
  <c r="J187" i="31"/>
  <c r="F90" i="30"/>
  <c r="J185" i="31"/>
  <c r="F88" i="30"/>
  <c r="J107" i="31"/>
  <c r="E71" i="30"/>
  <c r="F170" i="31"/>
  <c r="D104" i="30"/>
  <c r="F157" i="31"/>
  <c r="D91" i="30"/>
  <c r="L157" i="31"/>
  <c r="H91" i="30"/>
  <c r="D97" i="3"/>
  <c r="L285" i="23"/>
  <c r="M91" i="3"/>
  <c r="L313" i="23"/>
  <c r="L189" i="31"/>
  <c r="I92" i="30"/>
  <c r="E189" i="31"/>
  <c r="G320" i="23"/>
  <c r="L98" i="3"/>
  <c r="D195" i="31"/>
  <c r="K104" i="3"/>
  <c r="B326" i="23"/>
  <c r="J147" i="31"/>
  <c r="E81" i="30"/>
  <c r="D147" i="31"/>
  <c r="C81" i="30"/>
  <c r="B87" i="3"/>
  <c r="B275" i="23"/>
  <c r="L107" i="31"/>
  <c r="H71" i="30"/>
  <c r="J167" i="31"/>
  <c r="E101" i="30"/>
  <c r="D185" i="31"/>
  <c r="K94" i="3"/>
  <c r="B316" i="23"/>
  <c r="J207" i="31"/>
  <c r="E111" i="30"/>
  <c r="Y312" i="21"/>
  <c r="Z312" i="21" s="1"/>
  <c r="AA312" i="21" s="1"/>
  <c r="AC312" i="21" s="1"/>
  <c r="D107" i="30"/>
  <c r="D127" i="3"/>
  <c r="L366" i="23"/>
  <c r="E221" i="31"/>
  <c r="C133" i="3"/>
  <c r="G372" i="23"/>
  <c r="E229" i="31"/>
  <c r="C141" i="3"/>
  <c r="G380" i="23"/>
  <c r="M117" i="3"/>
  <c r="L390" i="23"/>
  <c r="L213" i="31"/>
  <c r="H117" i="30"/>
  <c r="E213" i="31"/>
  <c r="C125" i="3"/>
  <c r="G364" i="23"/>
  <c r="E223" i="31"/>
  <c r="C135" i="3"/>
  <c r="G374" i="23"/>
  <c r="H231" i="31"/>
  <c r="G135" i="30"/>
  <c r="D232" i="31"/>
  <c r="C136" i="30"/>
  <c r="B144" i="3"/>
  <c r="B383" i="23"/>
  <c r="J233" i="31"/>
  <c r="E137" i="30"/>
  <c r="L237" i="31"/>
  <c r="I110" i="30"/>
  <c r="F205" i="31"/>
  <c r="D109" i="30"/>
  <c r="D117" i="3"/>
  <c r="L356" i="23"/>
  <c r="F217" i="31"/>
  <c r="D121" i="30"/>
  <c r="D129" i="3"/>
  <c r="L368" i="23"/>
  <c r="L227" i="31"/>
  <c r="H131" i="30"/>
  <c r="J240" i="31"/>
  <c r="F113" i="30"/>
  <c r="D240" i="31"/>
  <c r="K121" i="3"/>
  <c r="B394" i="23"/>
  <c r="M141" i="3"/>
  <c r="L414" i="23"/>
  <c r="L260" i="31"/>
  <c r="I133" i="30"/>
  <c r="J151" i="31"/>
  <c r="E85" i="30"/>
  <c r="F155" i="31"/>
  <c r="D89" i="30"/>
  <c r="J197" i="31"/>
  <c r="F100" i="30"/>
  <c r="H214" i="31"/>
  <c r="G118" i="30"/>
  <c r="E214" i="31"/>
  <c r="C126" i="3"/>
  <c r="G365" i="23"/>
  <c r="H216" i="31"/>
  <c r="G120" i="30"/>
  <c r="L216" i="31"/>
  <c r="H120" i="30"/>
  <c r="D227" i="31"/>
  <c r="C131" i="30"/>
  <c r="B139" i="3"/>
  <c r="B378" i="23"/>
  <c r="E227" i="31"/>
  <c r="C139" i="3"/>
  <c r="G378" i="23"/>
  <c r="J219" i="31"/>
  <c r="E123" i="30"/>
  <c r="H225" i="31"/>
  <c r="G129" i="30"/>
  <c r="J242" i="31"/>
  <c r="F115" i="30"/>
  <c r="D242" i="31"/>
  <c r="K123" i="3"/>
  <c r="B396" i="23"/>
  <c r="J238" i="31"/>
  <c r="F111" i="30"/>
  <c r="D238" i="31"/>
  <c r="K119" i="3"/>
  <c r="B392" i="23"/>
  <c r="J254" i="31"/>
  <c r="F127" i="30"/>
  <c r="H151" i="31"/>
  <c r="G85" i="30"/>
  <c r="L197" i="31"/>
  <c r="I100" i="30"/>
  <c r="E42" i="30"/>
  <c r="J78" i="31"/>
  <c r="E244" i="31"/>
  <c r="L125" i="3"/>
  <c r="G398" i="23"/>
  <c r="E256" i="31"/>
  <c r="G410" i="23"/>
  <c r="L137" i="3"/>
  <c r="E264" i="31"/>
  <c r="G418" i="23"/>
  <c r="L145" i="3"/>
  <c r="F204" i="31"/>
  <c r="D108" i="30"/>
  <c r="E220" i="31"/>
  <c r="C132" i="3"/>
  <c r="G371" i="23"/>
  <c r="L217" i="31"/>
  <c r="H121" i="30"/>
  <c r="L218" i="31"/>
  <c r="H122" i="30"/>
  <c r="D130" i="3"/>
  <c r="L369" i="23"/>
  <c r="D221" i="31"/>
  <c r="C125" i="30"/>
  <c r="B133" i="3"/>
  <c r="B372" i="23"/>
  <c r="F226" i="31"/>
  <c r="D130" i="30"/>
  <c r="F231" i="31"/>
  <c r="D135" i="30"/>
  <c r="L231" i="31"/>
  <c r="H135" i="30"/>
  <c r="E231" i="31"/>
  <c r="C143" i="3"/>
  <c r="G382" i="23"/>
  <c r="M120" i="3"/>
  <c r="L393" i="23"/>
  <c r="L207" i="31"/>
  <c r="H111" i="30"/>
  <c r="D209" i="31"/>
  <c r="B121" i="3"/>
  <c r="B360" i="23"/>
  <c r="C113" i="30"/>
  <c r="F224" i="31"/>
  <c r="D128" i="30"/>
  <c r="H128" i="30"/>
  <c r="L224" i="31"/>
  <c r="D136" i="3"/>
  <c r="L375" i="23"/>
  <c r="D226" i="31"/>
  <c r="C130" i="30"/>
  <c r="B138" i="3"/>
  <c r="B377" i="23"/>
  <c r="M144" i="3"/>
  <c r="L417" i="23"/>
  <c r="D211" i="31"/>
  <c r="C115" i="30"/>
  <c r="B123" i="3"/>
  <c r="B362" i="23"/>
  <c r="F232" i="31"/>
  <c r="D136" i="30"/>
  <c r="L232" i="31"/>
  <c r="H136" i="30"/>
  <c r="D144" i="3"/>
  <c r="L383" i="23"/>
  <c r="L391" i="23"/>
  <c r="M118" i="3"/>
  <c r="L246" i="31"/>
  <c r="I119" i="30"/>
  <c r="D258" i="31"/>
  <c r="K139" i="3"/>
  <c r="B412" i="23"/>
  <c r="F149" i="31"/>
  <c r="D83" i="30"/>
  <c r="E198" i="31"/>
  <c r="L107" i="3"/>
  <c r="G329" i="23"/>
  <c r="F230" i="31"/>
  <c r="D134" i="30"/>
  <c r="D230" i="31"/>
  <c r="C134" i="30"/>
  <c r="B142" i="3"/>
  <c r="B381" i="23"/>
  <c r="E151" i="31"/>
  <c r="G279" i="23"/>
  <c r="C91" i="3"/>
  <c r="D100" i="3"/>
  <c r="L288" i="23"/>
  <c r="J161" i="31"/>
  <c r="E95" i="30"/>
  <c r="L206" i="31"/>
  <c r="H110" i="30"/>
  <c r="D118" i="3"/>
  <c r="L357" i="23"/>
  <c r="M122" i="3"/>
  <c r="L395" i="23"/>
  <c r="F213" i="31"/>
  <c r="D117" i="30"/>
  <c r="M128" i="3"/>
  <c r="L401" i="23"/>
  <c r="D260" i="31"/>
  <c r="K141" i="3"/>
  <c r="B414" i="23"/>
  <c r="H159" i="31"/>
  <c r="G93" i="30"/>
  <c r="D101" i="3"/>
  <c r="L289" i="23"/>
  <c r="L174" i="31"/>
  <c r="I77" i="30"/>
  <c r="D197" i="31"/>
  <c r="K106" i="3"/>
  <c r="B328" i="23"/>
  <c r="J230" i="31"/>
  <c r="E134" i="30"/>
  <c r="L238" i="31"/>
  <c r="I111" i="30"/>
  <c r="D261" i="31"/>
  <c r="K142" i="3"/>
  <c r="B415" i="23"/>
  <c r="J214" i="31"/>
  <c r="E118" i="30"/>
  <c r="M130" i="3"/>
  <c r="L403" i="23"/>
  <c r="D222" i="31"/>
  <c r="C126" i="30"/>
  <c r="B134" i="3"/>
  <c r="B373" i="23"/>
  <c r="E251" i="31"/>
  <c r="L132" i="3"/>
  <c r="G405" i="23"/>
  <c r="J263" i="31"/>
  <c r="F136" i="30"/>
  <c r="D73" i="3"/>
  <c r="L210" i="23"/>
  <c r="I110" i="3"/>
  <c r="H107" i="3"/>
  <c r="G104" i="3"/>
  <c r="F101" i="3"/>
  <c r="E98" i="3"/>
  <c r="I94" i="3"/>
  <c r="H91" i="3"/>
  <c r="F85" i="3"/>
  <c r="E82" i="3"/>
  <c r="E109" i="3"/>
  <c r="I105" i="3"/>
  <c r="H102" i="3"/>
  <c r="G99" i="3"/>
  <c r="F96" i="3"/>
  <c r="E93" i="3"/>
  <c r="I89" i="3"/>
  <c r="H86" i="3"/>
  <c r="G83" i="3"/>
  <c r="H109" i="3"/>
  <c r="G106" i="3"/>
  <c r="F103" i="3"/>
  <c r="E100" i="3"/>
  <c r="I96" i="3"/>
  <c r="H93" i="3"/>
  <c r="G90" i="3"/>
  <c r="F87" i="3"/>
  <c r="E84" i="3"/>
  <c r="G109" i="3"/>
  <c r="H96" i="3"/>
  <c r="I83" i="3"/>
  <c r="G85" i="3"/>
  <c r="H84" i="3"/>
  <c r="E99" i="3"/>
  <c r="F86" i="3"/>
  <c r="E95" i="3"/>
  <c r="I103" i="3"/>
  <c r="G81" i="3"/>
  <c r="N95" i="3"/>
  <c r="O82" i="3"/>
  <c r="N91" i="3"/>
  <c r="O102" i="3"/>
  <c r="P105" i="3"/>
  <c r="Q108" i="3"/>
  <c r="P82" i="3"/>
  <c r="Q85" i="3"/>
  <c r="R88" i="3"/>
  <c r="N92" i="3"/>
  <c r="O95" i="3"/>
  <c r="P98" i="3"/>
  <c r="Q101" i="3"/>
  <c r="R104" i="3"/>
  <c r="N108" i="3"/>
  <c r="R81" i="3"/>
  <c r="N85" i="3"/>
  <c r="O88" i="3"/>
  <c r="P91" i="3"/>
  <c r="Q94" i="3"/>
  <c r="R97" i="3"/>
  <c r="N101" i="3"/>
  <c r="O104" i="3"/>
  <c r="P107" i="3"/>
  <c r="Q110" i="3"/>
  <c r="R86" i="3"/>
  <c r="O93" i="3"/>
  <c r="P96" i="3"/>
  <c r="Q99" i="3"/>
  <c r="R102" i="3"/>
  <c r="N106" i="3"/>
  <c r="Q96" i="3"/>
  <c r="R83" i="3"/>
  <c r="R95" i="3"/>
  <c r="E145" i="3"/>
  <c r="I141" i="3"/>
  <c r="H138" i="3"/>
  <c r="G135" i="3"/>
  <c r="F132" i="3"/>
  <c r="E129" i="3"/>
  <c r="I125" i="3"/>
  <c r="H122" i="3"/>
  <c r="G119" i="3"/>
  <c r="E140" i="3"/>
  <c r="I136" i="3"/>
  <c r="H133" i="3"/>
  <c r="G130" i="3"/>
  <c r="E124" i="3"/>
  <c r="I120" i="3"/>
  <c r="H117" i="3"/>
  <c r="F141" i="3"/>
  <c r="I134" i="3"/>
  <c r="G128" i="3"/>
  <c r="E122" i="3"/>
  <c r="G141" i="3"/>
  <c r="F142" i="3"/>
  <c r="I135" i="3"/>
  <c r="G129" i="3"/>
  <c r="E123" i="3"/>
  <c r="H116" i="3"/>
  <c r="F130" i="3"/>
  <c r="H143" i="3"/>
  <c r="F137" i="3"/>
  <c r="I130" i="3"/>
  <c r="G124" i="3"/>
  <c r="E118" i="3"/>
  <c r="I131" i="3"/>
  <c r="N116" i="3"/>
  <c r="O140" i="3"/>
  <c r="N137" i="3"/>
  <c r="R133" i="3"/>
  <c r="Q130" i="3"/>
  <c r="P127" i="3"/>
  <c r="O124" i="3"/>
  <c r="N121" i="3"/>
  <c r="R144" i="3"/>
  <c r="Q141" i="3"/>
  <c r="P138" i="3"/>
  <c r="O135" i="3"/>
  <c r="R128" i="3"/>
  <c r="Q125" i="3"/>
  <c r="P122" i="3"/>
  <c r="O119" i="3"/>
  <c r="P145" i="3"/>
  <c r="O142" i="3"/>
  <c r="R135" i="3"/>
  <c r="Q132" i="3"/>
  <c r="O126" i="3"/>
  <c r="N123" i="3"/>
  <c r="R119" i="3"/>
  <c r="O133" i="3"/>
  <c r="P120" i="3"/>
  <c r="O137" i="3"/>
  <c r="N142" i="3"/>
  <c r="O129" i="3"/>
  <c r="P116" i="3"/>
  <c r="R118" i="3"/>
  <c r="E204" i="31"/>
  <c r="G355" i="23"/>
  <c r="C116" i="3"/>
  <c r="E212" i="31"/>
  <c r="C124" i="3"/>
  <c r="G363" i="23"/>
  <c r="J231" i="31"/>
  <c r="E135" i="30"/>
  <c r="L235" i="31"/>
  <c r="I108" i="30"/>
  <c r="D145" i="31"/>
  <c r="B85" i="3"/>
  <c r="C79" i="30"/>
  <c r="B273" i="23"/>
  <c r="L149" i="31"/>
  <c r="H83" i="30"/>
  <c r="H167" i="31"/>
  <c r="G101" i="30"/>
  <c r="D233" i="31"/>
  <c r="C137" i="30"/>
  <c r="B145" i="3"/>
  <c r="B384" i="23"/>
  <c r="E261" i="31"/>
  <c r="L142" i="3"/>
  <c r="G415" i="23"/>
  <c r="L204" i="31"/>
  <c r="H108" i="30"/>
  <c r="D165" i="31"/>
  <c r="C99" i="30"/>
  <c r="B105" i="3"/>
  <c r="B293" i="23"/>
  <c r="L315" i="23"/>
  <c r="M93" i="3"/>
  <c r="E193" i="31"/>
  <c r="L102" i="3"/>
  <c r="G324" i="23"/>
  <c r="D78" i="31"/>
  <c r="C42" i="30"/>
  <c r="B46" i="3"/>
  <c r="B183" i="23"/>
  <c r="E82" i="31"/>
  <c r="C50" i="3"/>
  <c r="G187" i="23"/>
  <c r="E94" i="31"/>
  <c r="C62" i="3"/>
  <c r="G199" i="23"/>
  <c r="C66" i="30"/>
  <c r="D102" i="31"/>
  <c r="B70" i="3"/>
  <c r="B207" i="23"/>
  <c r="C70" i="30"/>
  <c r="D106" i="31"/>
  <c r="B74" i="3"/>
  <c r="B211" i="23"/>
  <c r="D113" i="31"/>
  <c r="K50" i="3"/>
  <c r="B221" i="23"/>
  <c r="D121" i="31"/>
  <c r="K58" i="3"/>
  <c r="B229" i="23"/>
  <c r="D129" i="31"/>
  <c r="K66" i="3"/>
  <c r="B237" i="23"/>
  <c r="D137" i="31"/>
  <c r="K74" i="3"/>
  <c r="B245" i="23"/>
  <c r="M134" i="3"/>
  <c r="L407" i="23"/>
  <c r="U384" i="21"/>
  <c r="AL427" i="23"/>
  <c r="E228" i="31"/>
  <c r="C140" i="3"/>
  <c r="G379" i="23"/>
  <c r="D264" i="31"/>
  <c r="K145" i="3"/>
  <c r="B418" i="23"/>
  <c r="E141" i="31"/>
  <c r="C81" i="3"/>
  <c r="G269" i="23"/>
  <c r="M107" i="3"/>
  <c r="L329" i="23"/>
  <c r="D239" i="31"/>
  <c r="K120" i="3"/>
  <c r="B393" i="23"/>
  <c r="E174" i="31"/>
  <c r="L83" i="3"/>
  <c r="G305" i="23"/>
  <c r="V388" i="23"/>
  <c r="N46" i="3"/>
  <c r="R75" i="3"/>
  <c r="N75" i="3"/>
  <c r="O74" i="3"/>
  <c r="P73" i="3"/>
  <c r="Q72" i="3"/>
  <c r="R71" i="3"/>
  <c r="N71" i="3"/>
  <c r="O70" i="3"/>
  <c r="P69" i="3"/>
  <c r="Q68" i="3"/>
  <c r="R67" i="3"/>
  <c r="N67" i="3"/>
  <c r="O66" i="3"/>
  <c r="P65" i="3"/>
  <c r="Q64" i="3"/>
  <c r="R63" i="3"/>
  <c r="N63" i="3"/>
  <c r="O62" i="3"/>
  <c r="P61" i="3"/>
  <c r="Q60" i="3"/>
  <c r="R59" i="3"/>
  <c r="N59" i="3"/>
  <c r="O58" i="3"/>
  <c r="P57" i="3"/>
  <c r="Q56" i="3"/>
  <c r="R55" i="3"/>
  <c r="N55" i="3"/>
  <c r="O54" i="3"/>
  <c r="P53" i="3"/>
  <c r="Q52" i="3"/>
  <c r="R51" i="3"/>
  <c r="N51" i="3"/>
  <c r="O50" i="3"/>
  <c r="P49" i="3"/>
  <c r="Q48" i="3"/>
  <c r="R47" i="3"/>
  <c r="N47" i="3"/>
  <c r="O46" i="3"/>
  <c r="P74" i="3"/>
  <c r="P70" i="3"/>
  <c r="N68" i="3"/>
  <c r="P66" i="3"/>
  <c r="N64" i="3"/>
  <c r="Q61" i="3"/>
  <c r="O59" i="3"/>
  <c r="R56" i="3"/>
  <c r="P54" i="3"/>
  <c r="N52" i="3"/>
  <c r="R48" i="3"/>
  <c r="P46" i="3"/>
  <c r="Q75" i="3"/>
  <c r="R74" i="3"/>
  <c r="N74" i="3"/>
  <c r="O73" i="3"/>
  <c r="P72" i="3"/>
  <c r="Q71" i="3"/>
  <c r="R70" i="3"/>
  <c r="N70" i="3"/>
  <c r="O69" i="3"/>
  <c r="P68" i="3"/>
  <c r="Q67" i="3"/>
  <c r="R66" i="3"/>
  <c r="N66" i="3"/>
  <c r="O65" i="3"/>
  <c r="P64" i="3"/>
  <c r="Q63" i="3"/>
  <c r="R62" i="3"/>
  <c r="N62" i="3"/>
  <c r="O61" i="3"/>
  <c r="P60" i="3"/>
  <c r="Q59" i="3"/>
  <c r="R58" i="3"/>
  <c r="N58" i="3"/>
  <c r="O57" i="3"/>
  <c r="P56" i="3"/>
  <c r="Q55" i="3"/>
  <c r="R54" i="3"/>
  <c r="N54" i="3"/>
  <c r="O53" i="3"/>
  <c r="P52" i="3"/>
  <c r="Q51" i="3"/>
  <c r="R50" i="3"/>
  <c r="N50" i="3"/>
  <c r="O49" i="3"/>
  <c r="P48" i="3"/>
  <c r="Q47" i="3"/>
  <c r="R46" i="3"/>
  <c r="O75" i="3"/>
  <c r="N72" i="3"/>
  <c r="Q69" i="3"/>
  <c r="Q65" i="3"/>
  <c r="O63" i="3"/>
  <c r="R60" i="3"/>
  <c r="Q57" i="3"/>
  <c r="O55" i="3"/>
  <c r="R52" i="3"/>
  <c r="P50" i="3"/>
  <c r="N48" i="3"/>
  <c r="P75" i="3"/>
  <c r="Q74" i="3"/>
  <c r="R73" i="3"/>
  <c r="N73" i="3"/>
  <c r="O72" i="3"/>
  <c r="P71" i="3"/>
  <c r="Q70" i="3"/>
  <c r="R69" i="3"/>
  <c r="N69" i="3"/>
  <c r="O68" i="3"/>
  <c r="P67" i="3"/>
  <c r="Q66" i="3"/>
  <c r="R65" i="3"/>
  <c r="N65" i="3"/>
  <c r="O64" i="3"/>
  <c r="P63" i="3"/>
  <c r="Q62" i="3"/>
  <c r="R61" i="3"/>
  <c r="N61" i="3"/>
  <c r="O60" i="3"/>
  <c r="P59" i="3"/>
  <c r="Q58" i="3"/>
  <c r="R57" i="3"/>
  <c r="N57" i="3"/>
  <c r="O56" i="3"/>
  <c r="P55" i="3"/>
  <c r="Q54" i="3"/>
  <c r="R53" i="3"/>
  <c r="N53" i="3"/>
  <c r="O52" i="3"/>
  <c r="P51" i="3"/>
  <c r="Q50" i="3"/>
  <c r="R49" i="3"/>
  <c r="N49" i="3"/>
  <c r="O48" i="3"/>
  <c r="P47" i="3"/>
  <c r="Q46" i="3"/>
  <c r="Q73" i="3"/>
  <c r="R72" i="3"/>
  <c r="O71" i="3"/>
  <c r="R68" i="3"/>
  <c r="O67" i="3"/>
  <c r="R64" i="3"/>
  <c r="P62" i="3"/>
  <c r="N60" i="3"/>
  <c r="P58" i="3"/>
  <c r="N56" i="3"/>
  <c r="Q53" i="3"/>
  <c r="O51" i="3"/>
  <c r="Q49" i="3"/>
  <c r="O47" i="3"/>
  <c r="E46" i="3"/>
  <c r="I75" i="3"/>
  <c r="E75" i="3"/>
  <c r="F74" i="3"/>
  <c r="G73" i="3"/>
  <c r="H72" i="3"/>
  <c r="I71" i="3"/>
  <c r="E71" i="3"/>
  <c r="F70" i="3"/>
  <c r="G69" i="3"/>
  <c r="H68" i="3"/>
  <c r="I67" i="3"/>
  <c r="E67" i="3"/>
  <c r="F66" i="3"/>
  <c r="G65" i="3"/>
  <c r="H64" i="3"/>
  <c r="I63" i="3"/>
  <c r="E63" i="3"/>
  <c r="F62" i="3"/>
  <c r="G61" i="3"/>
  <c r="H60" i="3"/>
  <c r="I59" i="3"/>
  <c r="E59" i="3"/>
  <c r="F58" i="3"/>
  <c r="G57" i="3"/>
  <c r="H56" i="3"/>
  <c r="I55" i="3"/>
  <c r="E55" i="3"/>
  <c r="F54" i="3"/>
  <c r="G53" i="3"/>
  <c r="H52" i="3"/>
  <c r="I51" i="3"/>
  <c r="E51" i="3"/>
  <c r="F50" i="3"/>
  <c r="G49" i="3"/>
  <c r="H48" i="3"/>
  <c r="I47" i="3"/>
  <c r="E47" i="3"/>
  <c r="F46" i="3"/>
  <c r="G75" i="3"/>
  <c r="F72" i="3"/>
  <c r="H70" i="3"/>
  <c r="E69" i="3"/>
  <c r="H66" i="3"/>
  <c r="E65" i="3"/>
  <c r="F64" i="3"/>
  <c r="H62" i="3"/>
  <c r="F60" i="3"/>
  <c r="H58" i="3"/>
  <c r="E57" i="3"/>
  <c r="G55" i="3"/>
  <c r="E53" i="3"/>
  <c r="F52" i="3"/>
  <c r="H50" i="3"/>
  <c r="E49" i="3"/>
  <c r="G47" i="3"/>
  <c r="F75" i="3"/>
  <c r="H73" i="3"/>
  <c r="G70" i="3"/>
  <c r="E68" i="3"/>
  <c r="G66" i="3"/>
  <c r="E64" i="3"/>
  <c r="H61" i="3"/>
  <c r="E60" i="3"/>
  <c r="G58" i="3"/>
  <c r="I56" i="3"/>
  <c r="F55" i="3"/>
  <c r="H53" i="3"/>
  <c r="E52" i="3"/>
  <c r="H49" i="3"/>
  <c r="E48" i="3"/>
  <c r="G46" i="3"/>
  <c r="H75" i="3"/>
  <c r="I74" i="3"/>
  <c r="E74" i="3"/>
  <c r="F73" i="3"/>
  <c r="G72" i="3"/>
  <c r="H71" i="3"/>
  <c r="I70" i="3"/>
  <c r="E70" i="3"/>
  <c r="F69" i="3"/>
  <c r="G68" i="3"/>
  <c r="H67" i="3"/>
  <c r="I66" i="3"/>
  <c r="E66" i="3"/>
  <c r="F65" i="3"/>
  <c r="G64" i="3"/>
  <c r="H63" i="3"/>
  <c r="I62" i="3"/>
  <c r="E62" i="3"/>
  <c r="F61" i="3"/>
  <c r="G60" i="3"/>
  <c r="H59" i="3"/>
  <c r="I58" i="3"/>
  <c r="E58" i="3"/>
  <c r="F57" i="3"/>
  <c r="G56" i="3"/>
  <c r="H55" i="3"/>
  <c r="I54" i="3"/>
  <c r="E54" i="3"/>
  <c r="F53" i="3"/>
  <c r="G52" i="3"/>
  <c r="H51" i="3"/>
  <c r="I50" i="3"/>
  <c r="E50" i="3"/>
  <c r="F49" i="3"/>
  <c r="G48" i="3"/>
  <c r="H47" i="3"/>
  <c r="I46" i="3"/>
  <c r="H74" i="3"/>
  <c r="I73" i="3"/>
  <c r="E73" i="3"/>
  <c r="G71" i="3"/>
  <c r="I69" i="3"/>
  <c r="F68" i="3"/>
  <c r="G67" i="3"/>
  <c r="I65" i="3"/>
  <c r="G63" i="3"/>
  <c r="I61" i="3"/>
  <c r="E61" i="3"/>
  <c r="G59" i="3"/>
  <c r="I57" i="3"/>
  <c r="F56" i="3"/>
  <c r="H54" i="3"/>
  <c r="I53" i="3"/>
  <c r="G51" i="3"/>
  <c r="I49" i="3"/>
  <c r="F48" i="3"/>
  <c r="H46" i="3"/>
  <c r="G74" i="3"/>
  <c r="I72" i="3"/>
  <c r="E72" i="3"/>
  <c r="F71" i="3"/>
  <c r="H69" i="3"/>
  <c r="I68" i="3"/>
  <c r="F67" i="3"/>
  <c r="H65" i="3"/>
  <c r="I64" i="3"/>
  <c r="F63" i="3"/>
  <c r="G62" i="3"/>
  <c r="I60" i="3"/>
  <c r="F59" i="3"/>
  <c r="H57" i="3"/>
  <c r="E56" i="3"/>
  <c r="G54" i="3"/>
  <c r="I52" i="3"/>
  <c r="F51" i="3"/>
  <c r="G50" i="3"/>
  <c r="I48" i="3"/>
  <c r="F47" i="3"/>
  <c r="N11" i="3"/>
  <c r="R40" i="3"/>
  <c r="N40" i="3"/>
  <c r="O39" i="3"/>
  <c r="P38" i="3"/>
  <c r="Q37" i="3"/>
  <c r="R36" i="3"/>
  <c r="N36" i="3"/>
  <c r="O35" i="3"/>
  <c r="P34" i="3"/>
  <c r="Q33" i="3"/>
  <c r="R32" i="3"/>
  <c r="N32" i="3"/>
  <c r="O31" i="3"/>
  <c r="P30" i="3"/>
  <c r="Q29" i="3"/>
  <c r="R28" i="3"/>
  <c r="N28" i="3"/>
  <c r="O27" i="3"/>
  <c r="P26" i="3"/>
  <c r="Q25" i="3"/>
  <c r="R24" i="3"/>
  <c r="N24" i="3"/>
  <c r="O23" i="3"/>
  <c r="P22" i="3"/>
  <c r="Q21" i="3"/>
  <c r="R20" i="3"/>
  <c r="N20" i="3"/>
  <c r="O19" i="3"/>
  <c r="P18" i="3"/>
  <c r="Q17" i="3"/>
  <c r="R16" i="3"/>
  <c r="N16" i="3"/>
  <c r="O15" i="3"/>
  <c r="P14" i="3"/>
  <c r="Q13" i="3"/>
  <c r="R12" i="3"/>
  <c r="N12" i="3"/>
  <c r="O11" i="3"/>
  <c r="Q38" i="3"/>
  <c r="R25" i="3"/>
  <c r="P23" i="3"/>
  <c r="P19" i="3"/>
  <c r="O16" i="3"/>
  <c r="R13" i="3"/>
  <c r="P11" i="3"/>
  <c r="Q40" i="3"/>
  <c r="R39" i="3"/>
  <c r="N39" i="3"/>
  <c r="O38" i="3"/>
  <c r="P37" i="3"/>
  <c r="Q36" i="3"/>
  <c r="R35" i="3"/>
  <c r="N35" i="3"/>
  <c r="O34" i="3"/>
  <c r="P33" i="3"/>
  <c r="Q32" i="3"/>
  <c r="R31" i="3"/>
  <c r="N31" i="3"/>
  <c r="O30" i="3"/>
  <c r="P29" i="3"/>
  <c r="Q28" i="3"/>
  <c r="R27" i="3"/>
  <c r="N27" i="3"/>
  <c r="O26" i="3"/>
  <c r="P25" i="3"/>
  <c r="Q24" i="3"/>
  <c r="R23" i="3"/>
  <c r="N23" i="3"/>
  <c r="O22" i="3"/>
  <c r="P21" i="3"/>
  <c r="Q20" i="3"/>
  <c r="R19" i="3"/>
  <c r="N19" i="3"/>
  <c r="O18" i="3"/>
  <c r="P17" i="3"/>
  <c r="Q16" i="3"/>
  <c r="R15" i="3"/>
  <c r="N15" i="3"/>
  <c r="O14" i="3"/>
  <c r="P13" i="3"/>
  <c r="Q12" i="3"/>
  <c r="R11" i="3"/>
  <c r="P39" i="3"/>
  <c r="R37" i="3"/>
  <c r="O36" i="3"/>
  <c r="P35" i="3"/>
  <c r="N33" i="3"/>
  <c r="P31" i="3"/>
  <c r="R29" i="3"/>
  <c r="O28" i="3"/>
  <c r="Q26" i="3"/>
  <c r="O24" i="3"/>
  <c r="R21" i="3"/>
  <c r="O20" i="3"/>
  <c r="R17" i="3"/>
  <c r="P15" i="3"/>
  <c r="O12" i="3"/>
  <c r="P40" i="3"/>
  <c r="Q39" i="3"/>
  <c r="R38" i="3"/>
  <c r="N38" i="3"/>
  <c r="O37" i="3"/>
  <c r="P36" i="3"/>
  <c r="Q35" i="3"/>
  <c r="R34" i="3"/>
  <c r="N34" i="3"/>
  <c r="O33" i="3"/>
  <c r="P32" i="3"/>
  <c r="Q31" i="3"/>
  <c r="R30" i="3"/>
  <c r="N30" i="3"/>
  <c r="O29" i="3"/>
  <c r="P28" i="3"/>
  <c r="Q27" i="3"/>
  <c r="R26" i="3"/>
  <c r="N26" i="3"/>
  <c r="O25" i="3"/>
  <c r="P24" i="3"/>
  <c r="Q23" i="3"/>
  <c r="R22" i="3"/>
  <c r="N22" i="3"/>
  <c r="O21" i="3"/>
  <c r="P20" i="3"/>
  <c r="Q19" i="3"/>
  <c r="R18" i="3"/>
  <c r="N18" i="3"/>
  <c r="O17" i="3"/>
  <c r="P16" i="3"/>
  <c r="Q15" i="3"/>
  <c r="R14" i="3"/>
  <c r="N14" i="3"/>
  <c r="O13" i="3"/>
  <c r="P12" i="3"/>
  <c r="Q11" i="3"/>
  <c r="O40" i="3"/>
  <c r="N37" i="3"/>
  <c r="Q34" i="3"/>
  <c r="R33" i="3"/>
  <c r="O32" i="3"/>
  <c r="Q30" i="3"/>
  <c r="N29" i="3"/>
  <c r="P27" i="3"/>
  <c r="N25" i="3"/>
  <c r="Q22" i="3"/>
  <c r="N21" i="3"/>
  <c r="Q18" i="3"/>
  <c r="N17" i="3"/>
  <c r="Q14" i="3"/>
  <c r="N13" i="3"/>
  <c r="I40" i="3"/>
  <c r="E40" i="3"/>
  <c r="F39" i="3"/>
  <c r="G38" i="3"/>
  <c r="H37" i="3"/>
  <c r="I36" i="3"/>
  <c r="E36" i="3"/>
  <c r="F35" i="3"/>
  <c r="G34" i="3"/>
  <c r="H33" i="3"/>
  <c r="I32" i="3"/>
  <c r="E32" i="3"/>
  <c r="F31" i="3"/>
  <c r="G30" i="3"/>
  <c r="H29" i="3"/>
  <c r="I28" i="3"/>
  <c r="E28" i="3"/>
  <c r="F27" i="3"/>
  <c r="G26" i="3"/>
  <c r="H25" i="3"/>
  <c r="I24" i="3"/>
  <c r="E24" i="3"/>
  <c r="F23" i="3"/>
  <c r="G22" i="3"/>
  <c r="H21" i="3"/>
  <c r="I20" i="3"/>
  <c r="E20" i="3"/>
  <c r="F19" i="3"/>
  <c r="G18" i="3"/>
  <c r="H17" i="3"/>
  <c r="I16" i="3"/>
  <c r="E16" i="3"/>
  <c r="F15" i="3"/>
  <c r="G14" i="3"/>
  <c r="H13" i="3"/>
  <c r="I12" i="3"/>
  <c r="E12" i="3"/>
  <c r="F11" i="3"/>
  <c r="H38" i="3"/>
  <c r="E21" i="3"/>
  <c r="E17" i="3"/>
  <c r="H14" i="3"/>
  <c r="F12" i="3"/>
  <c r="H40" i="3"/>
  <c r="I39" i="3"/>
  <c r="E39" i="3"/>
  <c r="F38" i="3"/>
  <c r="G37" i="3"/>
  <c r="H36" i="3"/>
  <c r="I35" i="3"/>
  <c r="E35" i="3"/>
  <c r="F34" i="3"/>
  <c r="G33" i="3"/>
  <c r="H32" i="3"/>
  <c r="I31" i="3"/>
  <c r="E31" i="3"/>
  <c r="F30" i="3"/>
  <c r="G29" i="3"/>
  <c r="H28" i="3"/>
  <c r="I27" i="3"/>
  <c r="E27" i="3"/>
  <c r="F26" i="3"/>
  <c r="G25" i="3"/>
  <c r="H24" i="3"/>
  <c r="I23" i="3"/>
  <c r="E23" i="3"/>
  <c r="F22" i="3"/>
  <c r="G21" i="3"/>
  <c r="H20" i="3"/>
  <c r="I19" i="3"/>
  <c r="E19" i="3"/>
  <c r="F18" i="3"/>
  <c r="G17" i="3"/>
  <c r="H16" i="3"/>
  <c r="I15" i="3"/>
  <c r="E15" i="3"/>
  <c r="F14" i="3"/>
  <c r="G13" i="3"/>
  <c r="H12" i="3"/>
  <c r="I11" i="3"/>
  <c r="G39" i="3"/>
  <c r="I37" i="3"/>
  <c r="F36" i="3"/>
  <c r="G35" i="3"/>
  <c r="I33" i="3"/>
  <c r="F32" i="3"/>
  <c r="H30" i="3"/>
  <c r="E29" i="3"/>
  <c r="G27" i="3"/>
  <c r="I25" i="3"/>
  <c r="F24" i="3"/>
  <c r="H22" i="3"/>
  <c r="F20" i="3"/>
  <c r="H18" i="3"/>
  <c r="F16" i="3"/>
  <c r="E13" i="3"/>
  <c r="G40" i="3"/>
  <c r="H39" i="3"/>
  <c r="I38" i="3"/>
  <c r="E38" i="3"/>
  <c r="F37" i="3"/>
  <c r="G36" i="3"/>
  <c r="H35" i="3"/>
  <c r="I34" i="3"/>
  <c r="E34" i="3"/>
  <c r="F33" i="3"/>
  <c r="G32" i="3"/>
  <c r="H31" i="3"/>
  <c r="I30" i="3"/>
  <c r="E30" i="3"/>
  <c r="F29" i="3"/>
  <c r="G28" i="3"/>
  <c r="H27" i="3"/>
  <c r="I26" i="3"/>
  <c r="E26" i="3"/>
  <c r="F25" i="3"/>
  <c r="G24" i="3"/>
  <c r="H23" i="3"/>
  <c r="I22" i="3"/>
  <c r="E22" i="3"/>
  <c r="F21" i="3"/>
  <c r="G20" i="3"/>
  <c r="H19" i="3"/>
  <c r="I18" i="3"/>
  <c r="E18" i="3"/>
  <c r="F17" i="3"/>
  <c r="G16" i="3"/>
  <c r="H15" i="3"/>
  <c r="I14" i="3"/>
  <c r="E14" i="3"/>
  <c r="F13" i="3"/>
  <c r="G12" i="3"/>
  <c r="H11" i="3"/>
  <c r="F40" i="3"/>
  <c r="E37" i="3"/>
  <c r="H34" i="3"/>
  <c r="E33" i="3"/>
  <c r="G31" i="3"/>
  <c r="I29" i="3"/>
  <c r="F28" i="3"/>
  <c r="H26" i="3"/>
  <c r="E25" i="3"/>
  <c r="G23" i="3"/>
  <c r="I21" i="3"/>
  <c r="G19" i="3"/>
  <c r="I17" i="3"/>
  <c r="G15" i="3"/>
  <c r="I13" i="3"/>
  <c r="G11" i="3"/>
  <c r="I43" i="21"/>
  <c r="P10" i="3" s="1"/>
  <c r="V41" i="23"/>
  <c r="B307" i="21"/>
  <c r="J381" i="21" s="1"/>
  <c r="M381" i="21" s="1"/>
  <c r="AB346" i="21"/>
  <c r="I382" i="21"/>
  <c r="H307" i="21"/>
  <c r="I383" i="21"/>
  <c r="J383" i="21" s="1"/>
  <c r="M383" i="21" s="1"/>
  <c r="AB312" i="21"/>
  <c r="G382" i="21"/>
  <c r="B206" i="21"/>
  <c r="AB211" i="21"/>
  <c r="AB245" i="21"/>
  <c r="G281" i="21"/>
  <c r="H206" i="21"/>
  <c r="I281" i="21"/>
  <c r="I282" i="21"/>
  <c r="J282" i="21" s="1"/>
  <c r="M282" i="21" s="1"/>
  <c r="B105" i="21"/>
  <c r="G180" i="21"/>
  <c r="AB144" i="21"/>
  <c r="AB110" i="21"/>
  <c r="H105" i="21"/>
  <c r="I180" i="21"/>
  <c r="I181" i="21"/>
  <c r="J181" i="21" s="1"/>
  <c r="M181" i="21" s="1"/>
  <c r="G41" i="21"/>
  <c r="G7" i="21"/>
  <c r="Q5" i="23" s="1"/>
  <c r="AB43" i="21"/>
  <c r="H4" i="21"/>
  <c r="I79" i="21"/>
  <c r="B4" i="21"/>
  <c r="M12" i="21"/>
  <c r="AU10" i="23" s="1"/>
  <c r="L12" i="21"/>
  <c r="P12" i="21" s="1"/>
  <c r="L10" i="21"/>
  <c r="P10" i="21" s="1"/>
  <c r="M10" i="21"/>
  <c r="AU8" i="23" s="1"/>
  <c r="J80" i="21"/>
  <c r="M80" i="21" s="1"/>
  <c r="Q80" i="21" s="1"/>
  <c r="U80" i="21" s="1"/>
  <c r="Q12" i="21"/>
  <c r="Q10" i="21"/>
  <c r="AG101" i="23"/>
  <c r="U103" i="23" s="1"/>
  <c r="AD101" i="23"/>
  <c r="R103" i="23" s="1"/>
  <c r="AQ96" i="23"/>
  <c r="O96" i="23"/>
  <c r="AU95" i="23"/>
  <c r="AD160" i="23" s="1"/>
  <c r="AQ95" i="23"/>
  <c r="AG95" i="23"/>
  <c r="O144" i="23" s="1"/>
  <c r="L146" i="23" s="1"/>
  <c r="AB95" i="23"/>
  <c r="I143" i="23" s="1"/>
  <c r="X95" i="23"/>
  <c r="O95" i="23"/>
  <c r="J95" i="23"/>
  <c r="H137" i="23" s="1"/>
  <c r="AU94" i="23"/>
  <c r="X160" i="23" s="1"/>
  <c r="AQ94" i="23"/>
  <c r="AG94" i="23"/>
  <c r="N130" i="23" s="1"/>
  <c r="L132" i="23" s="1"/>
  <c r="AB94" i="23"/>
  <c r="I129" i="23" s="1"/>
  <c r="X94" i="23"/>
  <c r="O94" i="23"/>
  <c r="J94" i="23"/>
  <c r="H125" i="23" s="1"/>
  <c r="AU93" i="23"/>
  <c r="R160" i="23" s="1"/>
  <c r="AQ93" i="23"/>
  <c r="AG93" i="23"/>
  <c r="M119" i="23" s="1"/>
  <c r="L121" i="23" s="1"/>
  <c r="AB93" i="23"/>
  <c r="I118" i="23" s="1"/>
  <c r="X93" i="23"/>
  <c r="O93" i="23"/>
  <c r="L114" i="23" s="1"/>
  <c r="AU92" i="23"/>
  <c r="L160" i="23" s="1"/>
  <c r="AQ92" i="23"/>
  <c r="AG92" i="23"/>
  <c r="M106" i="23" s="1"/>
  <c r="L108" i="23" s="1"/>
  <c r="AB92" i="23"/>
  <c r="I105" i="23" s="1"/>
  <c r="X92" i="23"/>
  <c r="O92" i="23"/>
  <c r="L100" i="23" s="1"/>
  <c r="AU37" i="23"/>
  <c r="AP37" i="23"/>
  <c r="AK37" i="23"/>
  <c r="AF37" i="23"/>
  <c r="AA37" i="23"/>
  <c r="V37" i="23"/>
  <c r="Q37" i="23"/>
  <c r="L37" i="23"/>
  <c r="G37" i="23"/>
  <c r="B37" i="23"/>
  <c r="AU36" i="23"/>
  <c r="AP36" i="23"/>
  <c r="AK36" i="23"/>
  <c r="AF36" i="23"/>
  <c r="AA36" i="23"/>
  <c r="V36" i="23"/>
  <c r="Q36" i="23"/>
  <c r="L36" i="23"/>
  <c r="G36" i="23"/>
  <c r="B36" i="23"/>
  <c r="AU35" i="23"/>
  <c r="AP35" i="23"/>
  <c r="AK35" i="23"/>
  <c r="AF35" i="23"/>
  <c r="AA35" i="23"/>
  <c r="V35" i="23"/>
  <c r="Q35" i="23"/>
  <c r="L35" i="23"/>
  <c r="G35" i="23"/>
  <c r="B35" i="23"/>
  <c r="AU34" i="23"/>
  <c r="AP34" i="23"/>
  <c r="AK34" i="23"/>
  <c r="AF34" i="23"/>
  <c r="AA34" i="23"/>
  <c r="V34" i="23"/>
  <c r="Q34" i="23"/>
  <c r="L34" i="23"/>
  <c r="G34" i="23"/>
  <c r="B34" i="23"/>
  <c r="AU33" i="23"/>
  <c r="AP33" i="23"/>
  <c r="AK33" i="23"/>
  <c r="AF33" i="23"/>
  <c r="AA33" i="23"/>
  <c r="V33" i="23"/>
  <c r="Q33" i="23"/>
  <c r="L33" i="23"/>
  <c r="G33" i="23"/>
  <c r="B33" i="23"/>
  <c r="AU32" i="23"/>
  <c r="AP32" i="23"/>
  <c r="AK32" i="23"/>
  <c r="AF32" i="23"/>
  <c r="AA32" i="23"/>
  <c r="V32" i="23"/>
  <c r="Q32" i="23"/>
  <c r="L32" i="23"/>
  <c r="G32" i="23"/>
  <c r="B32" i="23"/>
  <c r="AU31" i="23"/>
  <c r="AP31" i="23"/>
  <c r="AK31" i="23"/>
  <c r="AF31" i="23"/>
  <c r="AA31" i="23"/>
  <c r="V31" i="23"/>
  <c r="Q31" i="23"/>
  <c r="L31" i="23"/>
  <c r="G31" i="23"/>
  <c r="B31" i="23"/>
  <c r="AU30" i="23"/>
  <c r="AP30" i="23"/>
  <c r="AK30" i="23"/>
  <c r="AF30" i="23"/>
  <c r="AA30" i="23"/>
  <c r="V30" i="23"/>
  <c r="Q30" i="23"/>
  <c r="L30" i="23"/>
  <c r="G30" i="23"/>
  <c r="B30" i="23"/>
  <c r="AU29" i="23"/>
  <c r="AP29" i="23"/>
  <c r="AK29" i="23"/>
  <c r="AF29" i="23"/>
  <c r="AA29" i="23"/>
  <c r="V29" i="23"/>
  <c r="Q29" i="23"/>
  <c r="L29" i="23"/>
  <c r="G29" i="23"/>
  <c r="B29" i="23"/>
  <c r="AU28" i="23"/>
  <c r="AP28" i="23"/>
  <c r="AK28" i="23"/>
  <c r="AF28" i="23"/>
  <c r="AA28" i="23"/>
  <c r="V28" i="23"/>
  <c r="Q28" i="23"/>
  <c r="L28" i="23"/>
  <c r="G28" i="23"/>
  <c r="B28" i="23"/>
  <c r="AU27" i="23"/>
  <c r="AP27" i="23"/>
  <c r="AK27" i="23"/>
  <c r="AF27" i="23"/>
  <c r="AA27" i="23"/>
  <c r="V27" i="23"/>
  <c r="Q27" i="23"/>
  <c r="L27" i="23"/>
  <c r="G27" i="23"/>
  <c r="B27" i="23"/>
  <c r="AU26" i="23"/>
  <c r="AP26" i="23"/>
  <c r="AK26" i="23"/>
  <c r="AF26" i="23"/>
  <c r="AA26" i="23"/>
  <c r="V26" i="23"/>
  <c r="Q26" i="23"/>
  <c r="L26" i="23"/>
  <c r="G26" i="23"/>
  <c r="B26" i="23"/>
  <c r="AU25" i="23"/>
  <c r="AP25" i="23"/>
  <c r="AK25" i="23"/>
  <c r="AF25" i="23"/>
  <c r="AA25" i="23"/>
  <c r="V25" i="23"/>
  <c r="Q25" i="23"/>
  <c r="L25" i="23"/>
  <c r="G25" i="23"/>
  <c r="B25" i="23"/>
  <c r="AU24" i="23"/>
  <c r="AP24" i="23"/>
  <c r="AK24" i="23"/>
  <c r="AF24" i="23"/>
  <c r="AA24" i="23"/>
  <c r="V24" i="23"/>
  <c r="Q24" i="23"/>
  <c r="L24" i="23"/>
  <c r="G24" i="23"/>
  <c r="B24" i="23"/>
  <c r="AU23" i="23"/>
  <c r="AP23" i="23"/>
  <c r="AK23" i="23"/>
  <c r="AF23" i="23"/>
  <c r="AA23" i="23"/>
  <c r="V23" i="23"/>
  <c r="Q23" i="23"/>
  <c r="L23" i="23"/>
  <c r="G23" i="23"/>
  <c r="B23" i="23"/>
  <c r="AU22" i="23"/>
  <c r="AP22" i="23"/>
  <c r="AK22" i="23"/>
  <c r="AF22" i="23"/>
  <c r="AA22" i="23"/>
  <c r="V22" i="23"/>
  <c r="Q22" i="23"/>
  <c r="L22" i="23"/>
  <c r="G22" i="23"/>
  <c r="B22" i="23"/>
  <c r="AU21" i="23"/>
  <c r="AP21" i="23"/>
  <c r="AK21" i="23"/>
  <c r="AF21" i="23"/>
  <c r="AA21" i="23"/>
  <c r="V21" i="23"/>
  <c r="Q21" i="23"/>
  <c r="L21" i="23"/>
  <c r="G21" i="23"/>
  <c r="B21" i="23"/>
  <c r="AU20" i="23"/>
  <c r="AP20" i="23"/>
  <c r="AK20" i="23"/>
  <c r="AF20" i="23"/>
  <c r="AA20" i="23"/>
  <c r="V20" i="23"/>
  <c r="Q20" i="23"/>
  <c r="L20" i="23"/>
  <c r="G20" i="23"/>
  <c r="B20" i="23"/>
  <c r="AU19" i="23"/>
  <c r="AP19" i="23"/>
  <c r="AK19" i="23"/>
  <c r="AF19" i="23"/>
  <c r="AA19" i="23"/>
  <c r="V19" i="23"/>
  <c r="Q19" i="23"/>
  <c r="L19" i="23"/>
  <c r="G19" i="23"/>
  <c r="B19" i="23"/>
  <c r="AU18" i="23"/>
  <c r="AP18" i="23"/>
  <c r="AK18" i="23"/>
  <c r="AF18" i="23"/>
  <c r="AA18" i="23"/>
  <c r="V18" i="23"/>
  <c r="Q18" i="23"/>
  <c r="L18" i="23"/>
  <c r="G18" i="23"/>
  <c r="B18" i="23"/>
  <c r="AU17" i="23"/>
  <c r="AP17" i="23"/>
  <c r="AK17" i="23"/>
  <c r="AF17" i="23"/>
  <c r="AA17" i="23"/>
  <c r="V17" i="23"/>
  <c r="Q17" i="23"/>
  <c r="L17" i="23"/>
  <c r="G17" i="23"/>
  <c r="B17" i="23"/>
  <c r="AU16" i="23"/>
  <c r="AP16" i="23"/>
  <c r="AK16" i="23"/>
  <c r="AF16" i="23"/>
  <c r="AA16" i="23"/>
  <c r="V16" i="23"/>
  <c r="Q16" i="23"/>
  <c r="L16" i="23"/>
  <c r="G16" i="23"/>
  <c r="B16" i="23"/>
  <c r="AU15" i="23"/>
  <c r="AP15" i="23"/>
  <c r="AK15" i="23"/>
  <c r="AF15" i="23"/>
  <c r="AA15" i="23"/>
  <c r="V15" i="23"/>
  <c r="Q15" i="23"/>
  <c r="L15" i="23"/>
  <c r="G15" i="23"/>
  <c r="B15" i="23"/>
  <c r="AU14" i="23"/>
  <c r="AP14" i="23"/>
  <c r="AK14" i="23"/>
  <c r="AF14" i="23"/>
  <c r="AA14" i="23"/>
  <c r="V14" i="23"/>
  <c r="Q14" i="23"/>
  <c r="L14" i="23"/>
  <c r="G14" i="23"/>
  <c r="B14" i="23"/>
  <c r="AU13" i="23"/>
  <c r="AP13" i="23"/>
  <c r="AK13" i="23"/>
  <c r="AF13" i="23"/>
  <c r="AA13" i="23"/>
  <c r="V13" i="23"/>
  <c r="Q13" i="23"/>
  <c r="L13" i="23"/>
  <c r="G13" i="23"/>
  <c r="B13" i="23"/>
  <c r="AU12" i="23"/>
  <c r="AP12" i="23"/>
  <c r="AK12" i="23"/>
  <c r="AF12" i="23"/>
  <c r="AA12" i="23"/>
  <c r="V12" i="23"/>
  <c r="Q12" i="23"/>
  <c r="L12" i="23"/>
  <c r="G12" i="23"/>
  <c r="B12" i="23"/>
  <c r="AU11" i="23"/>
  <c r="AP11" i="23"/>
  <c r="AK11" i="23"/>
  <c r="AF11" i="23"/>
  <c r="AA11" i="23"/>
  <c r="V11" i="23"/>
  <c r="Q11" i="23"/>
  <c r="L11" i="23"/>
  <c r="G11" i="23"/>
  <c r="B11" i="23"/>
  <c r="AK10" i="23"/>
  <c r="AF10" i="23"/>
  <c r="AA10" i="23"/>
  <c r="V10" i="23"/>
  <c r="Q10" i="23"/>
  <c r="L10" i="23"/>
  <c r="G10" i="23"/>
  <c r="B10" i="23"/>
  <c r="AU9" i="23"/>
  <c r="AP9" i="23"/>
  <c r="AK9" i="23"/>
  <c r="AF9" i="23"/>
  <c r="AA9" i="23"/>
  <c r="V9" i="23"/>
  <c r="Q9" i="23"/>
  <c r="L9" i="23"/>
  <c r="G9" i="23"/>
  <c r="B9" i="23"/>
  <c r="AK8" i="23"/>
  <c r="AF8" i="23"/>
  <c r="AA8" i="23"/>
  <c r="V8" i="23"/>
  <c r="Q8" i="23"/>
  <c r="L8" i="23"/>
  <c r="G8" i="23"/>
  <c r="B8" i="23"/>
  <c r="AU7" i="23"/>
  <c r="AP7" i="23"/>
  <c r="AK7" i="23"/>
  <c r="AF7" i="23"/>
  <c r="AA7" i="23"/>
  <c r="V7" i="23"/>
  <c r="Q7" i="23"/>
  <c r="L7" i="23"/>
  <c r="O115" i="3" l="1"/>
  <c r="J78" i="21"/>
  <c r="M78" i="21" s="1"/>
  <c r="I4" i="21"/>
  <c r="A3" i="23" s="1"/>
  <c r="J179" i="21"/>
  <c r="M179" i="21" s="1"/>
  <c r="Q179" i="21" s="1"/>
  <c r="I105" i="21"/>
  <c r="A178" i="23" s="1"/>
  <c r="I206" i="21"/>
  <c r="G307" i="21"/>
  <c r="I307" i="21"/>
  <c r="A350" i="23" s="1"/>
  <c r="AP8" i="23"/>
  <c r="N8" i="3"/>
  <c r="Q39" i="23"/>
  <c r="S252" i="23"/>
  <c r="I211" i="21"/>
  <c r="F80" i="3"/>
  <c r="V268" i="23"/>
  <c r="N113" i="3"/>
  <c r="Q386" i="23"/>
  <c r="G74" i="30"/>
  <c r="E73" i="30"/>
  <c r="E7" i="30"/>
  <c r="G8" i="30"/>
  <c r="J245" i="21"/>
  <c r="P80" i="3"/>
  <c r="AA302" i="23"/>
  <c r="N78" i="3"/>
  <c r="Q300" i="23"/>
  <c r="Q381" i="21"/>
  <c r="AL424" i="23" s="1"/>
  <c r="S424" i="23"/>
  <c r="J346" i="21"/>
  <c r="P115" i="3"/>
  <c r="AA388" i="23"/>
  <c r="I312" i="21"/>
  <c r="F115" i="3"/>
  <c r="V354" i="23"/>
  <c r="G41" i="30"/>
  <c r="E40" i="30"/>
  <c r="I110" i="21"/>
  <c r="F45" i="3"/>
  <c r="V182" i="23"/>
  <c r="E307" i="21"/>
  <c r="E382" i="21" s="1"/>
  <c r="J425" i="23" s="1"/>
  <c r="G107" i="30"/>
  <c r="E106" i="30"/>
  <c r="I144" i="21"/>
  <c r="V216" i="23"/>
  <c r="O45" i="3"/>
  <c r="E113" i="3"/>
  <c r="Q352" i="23"/>
  <c r="N43" i="3"/>
  <c r="Q214" i="23"/>
  <c r="Q383" i="21"/>
  <c r="S426" i="23"/>
  <c r="Q282" i="21"/>
  <c r="S340" i="23"/>
  <c r="Q181" i="21"/>
  <c r="S254" i="23"/>
  <c r="J382" i="21"/>
  <c r="M382" i="21" s="1"/>
  <c r="J43" i="21"/>
  <c r="Q10" i="3" s="1"/>
  <c r="AA41" i="23"/>
  <c r="J280" i="21"/>
  <c r="M280" i="21" s="1"/>
  <c r="E206" i="21"/>
  <c r="E280" i="21" s="1"/>
  <c r="J338" i="23" s="1"/>
  <c r="G206" i="21"/>
  <c r="V381" i="21"/>
  <c r="V385" i="21" s="1"/>
  <c r="F394" i="21" s="1"/>
  <c r="J281" i="21"/>
  <c r="M281" i="21" s="1"/>
  <c r="J180" i="21"/>
  <c r="M180" i="21" s="1"/>
  <c r="E105" i="21"/>
  <c r="E180" i="21" s="1"/>
  <c r="J253" i="23" s="1"/>
  <c r="G105" i="21"/>
  <c r="AP10" i="23"/>
  <c r="G79" i="21"/>
  <c r="J79" i="21" s="1"/>
  <c r="M79" i="21" s="1"/>
  <c r="Q79" i="21" s="1"/>
  <c r="E4" i="21"/>
  <c r="E79" i="21" s="1"/>
  <c r="Q78" i="21"/>
  <c r="AL92" i="23" s="1"/>
  <c r="M159" i="23" s="1"/>
  <c r="S92" i="23"/>
  <c r="AE103" i="23" s="1"/>
  <c r="O108" i="23" s="1"/>
  <c r="T108" i="23" s="1"/>
  <c r="G4" i="21"/>
  <c r="C95" i="21"/>
  <c r="U82" i="21"/>
  <c r="E91" i="21" s="1"/>
  <c r="C92" i="21"/>
  <c r="E93" i="21" s="1"/>
  <c r="E95" i="21" s="1"/>
  <c r="C94" i="21"/>
  <c r="C93" i="21"/>
  <c r="F93" i="21" s="1"/>
  <c r="F95" i="21" s="1"/>
  <c r="C98" i="21"/>
  <c r="C96" i="21"/>
  <c r="C97" i="21"/>
  <c r="C99" i="21"/>
  <c r="E381" i="21" l="1"/>
  <c r="J424" i="23" s="1"/>
  <c r="Q385" i="21"/>
  <c r="AL428" i="23" s="1"/>
  <c r="AL252" i="23"/>
  <c r="Q183" i="21"/>
  <c r="AL256" i="23" s="1"/>
  <c r="V179" i="21"/>
  <c r="V183" i="21" s="1"/>
  <c r="F192" i="21" s="1"/>
  <c r="D128" i="24"/>
  <c r="D128" i="11"/>
  <c r="D50" i="24"/>
  <c r="D50" i="11"/>
  <c r="D89" i="24"/>
  <c r="D89" i="11"/>
  <c r="A264" i="23"/>
  <c r="E78" i="21"/>
  <c r="E82" i="21" s="1"/>
  <c r="J312" i="21"/>
  <c r="G115" i="3"/>
  <c r="AA354" i="23"/>
  <c r="Q280" i="21"/>
  <c r="S338" i="23"/>
  <c r="J144" i="21"/>
  <c r="P45" i="3"/>
  <c r="AA216" i="23"/>
  <c r="E281" i="21"/>
  <c r="J339" i="23" s="1"/>
  <c r="K245" i="21"/>
  <c r="Q80" i="3"/>
  <c r="AF302" i="23"/>
  <c r="J110" i="21"/>
  <c r="G45" i="3"/>
  <c r="AA182" i="23"/>
  <c r="K346" i="21"/>
  <c r="Q115" i="3"/>
  <c r="AF388" i="23"/>
  <c r="J211" i="21"/>
  <c r="G80" i="3"/>
  <c r="AA268" i="23"/>
  <c r="U383" i="21"/>
  <c r="C395" i="21" s="1"/>
  <c r="E396" i="21" s="1"/>
  <c r="E398" i="21" s="1"/>
  <c r="AL426" i="23"/>
  <c r="Q382" i="21"/>
  <c r="S425" i="23"/>
  <c r="U282" i="21"/>
  <c r="C299" i="21" s="1"/>
  <c r="AL340" i="23"/>
  <c r="Q281" i="21"/>
  <c r="S339" i="23"/>
  <c r="U181" i="21"/>
  <c r="C193" i="21" s="1"/>
  <c r="E194" i="21" s="1"/>
  <c r="E196" i="21" s="1"/>
  <c r="AL254" i="23"/>
  <c r="Q180" i="21"/>
  <c r="S253" i="23"/>
  <c r="K43" i="21"/>
  <c r="R10" i="3" s="1"/>
  <c r="AF41" i="23"/>
  <c r="E385" i="21"/>
  <c r="J428" i="23" s="1"/>
  <c r="E179" i="21"/>
  <c r="Q82" i="21"/>
  <c r="V78" i="21"/>
  <c r="V82" i="21" s="1"/>
  <c r="F91" i="21" s="1"/>
  <c r="G91" i="21" s="1"/>
  <c r="G152" i="23"/>
  <c r="G95" i="21"/>
  <c r="V79" i="21"/>
  <c r="T79" i="21"/>
  <c r="T82" i="21" s="1"/>
  <c r="S82" i="21" s="1"/>
  <c r="E284" i="21" l="1"/>
  <c r="J342" i="23" s="1"/>
  <c r="L346" i="21"/>
  <c r="R115" i="3"/>
  <c r="AK388" i="23"/>
  <c r="AL338" i="23"/>
  <c r="V280" i="21"/>
  <c r="V284" i="21" s="1"/>
  <c r="F293" i="21" s="1"/>
  <c r="Q284" i="21"/>
  <c r="AL342" i="23" s="1"/>
  <c r="K211" i="21"/>
  <c r="H80" i="3"/>
  <c r="AF268" i="23"/>
  <c r="L245" i="21"/>
  <c r="R80" i="3"/>
  <c r="AK302" i="23"/>
  <c r="K144" i="21"/>
  <c r="Q45" i="3"/>
  <c r="AF216" i="23"/>
  <c r="K110" i="21"/>
  <c r="H45" i="3"/>
  <c r="AF182" i="23"/>
  <c r="K312" i="21"/>
  <c r="H115" i="3"/>
  <c r="AF354" i="23"/>
  <c r="C400" i="21"/>
  <c r="C399" i="21"/>
  <c r="C402" i="21"/>
  <c r="C398" i="21"/>
  <c r="V382" i="21"/>
  <c r="AL425" i="23"/>
  <c r="U385" i="21"/>
  <c r="E394" i="21" s="1"/>
  <c r="G394" i="21" s="1"/>
  <c r="C396" i="21"/>
  <c r="F396" i="21" s="1"/>
  <c r="F398" i="21" s="1"/>
  <c r="G398" i="21" s="1"/>
  <c r="C401" i="21"/>
  <c r="C397" i="21"/>
  <c r="T382" i="21"/>
  <c r="T385" i="21" s="1"/>
  <c r="S385" i="21" s="1"/>
  <c r="AU428" i="23" s="1"/>
  <c r="C295" i="21"/>
  <c r="F295" i="21" s="1"/>
  <c r="F297" i="21" s="1"/>
  <c r="C294" i="21"/>
  <c r="E295" i="21" s="1"/>
  <c r="E297" i="21" s="1"/>
  <c r="T281" i="21"/>
  <c r="T284" i="21" s="1"/>
  <c r="S284" i="21" s="1"/>
  <c r="AU342" i="23" s="1"/>
  <c r="AL339" i="23"/>
  <c r="C297" i="21"/>
  <c r="C301" i="21"/>
  <c r="C298" i="21"/>
  <c r="C300" i="21"/>
  <c r="U284" i="21"/>
  <c r="E293" i="21" s="1"/>
  <c r="G293" i="21" s="1"/>
  <c r="C296" i="21"/>
  <c r="V281" i="21"/>
  <c r="C194" i="21"/>
  <c r="F194" i="21" s="1"/>
  <c r="F196" i="21" s="1"/>
  <c r="G196" i="21" s="1"/>
  <c r="C197" i="21"/>
  <c r="C199" i="21"/>
  <c r="C198" i="21"/>
  <c r="C196" i="21"/>
  <c r="T180" i="21"/>
  <c r="T183" i="21" s="1"/>
  <c r="S183" i="21" s="1"/>
  <c r="AU256" i="23" s="1"/>
  <c r="AL253" i="23"/>
  <c r="C195" i="21"/>
  <c r="C200" i="21"/>
  <c r="U183" i="21"/>
  <c r="E192" i="21" s="1"/>
  <c r="G192" i="21" s="1"/>
  <c r="V180" i="21"/>
  <c r="E183" i="21"/>
  <c r="J256" i="23" s="1"/>
  <c r="J252" i="23"/>
  <c r="L43" i="21"/>
  <c r="AK41" i="23"/>
  <c r="E92" i="21"/>
  <c r="G92" i="21" s="1"/>
  <c r="E96" i="21" s="1"/>
  <c r="I10" i="3"/>
  <c r="H10" i="3"/>
  <c r="G10" i="3"/>
  <c r="F10" i="3"/>
  <c r="E10" i="3"/>
  <c r="D10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1" i="3"/>
  <c r="E8" i="3"/>
  <c r="A105" i="30"/>
  <c r="A106" i="30" s="1"/>
  <c r="A107" i="30" s="1"/>
  <c r="A72" i="30"/>
  <c r="A73" i="30" s="1"/>
  <c r="A74" i="30" s="1"/>
  <c r="A39" i="30"/>
  <c r="A40" i="30" s="1"/>
  <c r="A41" i="30" s="1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9" i="30"/>
  <c r="A33" i="30"/>
  <c r="A34" i="30"/>
  <c r="A35" i="30"/>
  <c r="A36" i="30"/>
  <c r="A37" i="30"/>
  <c r="A38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9" i="30"/>
  <c r="A203" i="31"/>
  <c r="F16" i="31"/>
  <c r="F17" i="31"/>
  <c r="F18" i="31"/>
  <c r="F19" i="31"/>
  <c r="H19" i="31"/>
  <c r="L19" i="31"/>
  <c r="Q19" i="31"/>
  <c r="F20" i="31"/>
  <c r="H20" i="31"/>
  <c r="L20" i="31"/>
  <c r="Q20" i="31"/>
  <c r="F21" i="31"/>
  <c r="H21" i="31"/>
  <c r="L21" i="31"/>
  <c r="Q21" i="31"/>
  <c r="F22" i="31"/>
  <c r="H22" i="31"/>
  <c r="L22" i="31"/>
  <c r="Q22" i="31"/>
  <c r="F23" i="31"/>
  <c r="H23" i="31"/>
  <c r="L23" i="31"/>
  <c r="Q23" i="31"/>
  <c r="F24" i="31"/>
  <c r="H24" i="31"/>
  <c r="L24" i="31"/>
  <c r="Q24" i="31"/>
  <c r="F25" i="31"/>
  <c r="H25" i="31"/>
  <c r="L25" i="31"/>
  <c r="Q25" i="31"/>
  <c r="F26" i="31"/>
  <c r="H26" i="31"/>
  <c r="L26" i="31"/>
  <c r="Q26" i="31"/>
  <c r="F27" i="31"/>
  <c r="H27" i="31"/>
  <c r="L27" i="31"/>
  <c r="Q27" i="31"/>
  <c r="F28" i="31"/>
  <c r="H28" i="31"/>
  <c r="L28" i="31"/>
  <c r="Q28" i="31"/>
  <c r="F29" i="31"/>
  <c r="H29" i="31"/>
  <c r="L29" i="31"/>
  <c r="Q29" i="31"/>
  <c r="F30" i="31"/>
  <c r="H30" i="31"/>
  <c r="L30" i="31"/>
  <c r="Q30" i="31"/>
  <c r="F31" i="31"/>
  <c r="H31" i="31"/>
  <c r="L31" i="31"/>
  <c r="Q31" i="31"/>
  <c r="F32" i="31"/>
  <c r="H32" i="31"/>
  <c r="L32" i="31"/>
  <c r="Q32" i="31"/>
  <c r="F33" i="31"/>
  <c r="H33" i="31"/>
  <c r="L33" i="31"/>
  <c r="Q33" i="31"/>
  <c r="F34" i="31"/>
  <c r="H34" i="31"/>
  <c r="L34" i="31"/>
  <c r="Q34" i="31"/>
  <c r="F35" i="31"/>
  <c r="H35" i="31"/>
  <c r="L35" i="31"/>
  <c r="Q35" i="31"/>
  <c r="F36" i="31"/>
  <c r="H36" i="31"/>
  <c r="L36" i="31"/>
  <c r="Q36" i="31"/>
  <c r="F37" i="31"/>
  <c r="H37" i="31"/>
  <c r="L37" i="31"/>
  <c r="Q37" i="31"/>
  <c r="F38" i="31"/>
  <c r="H38" i="31"/>
  <c r="L38" i="31"/>
  <c r="Q38" i="31"/>
  <c r="F39" i="31"/>
  <c r="H39" i="31"/>
  <c r="L39" i="31"/>
  <c r="Q39" i="31"/>
  <c r="F40" i="31"/>
  <c r="H40" i="31"/>
  <c r="L40" i="31"/>
  <c r="Q40" i="31"/>
  <c r="F41" i="31"/>
  <c r="H41" i="31"/>
  <c r="L41" i="31"/>
  <c r="Q41" i="31"/>
  <c r="F42" i="31"/>
  <c r="H42" i="31"/>
  <c r="L42" i="31"/>
  <c r="Q42" i="31"/>
  <c r="F43" i="31"/>
  <c r="H43" i="31"/>
  <c r="L43" i="31"/>
  <c r="Q43" i="31"/>
  <c r="F44" i="31"/>
  <c r="H44" i="31"/>
  <c r="L44" i="31"/>
  <c r="Q44" i="31"/>
  <c r="F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77" i="31"/>
  <c r="A140" i="31"/>
  <c r="A15" i="31"/>
  <c r="A76" i="31" s="1"/>
  <c r="D11" i="24"/>
  <c r="F11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A47" i="11" l="1"/>
  <c r="A47" i="24"/>
  <c r="E46" i="11"/>
  <c r="D47" i="11"/>
  <c r="E97" i="21"/>
  <c r="L110" i="21"/>
  <c r="I45" i="3"/>
  <c r="AK182" i="23"/>
  <c r="L312" i="21"/>
  <c r="I115" i="3"/>
  <c r="AK354" i="23"/>
  <c r="L211" i="21"/>
  <c r="I80" i="3"/>
  <c r="AK268" i="23"/>
  <c r="M245" i="21"/>
  <c r="AU302" i="23" s="1"/>
  <c r="AP302" i="23"/>
  <c r="L144" i="21"/>
  <c r="R45" i="3"/>
  <c r="AK216" i="23"/>
  <c r="M346" i="21"/>
  <c r="AU388" i="23" s="1"/>
  <c r="AP388" i="23"/>
  <c r="E395" i="21"/>
  <c r="G395" i="21" s="1"/>
  <c r="E399" i="21" s="1"/>
  <c r="G297" i="21"/>
  <c r="E294" i="21"/>
  <c r="G294" i="21" s="1"/>
  <c r="E298" i="21" s="1"/>
  <c r="E193" i="21"/>
  <c r="G193" i="21" s="1"/>
  <c r="E197" i="21" s="1"/>
  <c r="M43" i="21"/>
  <c r="AU41" i="23" s="1"/>
  <c r="AP41" i="23"/>
  <c r="A202" i="31"/>
  <c r="A265" i="31"/>
  <c r="A139" i="31"/>
  <c r="F11" i="11"/>
  <c r="D11" i="11"/>
  <c r="AC138" i="23"/>
  <c r="O141" i="23" s="1"/>
  <c r="A125" i="11" l="1"/>
  <c r="A125" i="24"/>
  <c r="A164" i="11"/>
  <c r="A164" i="24"/>
  <c r="A86" i="11"/>
  <c r="A86" i="24"/>
  <c r="E85" i="11"/>
  <c r="D86" i="11"/>
  <c r="E124" i="11"/>
  <c r="D125" i="11"/>
  <c r="E163" i="11"/>
  <c r="D164" i="11"/>
  <c r="D86" i="24"/>
  <c r="D125" i="24"/>
  <c r="D164" i="24"/>
  <c r="C86" i="21"/>
  <c r="G86" i="21" s="1"/>
  <c r="F46" i="11"/>
  <c r="E163" i="24"/>
  <c r="E124" i="24"/>
  <c r="E85" i="24"/>
  <c r="M144" i="21"/>
  <c r="AU216" i="23" s="1"/>
  <c r="AP216" i="23"/>
  <c r="M312" i="21"/>
  <c r="AU354" i="23" s="1"/>
  <c r="AP354" i="23"/>
  <c r="M211" i="21"/>
  <c r="AU268" i="23" s="1"/>
  <c r="AP268" i="23"/>
  <c r="M110" i="21"/>
  <c r="AU182" i="23" s="1"/>
  <c r="AP182" i="23"/>
  <c r="E400" i="21"/>
  <c r="F163" i="11" s="1"/>
  <c r="G265" i="31"/>
  <c r="E299" i="21"/>
  <c r="G202" i="31"/>
  <c r="E198" i="21"/>
  <c r="F85" i="11" s="1"/>
  <c r="G139" i="31"/>
  <c r="H86" i="21" l="1"/>
  <c r="R86" i="21" s="1"/>
  <c r="F124" i="24"/>
  <c r="F124" i="11"/>
  <c r="I431" i="23"/>
  <c r="F163" i="24"/>
  <c r="H139" i="31"/>
  <c r="F85" i="24"/>
  <c r="C389" i="21"/>
  <c r="G389" i="21" s="1"/>
  <c r="H389" i="21" s="1"/>
  <c r="H265" i="31"/>
  <c r="C288" i="21"/>
  <c r="G288" i="21" s="1"/>
  <c r="H288" i="21" s="1"/>
  <c r="R288" i="21" s="1"/>
  <c r="H202" i="31"/>
  <c r="I345" i="23"/>
  <c r="C187" i="21"/>
  <c r="G187" i="21" s="1"/>
  <c r="H187" i="21" s="1"/>
  <c r="I259" i="23"/>
  <c r="R13" i="21"/>
  <c r="R11" i="21"/>
  <c r="S13" i="21"/>
  <c r="R10" i="21"/>
  <c r="R12" i="21"/>
  <c r="S95" i="23"/>
  <c r="T141" i="23" s="1"/>
  <c r="O146" i="23" s="1"/>
  <c r="T146" i="23" s="1"/>
  <c r="E11" i="3"/>
  <c r="D9" i="31"/>
  <c r="D8" i="31"/>
  <c r="D7" i="31"/>
  <c r="D6" i="31"/>
  <c r="A4" i="31"/>
  <c r="U389" i="21" l="1"/>
  <c r="V389" i="21" s="1"/>
  <c r="X389" i="21" s="1"/>
  <c r="R389" i="21"/>
  <c r="S187" i="21"/>
  <c r="T187" i="21" s="1"/>
  <c r="V187" i="21" s="1"/>
  <c r="R187" i="21"/>
  <c r="S86" i="21"/>
  <c r="T86" i="21" s="1"/>
  <c r="V86" i="21" s="1"/>
  <c r="J86" i="21"/>
  <c r="M86" i="21" s="1"/>
  <c r="J389" i="21"/>
  <c r="K389" i="21" s="1"/>
  <c r="J288" i="21"/>
  <c r="K288" i="21" s="1"/>
  <c r="U288" i="21"/>
  <c r="V288" i="21" s="1"/>
  <c r="X288" i="21" s="1"/>
  <c r="J187" i="21"/>
  <c r="M187" i="21" s="1"/>
  <c r="N187" i="21" s="1"/>
  <c r="S12" i="21"/>
  <c r="Q16" i="31"/>
  <c r="Q18" i="31"/>
  <c r="Q15" i="31"/>
  <c r="Q17" i="31"/>
  <c r="S11" i="21"/>
  <c r="AL95" i="23"/>
  <c r="P126" i="23"/>
  <c r="Y103" i="23"/>
  <c r="P115" i="23"/>
  <c r="W389" i="21" l="1"/>
  <c r="U390" i="21" s="1"/>
  <c r="S389" i="21" s="1"/>
  <c r="K4" i="21"/>
  <c r="U86" i="21"/>
  <c r="X86" i="21" s="1"/>
  <c r="Y86" i="21" s="1"/>
  <c r="U187" i="21"/>
  <c r="X187" i="21" s="1"/>
  <c r="Y187" i="21" s="1"/>
  <c r="K86" i="21"/>
  <c r="P86" i="21"/>
  <c r="N86" i="21"/>
  <c r="O86" i="21"/>
  <c r="M389" i="21"/>
  <c r="O389" i="21" s="1"/>
  <c r="M288" i="21"/>
  <c r="N288" i="21" s="1"/>
  <c r="O187" i="21"/>
  <c r="K187" i="21"/>
  <c r="P187" i="21"/>
  <c r="W187" i="21" s="1"/>
  <c r="W288" i="21"/>
  <c r="U289" i="21" s="1"/>
  <c r="S288" i="21" s="1"/>
  <c r="H17" i="31"/>
  <c r="G11" i="30"/>
  <c r="AB9" i="21"/>
  <c r="H9" i="30"/>
  <c r="L15" i="31"/>
  <c r="H12" i="30"/>
  <c r="L18" i="31"/>
  <c r="G9" i="30"/>
  <c r="H15" i="31"/>
  <c r="G10" i="30"/>
  <c r="H16" i="31"/>
  <c r="G12" i="30"/>
  <c r="H18" i="31"/>
  <c r="H11" i="30"/>
  <c r="L17" i="31"/>
  <c r="H10" i="30"/>
  <c r="L16" i="31"/>
  <c r="AE159" i="23"/>
  <c r="Y152" i="23"/>
  <c r="S93" i="23"/>
  <c r="S94" i="23"/>
  <c r="AL96" i="23"/>
  <c r="J93" i="23"/>
  <c r="J92" i="23"/>
  <c r="D84" i="11" l="1"/>
  <c r="W86" i="21"/>
  <c r="D45" i="11" s="1"/>
  <c r="D84" i="24"/>
  <c r="L4" i="21"/>
  <c r="A50" i="13" s="1"/>
  <c r="P389" i="21"/>
  <c r="P288" i="21"/>
  <c r="H289" i="21" s="1"/>
  <c r="D123" i="11" s="1"/>
  <c r="N389" i="21"/>
  <c r="O288" i="21"/>
  <c r="AL94" i="23"/>
  <c r="J96" i="23"/>
  <c r="D123" i="24" l="1"/>
  <c r="H390" i="21"/>
  <c r="D162" i="11" s="1"/>
  <c r="AL93" i="23"/>
  <c r="AU96" i="23"/>
  <c r="D162" i="24" l="1"/>
  <c r="H4" i="3"/>
  <c r="E4" i="3"/>
  <c r="C4" i="3"/>
  <c r="H3" i="3"/>
  <c r="E3" i="3"/>
  <c r="C3" i="3"/>
  <c r="G76" i="31" l="1"/>
  <c r="D47" i="24"/>
  <c r="I173" i="23"/>
  <c r="E46" i="24"/>
  <c r="H76" i="31" l="1"/>
  <c r="F46" i="24"/>
  <c r="D9" i="24"/>
  <c r="D8" i="24"/>
  <c r="D7" i="24"/>
  <c r="D6" i="24"/>
  <c r="C43" i="13" l="1"/>
  <c r="E23" i="30" l="1"/>
  <c r="J29" i="31"/>
  <c r="E31" i="30"/>
  <c r="J37" i="31"/>
  <c r="E29" i="30"/>
  <c r="J35" i="31"/>
  <c r="E32" i="24"/>
  <c r="K33" i="31"/>
  <c r="K24" i="31"/>
  <c r="E23" i="24"/>
  <c r="E28" i="24"/>
  <c r="K29" i="31"/>
  <c r="E21" i="24"/>
  <c r="K22" i="31"/>
  <c r="E18" i="24"/>
  <c r="K19" i="31"/>
  <c r="K43" i="31"/>
  <c r="E42" i="24"/>
  <c r="K25" i="31"/>
  <c r="E24" i="24"/>
  <c r="J27" i="31"/>
  <c r="E21" i="30"/>
  <c r="E27" i="24"/>
  <c r="K28" i="31"/>
  <c r="E36" i="24"/>
  <c r="K37" i="31"/>
  <c r="E11" i="30"/>
  <c r="J17" i="31"/>
  <c r="J44" i="31"/>
  <c r="E38" i="30"/>
  <c r="E17" i="24"/>
  <c r="K18" i="31"/>
  <c r="E20" i="24"/>
  <c r="K21" i="31"/>
  <c r="E13" i="30"/>
  <c r="J19" i="31"/>
  <c r="J25" i="31"/>
  <c r="E19" i="30"/>
  <c r="E15" i="24"/>
  <c r="K16" i="31"/>
  <c r="E15" i="30"/>
  <c r="J21" i="31"/>
  <c r="K38" i="31"/>
  <c r="E37" i="24"/>
  <c r="E10" i="30"/>
  <c r="J16" i="31"/>
  <c r="J38" i="31"/>
  <c r="E32" i="30"/>
  <c r="E14" i="30"/>
  <c r="J20" i="31"/>
  <c r="E19" i="24"/>
  <c r="K20" i="31"/>
  <c r="K44" i="31"/>
  <c r="E43" i="24"/>
  <c r="J39" i="31"/>
  <c r="E33" i="30"/>
  <c r="E24" i="30"/>
  <c r="J30" i="31"/>
  <c r="E16" i="24"/>
  <c r="K17" i="31"/>
  <c r="J15" i="31"/>
  <c r="E9" i="30"/>
  <c r="E22" i="30"/>
  <c r="J28" i="31"/>
  <c r="K39" i="31"/>
  <c r="E38" i="24"/>
  <c r="K27" i="31"/>
  <c r="E26" i="24"/>
  <c r="E30" i="30"/>
  <c r="J36" i="31"/>
  <c r="E34" i="24"/>
  <c r="K35" i="31"/>
  <c r="J43" i="31"/>
  <c r="E37" i="30"/>
  <c r="E29" i="24"/>
  <c r="K30" i="31"/>
  <c r="E35" i="24"/>
  <c r="K36" i="31"/>
  <c r="E17" i="30"/>
  <c r="J23" i="31"/>
  <c r="K40" i="31"/>
  <c r="E39" i="24"/>
  <c r="E28" i="30"/>
  <c r="J34" i="31"/>
  <c r="E31" i="24"/>
  <c r="K32" i="31"/>
  <c r="K41" i="31"/>
  <c r="E40" i="24"/>
  <c r="K26" i="31"/>
  <c r="E25" i="24"/>
  <c r="E12" i="30"/>
  <c r="J18" i="31"/>
  <c r="J26" i="31"/>
  <c r="E20" i="30"/>
  <c r="J42" i="31"/>
  <c r="E36" i="30"/>
  <c r="J40" i="31"/>
  <c r="E34" i="30"/>
  <c r="J41" i="31"/>
  <c r="E35" i="30"/>
  <c r="J31" i="31"/>
  <c r="E25" i="30"/>
  <c r="E30" i="24"/>
  <c r="K31" i="31"/>
  <c r="E16" i="30"/>
  <c r="J22" i="31"/>
  <c r="E33" i="24"/>
  <c r="K34" i="31"/>
  <c r="J24" i="31"/>
  <c r="E18" i="30"/>
  <c r="K42" i="31"/>
  <c r="E41" i="24"/>
  <c r="E26" i="30"/>
  <c r="J32" i="31"/>
  <c r="E22" i="24"/>
  <c r="K23" i="31"/>
  <c r="E14" i="24"/>
  <c r="K15" i="31"/>
  <c r="E27" i="30"/>
  <c r="J33" i="31"/>
  <c r="D45" i="24" l="1"/>
  <c r="C9" i="25" l="1"/>
  <c r="C8" i="25"/>
  <c r="C7" i="25"/>
  <c r="C6" i="25"/>
  <c r="A4" i="24" l="1"/>
  <c r="D9" i="11" l="1"/>
  <c r="D8" i="11"/>
  <c r="D7" i="11"/>
  <c r="D6" i="11"/>
  <c r="A4" i="11" l="1"/>
  <c r="T127" i="23" l="1"/>
  <c r="Q116" i="23"/>
  <c r="U116" i="23" l="1"/>
  <c r="O121" i="23" s="1"/>
  <c r="T121" i="23" s="1"/>
  <c r="Y127" i="23"/>
  <c r="O132" i="23" s="1"/>
  <c r="T132" i="23" s="1"/>
  <c r="H114" i="23"/>
  <c r="H100" i="23"/>
  <c r="S159" i="23" l="1"/>
  <c r="M152" i="23"/>
  <c r="M431" i="23"/>
  <c r="Y159" i="23"/>
  <c r="S152" i="23"/>
  <c r="M345" i="23"/>
  <c r="G153" i="23"/>
  <c r="F155" i="23" s="1"/>
  <c r="M259" i="23" l="1"/>
  <c r="L158" i="23"/>
  <c r="M173" i="23"/>
  <c r="AJ158" i="23"/>
  <c r="W345" i="23" l="1"/>
  <c r="R345" i="23"/>
  <c r="W431" i="23"/>
  <c r="R431" i="23"/>
  <c r="W259" i="23" l="1"/>
  <c r="R259" i="23"/>
  <c r="W173" i="23" l="1"/>
  <c r="R173" i="23"/>
</calcChain>
</file>

<file path=xl/sharedStrings.xml><?xml version="1.0" encoding="utf-8"?>
<sst xmlns="http://schemas.openxmlformats.org/spreadsheetml/2006/main" count="2429" uniqueCount="536">
  <si>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</si>
  <si>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</si>
  <si>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</si>
  <si>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</si>
  <si>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</si>
  <si>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</si>
  <si>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</si>
  <si>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</si>
  <si>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</si>
  <si>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</si>
  <si>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</si>
  <si>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</si>
  <si>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</si>
  <si>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</si>
  <si>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</si>
  <si>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</si>
  <si>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</si>
  <si>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</si>
  <si>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</si>
  <si>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</si>
  <si>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</si>
  <si>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</si>
  <si>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</si>
  <si>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</si>
  <si>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</si>
  <si>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</si>
  <si>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</si>
  <si>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</si>
  <si>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</si>
  <si>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</si>
  <si>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</si>
  <si>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</si>
  <si>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</si>
  <si>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</si>
  <si>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</si>
  <si>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</si>
  <si>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</si>
  <si>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</si>
  <si>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</si>
  <si>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</si>
  <si>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</si>
  <si>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</si>
  <si>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</si>
  <si>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</si>
  <si>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</si>
  <si>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</si>
  <si>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</si>
  <si>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</si>
  <si>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</si>
  <si>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</si>
  <si>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</si>
  <si>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</si>
  <si>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</si>
  <si>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</si>
  <si>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</si>
  <si>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</si>
  <si>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</si>
  <si>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</si>
  <si>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</si>
  <si>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최소눈금</t>
    <phoneticPr fontId="4" type="noConversion"/>
  </si>
  <si>
    <t>CMC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</si>
  <si>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</si>
  <si>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</si>
  <si>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</si>
  <si>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</si>
  <si>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</si>
  <si>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</si>
  <si>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</si>
  <si>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</si>
  <si>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</si>
  <si>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</si>
  <si>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</si>
  <si>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D</t>
    <phoneticPr fontId="4" type="noConversion"/>
  </si>
  <si>
    <t>×</t>
    <phoneticPr fontId="4" type="noConversion"/>
  </si>
  <si>
    <t>B3. 확률분포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</si>
  <si>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</si>
  <si>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</si>
  <si>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+</t>
    <phoneticPr fontId="4" type="noConversion"/>
  </si>
  <si>
    <t>1회</t>
    <phoneticPr fontId="4" type="noConversion"/>
  </si>
  <si>
    <t xml:space="preserve"> 성적서발급번호(Certificate No) :</t>
    <phoneticPr fontId="4" type="noConversion"/>
  </si>
  <si>
    <t>Spec</t>
    <phoneticPr fontId="4" type="noConversion"/>
  </si>
  <si>
    <t>Decision</t>
    <phoneticPr fontId="4" type="noConversion"/>
  </si>
  <si>
    <t>기준기 교정데이터</t>
    <phoneticPr fontId="4" type="noConversion"/>
  </si>
  <si>
    <t>번호</t>
    <phoneticPr fontId="77" type="noConversion"/>
  </si>
  <si>
    <t>명목값</t>
    <phoneticPr fontId="77" type="noConversion"/>
  </si>
  <si>
    <t>기준값</t>
    <phoneticPr fontId="77" type="noConversion"/>
  </si>
  <si>
    <t>불확도 2</t>
  </si>
  <si>
    <t>비고</t>
    <phoneticPr fontId="4" type="noConversion"/>
  </si>
  <si>
    <t>교정일자</t>
    <phoneticPr fontId="77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</si>
  <si>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</si>
  <si>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</si>
  <si>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기준값</t>
    <phoneticPr fontId="4" type="noConversion"/>
  </si>
  <si>
    <t>입력량</t>
    <phoneticPr fontId="4" type="noConversion"/>
  </si>
  <si>
    <t>표준불확도</t>
    <phoneticPr fontId="4" type="noConversion"/>
  </si>
  <si>
    <t>확률분포</t>
    <phoneticPr fontId="4" type="noConversion"/>
  </si>
  <si>
    <t>자유도</t>
    <phoneticPr fontId="4" type="noConversion"/>
  </si>
  <si>
    <t>표기용</t>
    <phoneticPr fontId="4" type="noConversion"/>
  </si>
  <si>
    <t>A</t>
    <phoneticPr fontId="4" type="noConversion"/>
  </si>
  <si>
    <t>B</t>
    <phoneticPr fontId="4" type="noConversion"/>
  </si>
  <si>
    <t>k</t>
    <phoneticPr fontId="4" type="noConversion"/>
  </si>
  <si>
    <t>■ 반복 측정 결과</t>
    <phoneticPr fontId="4" type="noConversion"/>
  </si>
  <si>
    <t>■ 수학적 모델</t>
    <phoneticPr fontId="4" type="noConversion"/>
  </si>
  <si>
    <t>: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</si>
  <si>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</si>
  <si>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</si>
  <si>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</si>
  <si>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추정값</t>
    <phoneticPr fontId="4" type="noConversion"/>
  </si>
  <si>
    <t>감도계수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</si>
  <si>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</si>
  <si>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</si>
  <si>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C</t>
    <phoneticPr fontId="4" type="noConversion"/>
  </si>
  <si>
    <t>E</t>
    <phoneticPr fontId="4" type="noConversion"/>
  </si>
  <si>
    <t>■ 표준불확도 성분의 계산</t>
    <phoneticPr fontId="4" type="noConversion"/>
  </si>
  <si>
    <t>A2. 표준불확도 :</t>
    <phoneticPr fontId="4" type="noConversion"/>
  </si>
  <si>
    <t>=</t>
    <phoneticPr fontId="4" type="noConversion"/>
  </si>
  <si>
    <t>A4. 감도계수 :</t>
    <phoneticPr fontId="4" type="noConversion"/>
  </si>
  <si>
    <t>B1. 추정값 :</t>
    <phoneticPr fontId="4" type="noConversion"/>
  </si>
  <si>
    <t>C2. 표준불확도 :</t>
    <phoneticPr fontId="4" type="noConversion"/>
  </si>
  <si>
    <t>D2. 표준불확도 :</t>
    <phoneticPr fontId="4" type="noConversion"/>
  </si>
  <si>
    <t>D3. 확률분포 :</t>
    <phoneticPr fontId="4" type="noConversion"/>
  </si>
  <si>
    <t>■ 합성표준불확도 계산</t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</si>
  <si>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</si>
  <si>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</si>
  <si>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</si>
  <si>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</si>
  <si>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</si>
  <si>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A3. 확률분포 :</t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</si>
  <si>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</si>
  <si>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</si>
  <si>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</si>
  <si>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|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</si>
  <si>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-</t>
    <phoneticPr fontId="4" type="noConversion"/>
  </si>
  <si>
    <t>■ 측정불확도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</si>
  <si>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</si>
  <si>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r>
      <rPr>
        <b/>
        <sz val="9"/>
        <color indexed="9"/>
        <rFont val="돋움"/>
        <family val="3"/>
        <charset val="129"/>
      </rPr>
      <t>등록번호</t>
    </r>
    <phoneticPr fontId="4" type="noConversion"/>
  </si>
  <si>
    <r>
      <rPr>
        <b/>
        <sz val="9"/>
        <color indexed="9"/>
        <rFont val="돋움"/>
        <family val="3"/>
        <charset val="129"/>
      </rPr>
      <t>교정번호</t>
    </r>
    <phoneticPr fontId="4" type="noConversion"/>
  </si>
  <si>
    <r>
      <rPr>
        <b/>
        <sz val="9"/>
        <color indexed="9"/>
        <rFont val="돋움"/>
        <family val="3"/>
        <charset val="129"/>
      </rPr>
      <t>교정자</t>
    </r>
    <phoneticPr fontId="4" type="noConversion"/>
  </si>
  <si>
    <r>
      <rPr>
        <b/>
        <sz val="9"/>
        <color indexed="9"/>
        <rFont val="돋움"/>
        <family val="3"/>
        <charset val="129"/>
      </rPr>
      <t>기기번호</t>
    </r>
    <phoneticPr fontId="4" type="noConversion"/>
  </si>
  <si>
    <r>
      <rPr>
        <b/>
        <sz val="9"/>
        <color indexed="9"/>
        <rFont val="돋움"/>
        <family val="3"/>
        <charset val="129"/>
      </rPr>
      <t>교정일자</t>
    </r>
    <phoneticPr fontId="4" type="noConversion"/>
  </si>
  <si>
    <r>
      <rPr>
        <b/>
        <sz val="9"/>
        <color indexed="9"/>
        <rFont val="돋움"/>
        <family val="3"/>
        <charset val="129"/>
      </rPr>
      <t>기술책임자</t>
    </r>
    <phoneticPr fontId="4" type="noConversion"/>
  </si>
  <si>
    <t>[Angle Calibration]</t>
    <phoneticPr fontId="4" type="noConversion"/>
  </si>
  <si>
    <t>사용중지?</t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</si>
  <si>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 =</t>
    </r>
    <phoneticPr fontId="4" type="noConversion"/>
  </si>
  <si>
    <t>단위</t>
    <phoneticPr fontId="4" type="noConversion"/>
  </si>
  <si>
    <t>불확도2</t>
    <phoneticPr fontId="4" type="noConversion"/>
  </si>
  <si>
    <t>불확도단위</t>
    <phoneticPr fontId="4" type="noConversion"/>
  </si>
  <si>
    <t>방향</t>
    <phoneticPr fontId="77" type="noConversion"/>
  </si>
  <si>
    <t>2회</t>
  </si>
  <si>
    <t>3회</t>
  </si>
  <si>
    <t>4회</t>
  </si>
  <si>
    <t>5회</t>
  </si>
  <si>
    <t>Y</t>
    <phoneticPr fontId="4" type="noConversion"/>
  </si>
  <si>
    <t>X</t>
    <phoneticPr fontId="4" type="noConversion"/>
  </si>
  <si>
    <t>˝</t>
  </si>
  <si>
    <r>
      <rPr>
        <b/>
        <sz val="9"/>
        <rFont val="돋움"/>
        <family val="3"/>
        <charset val="129"/>
      </rPr>
      <t>●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측정데이터</t>
    </r>
    <phoneticPr fontId="4" type="noConversion"/>
  </si>
  <si>
    <t>수준기 보정값</t>
    <phoneticPr fontId="4" type="noConversion"/>
  </si>
  <si>
    <t>미소각도 설정기의 교정값</t>
    <phoneticPr fontId="4" type="noConversion"/>
  </si>
  <si>
    <t>수준기의 분해능 한계에 따른 보정값</t>
    <phoneticPr fontId="4" type="noConversion"/>
  </si>
  <si>
    <r>
      <t>δM</t>
    </r>
    <r>
      <rPr>
        <i/>
        <vertAlign val="subscript"/>
        <sz val="10"/>
        <rFont val="Times New Roman"/>
        <family val="1"/>
      </rPr>
      <t>c</t>
    </r>
    <phoneticPr fontId="4" type="noConversion"/>
  </si>
  <si>
    <t>정렬오차에 의한 보정값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</si>
  <si>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미소각도 설정기의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</si>
  <si>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t xml:space="preserve">(신뢰수준 약 95 %, 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=2)</t>
    </r>
    <phoneticPr fontId="4" type="noConversion"/>
  </si>
  <si>
    <t>U</t>
    <phoneticPr fontId="4" type="noConversion"/>
  </si>
  <si>
    <t>B5. 불확도 기여도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</si>
  <si>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 = n - 1 = 4</t>
    </r>
    <phoneticPr fontId="4" type="noConversion"/>
  </si>
  <si>
    <t>C4. 감도계수 :</t>
    <phoneticPr fontId="4" type="noConversion"/>
  </si>
  <si>
    <t>※ 미소각도 설정기에서의 정렬오차는 경험적으로</t>
    <phoneticPr fontId="4" type="noConversion"/>
  </si>
  <si>
    <t>이다. 직사각형 분포로 추정하면 다음과 같다.</t>
    <phoneticPr fontId="4" type="noConversion"/>
  </si>
  <si>
    <t>(정렬오차는 미소각도 설정기 축방향과 수준기를 평행하게 맞추어 정렬을 할때 기울기에 따른 변화하는 오차이며,</t>
    <phoneticPr fontId="4" type="noConversion"/>
  </si>
  <si>
    <t>미소각도 설정기와 수준기를 맞추었을때 최소한의 변화량을 적용하였다.)</t>
    <phoneticPr fontId="4" type="noConversion"/>
  </si>
  <si>
    <t>기준선 우측눈금 측정결과</t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</si>
  <si>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</si>
  <si>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</si>
  <si>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fees</t>
    <phoneticPr fontId="4" type="noConversion"/>
  </si>
  <si>
    <t>P/F</t>
    <phoneticPr fontId="4" type="noConversion"/>
  </si>
  <si>
    <r>
      <t xml:space="preserve">3. 각도 정규의 분해능 한계에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Y</t>
    </r>
    <r>
      <rPr>
        <b/>
        <i/>
        <vertAlign val="subscript"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</si>
  <si>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</si>
  <si>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</si>
  <si>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</si>
  <si>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</si>
  <si>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</si>
  <si>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</si>
  <si>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</si>
  <si>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</si>
  <si>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</si>
  <si>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</si>
  <si>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</si>
  <si>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방향</t>
    <phoneticPr fontId="4" type="noConversion"/>
  </si>
  <si>
    <t>위치</t>
    <phoneticPr fontId="4" type="noConversion"/>
  </si>
  <si>
    <t>Nominal Value</t>
    <phoneticPr fontId="4" type="noConversion"/>
  </si>
  <si>
    <t>Measured
Value</t>
    <phoneticPr fontId="4" type="noConversion"/>
  </si>
  <si>
    <t>Correction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</si>
  <si>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</si>
  <si>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</si>
  <si>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</si>
  <si>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1회</t>
    <phoneticPr fontId="4" type="noConversion"/>
  </si>
  <si>
    <t>구분</t>
    <phoneticPr fontId="4" type="noConversion"/>
  </si>
  <si>
    <t>방향</t>
    <phoneticPr fontId="4" type="noConversion"/>
  </si>
  <si>
    <t>명목값</t>
    <phoneticPr fontId="4" type="noConversion"/>
  </si>
  <si>
    <t>단위</t>
    <phoneticPr fontId="4" type="noConversion"/>
  </si>
  <si>
    <t>구분</t>
    <phoneticPr fontId="4" type="noConversion"/>
  </si>
  <si>
    <t>단위</t>
    <phoneticPr fontId="4" type="noConversion"/>
  </si>
  <si>
    <t>명목값</t>
    <phoneticPr fontId="4" type="noConversion"/>
  </si>
  <si>
    <t>단위</t>
    <phoneticPr fontId="4" type="noConversion"/>
  </si>
  <si>
    <t>구분</t>
    <phoneticPr fontId="4" type="noConversion"/>
  </si>
  <si>
    <t>방향</t>
    <phoneticPr fontId="4" type="noConversion"/>
  </si>
  <si>
    <t>명목값</t>
    <phoneticPr fontId="4" type="noConversion"/>
  </si>
  <si>
    <t>구분</t>
    <phoneticPr fontId="4" type="noConversion"/>
  </si>
  <si>
    <t>구분</t>
    <phoneticPr fontId="4" type="noConversion"/>
  </si>
  <si>
    <t>명목값</t>
    <phoneticPr fontId="4" type="noConversion"/>
  </si>
  <si>
    <t>기준기명</t>
    <phoneticPr fontId="4" type="noConversion"/>
  </si>
  <si>
    <t>단위</t>
    <phoneticPr fontId="4" type="noConversion"/>
  </si>
  <si>
    <t>교정값</t>
    <phoneticPr fontId="4" type="noConversion"/>
  </si>
  <si>
    <t>단위</t>
    <phoneticPr fontId="4" type="noConversion"/>
  </si>
  <si>
    <t>불확도1</t>
    <phoneticPr fontId="4" type="noConversion"/>
  </si>
  <si>
    <t>k</t>
    <phoneticPr fontId="4" type="noConversion"/>
  </si>
  <si>
    <t>비고</t>
    <phoneticPr fontId="4" type="noConversion"/>
  </si>
  <si>
    <t>명목값</t>
    <phoneticPr fontId="4" type="noConversion"/>
  </si>
  <si>
    <t>불확도1</t>
    <phoneticPr fontId="4" type="noConversion"/>
  </si>
  <si>
    <t>불확도2</t>
    <phoneticPr fontId="4" type="noConversion"/>
  </si>
  <si>
    <t>불확도단위</t>
    <phoneticPr fontId="4" type="noConversion"/>
  </si>
  <si>
    <t>비고</t>
    <phoneticPr fontId="4" type="noConversion"/>
  </si>
  <si>
    <t>기준기명</t>
    <phoneticPr fontId="4" type="noConversion"/>
  </si>
  <si>
    <t>교정값</t>
    <phoneticPr fontId="4" type="noConversion"/>
  </si>
  <si>
    <t>기준기명</t>
    <phoneticPr fontId="4" type="noConversion"/>
  </si>
  <si>
    <t>명목값</t>
    <phoneticPr fontId="4" type="noConversion"/>
  </si>
  <si>
    <t>단위</t>
    <phoneticPr fontId="4" type="noConversion"/>
  </si>
  <si>
    <t>교정값</t>
    <phoneticPr fontId="4" type="noConversion"/>
  </si>
  <si>
    <t>불확도1</t>
    <phoneticPr fontId="4" type="noConversion"/>
  </si>
  <si>
    <t>불확도2</t>
    <phoneticPr fontId="4" type="noConversion"/>
  </si>
  <si>
    <t>불확도단위</t>
    <phoneticPr fontId="4" type="noConversion"/>
  </si>
  <si>
    <t>k</t>
    <phoneticPr fontId="4" type="noConversion"/>
  </si>
  <si>
    <t>비고</t>
    <phoneticPr fontId="4" type="noConversion"/>
  </si>
  <si>
    <t>기준기명</t>
    <phoneticPr fontId="4" type="noConversion"/>
  </si>
  <si>
    <t>교정값</t>
    <phoneticPr fontId="4" type="noConversion"/>
  </si>
  <si>
    <t>불확도1</t>
    <phoneticPr fontId="4" type="noConversion"/>
  </si>
  <si>
    <t>불확도2</t>
    <phoneticPr fontId="4" type="noConversion"/>
  </si>
  <si>
    <t>k</t>
    <phoneticPr fontId="4" type="noConversion"/>
  </si>
  <si>
    <t>기준기명</t>
    <phoneticPr fontId="4" type="noConversion"/>
  </si>
  <si>
    <t>비고</t>
    <phoneticPr fontId="4" type="noConversion"/>
  </si>
  <si>
    <t>교정값</t>
    <phoneticPr fontId="4" type="noConversion"/>
  </si>
  <si>
    <t>단위</t>
    <phoneticPr fontId="4" type="noConversion"/>
  </si>
  <si>
    <t>불확도1</t>
    <phoneticPr fontId="4" type="noConversion"/>
  </si>
  <si>
    <t>불확도2</t>
    <phoneticPr fontId="4" type="noConversion"/>
  </si>
  <si>
    <t>k</t>
    <phoneticPr fontId="4" type="noConversion"/>
  </si>
  <si>
    <t>비고</t>
    <phoneticPr fontId="4" type="noConversion"/>
  </si>
  <si>
    <t>기준기명</t>
    <phoneticPr fontId="4" type="noConversion"/>
  </si>
  <si>
    <t>명목값</t>
    <phoneticPr fontId="4" type="noConversion"/>
  </si>
  <si>
    <t>단위</t>
    <phoneticPr fontId="4" type="noConversion"/>
  </si>
  <si>
    <t>불확도1</t>
    <phoneticPr fontId="4" type="noConversion"/>
  </si>
  <si>
    <t>불확도2</t>
    <phoneticPr fontId="4" type="noConversion"/>
  </si>
  <si>
    <t>불확도단위</t>
    <phoneticPr fontId="4" type="noConversion"/>
  </si>
  <si>
    <t>k</t>
    <phoneticPr fontId="4" type="noConversion"/>
  </si>
  <si>
    <t>비고</t>
    <phoneticPr fontId="4" type="noConversion"/>
  </si>
  <si>
    <t>1. 교정조건</t>
    <phoneticPr fontId="4" type="noConversion"/>
  </si>
  <si>
    <t>환산계수</t>
    <phoneticPr fontId="4" type="noConversion"/>
  </si>
  <si>
    <t>3. 불확도 계산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</si>
  <si>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</si>
  <si>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확률분포별 불확도기여량</t>
    <phoneticPr fontId="4" type="noConversion"/>
  </si>
  <si>
    <t>분모</t>
    <phoneticPr fontId="4" type="noConversion"/>
  </si>
  <si>
    <t>직사각형</t>
    <phoneticPr fontId="4" type="noConversion"/>
  </si>
  <si>
    <t>R=˝</t>
  </si>
  <si>
    <t>자유도</t>
    <phoneticPr fontId="4" type="noConversion"/>
  </si>
  <si>
    <t>분해능</t>
    <phoneticPr fontId="4" type="noConversion"/>
  </si>
  <si>
    <t>평균</t>
    <phoneticPr fontId="4" type="noConversion"/>
  </si>
  <si>
    <t>+ 방향</t>
    <phoneticPr fontId="4" type="noConversion"/>
  </si>
  <si>
    <t>- 방향</t>
    <phoneticPr fontId="4" type="noConversion"/>
  </si>
  <si>
    <t>+ Direction</t>
  </si>
  <si>
    <t>- Direction</t>
  </si>
  <si>
    <t>구분</t>
    <phoneticPr fontId="4" type="noConversion"/>
  </si>
  <si>
    <t>1. 교정결과</t>
    <phoneticPr fontId="4" type="noConversion"/>
  </si>
  <si>
    <t>구분</t>
    <phoneticPr fontId="4" type="noConversion"/>
  </si>
  <si>
    <t>구분</t>
    <phoneticPr fontId="4" type="noConversion"/>
  </si>
  <si>
    <t>+ 방향</t>
    <phoneticPr fontId="4" type="noConversion"/>
  </si>
  <si>
    <t>- 방향</t>
    <phoneticPr fontId="4" type="noConversion"/>
  </si>
  <si>
    <t>방향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</si>
  <si>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</si>
  <si>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</si>
  <si>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t xml:space="preserve">3.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</si>
  <si>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t xml:space="preserve">4.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</si>
  <si>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t xml:space="preserve">5.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</si>
  <si>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t xml:space="preserve">6.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</si>
  <si>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t xml:space="preserve">7.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</si>
  <si>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t xml:space="preserve">8.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</si>
  <si>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방향</t>
    <phoneticPr fontId="4" type="noConversion"/>
  </si>
  <si>
    <t>표준편차</t>
    <phoneticPr fontId="4" type="noConversion"/>
  </si>
  <si>
    <t>추정값</t>
    <phoneticPr fontId="4" type="noConversion"/>
  </si>
  <si>
    <t>불확도 기여량</t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</si>
  <si>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</si>
  <si>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</si>
  <si>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X</t>
    <phoneticPr fontId="4" type="noConversion"/>
  </si>
  <si>
    <t>=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</si>
  <si>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</si>
  <si>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</si>
  <si>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×</t>
    <phoneticPr fontId="4" type="noConversion"/>
  </si>
  <si>
    <t>d</t>
    <phoneticPr fontId="4" type="noConversion"/>
  </si>
  <si>
    <t>C6. 자유도 :</t>
    <phoneticPr fontId="4" type="noConversion"/>
  </si>
  <si>
    <t>+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</si>
  <si>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</si>
  <si>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</si>
  <si>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</si>
  <si>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</si>
  <si>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</si>
  <si>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◆ 측정불확도 추정보고서 ◆</t>
    <phoneticPr fontId="4" type="noConversion"/>
  </si>
  <si>
    <t>구분</t>
    <phoneticPr fontId="4" type="noConversion"/>
  </si>
  <si>
    <t>명목값</t>
    <phoneticPr fontId="4" type="noConversion"/>
  </si>
  <si>
    <t>표준편차</t>
    <phoneticPr fontId="4" type="noConversion"/>
  </si>
  <si>
    <t>1회</t>
    <phoneticPr fontId="4" type="noConversion"/>
  </si>
  <si>
    <t>평균</t>
    <phoneticPr fontId="4" type="noConversion"/>
  </si>
  <si>
    <t>1회</t>
    <phoneticPr fontId="4" type="noConversion"/>
  </si>
  <si>
    <t>수준기의 지시값</t>
    <phoneticPr fontId="4" type="noConversion"/>
  </si>
  <si>
    <r>
      <t>δY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</si>
  <si>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:</t>
    <phoneticPr fontId="4" type="noConversion"/>
  </si>
  <si>
    <t>■ 불확도 총괄표</t>
    <phoneticPr fontId="4" type="noConversion"/>
  </si>
  <si>
    <t>입력량</t>
    <phoneticPr fontId="4" type="noConversion"/>
  </si>
  <si>
    <t>확률분포</t>
    <phoneticPr fontId="4" type="noConversion"/>
  </si>
  <si>
    <r>
      <t>δY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</si>
  <si>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D</t>
    <phoneticPr fontId="4" type="noConversion"/>
  </si>
  <si>
    <r>
      <t>δM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</si>
  <si>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</si>
  <si>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※ 미소각도 설정기의 교정성적서에 불확도가</t>
    <phoneticPr fontId="4" type="noConversion"/>
  </si>
  <si>
    <r>
      <t xml:space="preserve">※ </t>
    </r>
    <r>
      <rPr>
        <i/>
        <sz val="10"/>
        <rFont val="맑은 고딕"/>
        <family val="3"/>
        <charset val="129"/>
        <scheme val="minor"/>
      </rPr>
      <t>R</t>
    </r>
    <r>
      <rPr>
        <sz val="10"/>
        <rFont val="맑은 고딕"/>
        <family val="3"/>
        <charset val="129"/>
        <scheme val="minor"/>
      </rPr>
      <t>의 단위는 ˝ (초)이다.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</si>
  <si>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</t>
    </r>
    <phoneticPr fontId="4" type="noConversion"/>
  </si>
  <si>
    <t>=</t>
    <phoneticPr fontId="4" type="noConversion"/>
  </si>
  <si>
    <t>A5. 불확도 기여량 :</t>
    <phoneticPr fontId="4" type="noConversion"/>
  </si>
  <si>
    <t>|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</si>
  <si>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</si>
  <si>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</si>
  <si>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수준기 지시값에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Y</t>
    </r>
    <r>
      <rPr>
        <b/>
        <sz val="10"/>
        <rFont val="Times New Roman"/>
        <family val="1"/>
      </rPr>
      <t>)</t>
    </r>
    <phoneticPr fontId="4" type="noConversion"/>
  </si>
  <si>
    <t>B2.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</si>
  <si>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</si>
  <si>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</t>
    </r>
    <phoneticPr fontId="4" type="noConversion"/>
  </si>
  <si>
    <t>s</t>
    <phoneticPr fontId="4" type="noConversion"/>
  </si>
  <si>
    <t>=</t>
    <phoneticPr fontId="4" type="noConversion"/>
  </si>
  <si>
    <t>B4. 감도계수 :</t>
    <phoneticPr fontId="4" type="noConversion"/>
  </si>
  <si>
    <t>|</t>
    <phoneticPr fontId="4" type="noConversion"/>
  </si>
  <si>
    <t>C1. 추정값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</si>
  <si>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δY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>)</t>
    </r>
    <phoneticPr fontId="4" type="noConversion"/>
  </si>
  <si>
    <t>C3. 확률분포 :</t>
    <phoneticPr fontId="4" type="noConversion"/>
  </si>
  <si>
    <t>C5. 불확도 기여량 :</t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</si>
  <si>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미소각도 설정기와 수준준기 위치에 따른 정렬오차에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M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</si>
  <si>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t>D1. 추정값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</si>
  <si>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δM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</si>
  <si>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t>D4. 감도계수 :</t>
    <phoneticPr fontId="4" type="noConversion"/>
  </si>
  <si>
    <t>D5. 불확도 기여량 :</t>
    <phoneticPr fontId="4" type="noConversion"/>
  </si>
  <si>
    <t>|</t>
    <phoneticPr fontId="4" type="noConversion"/>
  </si>
  <si>
    <t>D6. 자유도 :</t>
    <phoneticPr fontId="4" type="noConversion"/>
  </si>
  <si>
    <t>■ 측정불확도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</si>
  <si>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</si>
  <si>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t>전체의 대부분을 차지하는 경우, 주된 성분에 대한 잔여 성분의 크기가 0.3보다 작은지 점검한다.</t>
    <phoneticPr fontId="4" type="noConversion"/>
  </si>
  <si>
    <t>≒</t>
    <phoneticPr fontId="4" type="noConversion"/>
  </si>
  <si>
    <t>■ 반복 측정 결과</t>
    <phoneticPr fontId="4" type="noConversion"/>
  </si>
  <si>
    <t>구분</t>
    <phoneticPr fontId="4" type="noConversion"/>
  </si>
  <si>
    <t>평균</t>
    <phoneticPr fontId="4" type="noConversion"/>
  </si>
  <si>
    <t>■ 불확도 총괄표</t>
    <phoneticPr fontId="4" type="noConversion"/>
  </si>
  <si>
    <t>추정값</t>
    <phoneticPr fontId="4" type="noConversion"/>
  </si>
  <si>
    <t>표준불확도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</si>
  <si>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</si>
  <si>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</si>
  <si>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B</t>
    <phoneticPr fontId="4" type="noConversion"/>
  </si>
  <si>
    <t>Y</t>
    <phoneticPr fontId="4" type="noConversion"/>
  </si>
  <si>
    <r>
      <t>δY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</si>
  <si>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</si>
  <si>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-</t>
    <phoneticPr fontId="4" type="noConversion"/>
  </si>
  <si>
    <t>-</t>
    <phoneticPr fontId="4" type="noConversion"/>
  </si>
  <si>
    <t>■ 측정불확도</t>
    <phoneticPr fontId="4" type="noConversion"/>
  </si>
  <si>
    <t>≒</t>
    <phoneticPr fontId="4" type="noConversion"/>
  </si>
  <si>
    <t>■ 반복 측정 결과</t>
    <phoneticPr fontId="4" type="noConversion"/>
  </si>
  <si>
    <t>표준편차</t>
    <phoneticPr fontId="4" type="noConversion"/>
  </si>
  <si>
    <t>1회</t>
    <phoneticPr fontId="4" type="noConversion"/>
  </si>
  <si>
    <t>평균</t>
    <phoneticPr fontId="4" type="noConversion"/>
  </si>
  <si>
    <t>자유도</t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</si>
  <si>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</si>
  <si>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</si>
  <si>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|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</si>
  <si>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</si>
  <si>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t>C</t>
    <phoneticPr fontId="4" type="noConversion"/>
  </si>
  <si>
    <t>D</t>
    <phoneticPr fontId="4" type="noConversion"/>
  </si>
  <si>
    <t>■ 측정불확도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</si>
  <si>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</si>
  <si>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</si>
  <si>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평균</t>
    <phoneticPr fontId="4" type="noConversion"/>
  </si>
  <si>
    <t>입력량</t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</si>
  <si>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</si>
  <si>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B</t>
    <phoneticPr fontId="4" type="noConversion"/>
  </si>
  <si>
    <r>
      <t>δY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</si>
  <si>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E</t>
    <phoneticPr fontId="4" type="noConversion"/>
  </si>
  <si>
    <t>-</t>
    <phoneticPr fontId="4" type="noConversion"/>
  </si>
  <si>
    <t>=</t>
    <phoneticPr fontId="4" type="noConversion"/>
  </si>
  <si>
    <t>≒</t>
    <phoneticPr fontId="4" type="noConversion"/>
  </si>
  <si>
    <t>정렬오차</t>
    <phoneticPr fontId="4" type="noConversion"/>
  </si>
  <si>
    <t>정렬오차</t>
    <phoneticPr fontId="4" type="noConversion"/>
  </si>
  <si>
    <t>정렬오차</t>
    <phoneticPr fontId="4" type="noConversion"/>
  </si>
  <si>
    <t>○ Range 1</t>
    <phoneticPr fontId="4" type="noConversion"/>
  </si>
  <si>
    <t>최대범위</t>
    <phoneticPr fontId="4" type="noConversion"/>
  </si>
  <si>
    <t>단위</t>
    <phoneticPr fontId="4" type="noConversion"/>
  </si>
  <si>
    <t>위치</t>
    <phoneticPr fontId="4" type="noConversion"/>
  </si>
  <si>
    <t>최대범위( ˝ )</t>
    <phoneticPr fontId="4" type="noConversion"/>
  </si>
  <si>
    <t>분해능( ˝ )</t>
    <phoneticPr fontId="4" type="noConversion"/>
  </si>
  <si>
    <t>˚</t>
    <phoneticPr fontId="4" type="noConversion"/>
  </si>
  <si>
    <t>´</t>
    <phoneticPr fontId="4" type="noConversion"/>
  </si>
  <si>
    <t>˝</t>
    <phoneticPr fontId="4" type="noConversion"/>
  </si>
  <si>
    <t>mm/m</t>
    <phoneticPr fontId="4" type="noConversion"/>
  </si>
  <si>
    <t>초 ( ˝ )</t>
    <phoneticPr fontId="4" type="noConversion"/>
  </si>
  <si>
    <t>2. 교정결과</t>
    <phoneticPr fontId="4" type="noConversion"/>
  </si>
  <si>
    <t>사용?</t>
    <phoneticPr fontId="4" type="noConversion"/>
  </si>
  <si>
    <t>구분</t>
    <phoneticPr fontId="4" type="noConversion"/>
  </si>
  <si>
    <t>방향</t>
    <phoneticPr fontId="4" type="noConversion"/>
  </si>
  <si>
    <t>명목값</t>
    <phoneticPr fontId="4" type="noConversion"/>
  </si>
  <si>
    <t>표준편차</t>
    <phoneticPr fontId="4" type="noConversion"/>
  </si>
  <si>
    <t>기준기</t>
    <phoneticPr fontId="4" type="noConversion"/>
  </si>
  <si>
    <t>지시값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</si>
  <si>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</si>
  <si>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</si>
  <si>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</si>
  <si>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</si>
  <si>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</si>
  <si>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평균</t>
    <phoneticPr fontId="4" type="noConversion"/>
  </si>
  <si>
    <t>X</t>
    <phoneticPr fontId="4" type="noConversion"/>
  </si>
  <si>
    <t>Y</t>
    <phoneticPr fontId="4" type="noConversion"/>
  </si>
  <si>
    <t>B</t>
    <phoneticPr fontId="4" type="noConversion"/>
  </si>
  <si>
    <t>보정값</t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</si>
  <si>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</si>
  <si>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</si>
  <si>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</si>
  <si>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</si>
  <si>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Spec</t>
    <phoneticPr fontId="4" type="noConversion"/>
  </si>
  <si>
    <t>Pass/Fail</t>
    <phoneticPr fontId="4" type="noConversion"/>
  </si>
  <si>
    <t>불확도</t>
    <phoneticPr fontId="4" type="noConversion"/>
  </si>
  <si>
    <t>Y</t>
    <phoneticPr fontId="4" type="noConversion"/>
  </si>
  <si>
    <t>B</t>
    <phoneticPr fontId="4" type="noConversion"/>
  </si>
  <si>
    <t>불확도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</si>
  <si>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</si>
  <si>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</si>
  <si>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</si>
  <si>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</si>
  <si>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요인(값)</t>
    <phoneticPr fontId="4" type="noConversion"/>
  </si>
  <si>
    <t>요인(환산)</t>
    <phoneticPr fontId="4" type="noConversion"/>
  </si>
  <si>
    <t>나눔수</t>
    <phoneticPr fontId="4" type="noConversion"/>
  </si>
  <si>
    <t>표준불확도</t>
    <phoneticPr fontId="4" type="noConversion"/>
  </si>
  <si>
    <t>감도계수</t>
    <phoneticPr fontId="4" type="noConversion"/>
  </si>
  <si>
    <t>불확도기여량</t>
    <phoneticPr fontId="4" type="noConversion"/>
  </si>
  <si>
    <t>기타</t>
    <phoneticPr fontId="4" type="noConversion"/>
  </si>
  <si>
    <t>A</t>
    <phoneticPr fontId="4" type="noConversion"/>
  </si>
  <si>
    <t>기준기</t>
    <phoneticPr fontId="4" type="noConversion"/>
  </si>
  <si>
    <t>˝</t>
    <phoneticPr fontId="4" type="noConversion"/>
  </si>
  <si>
    <t>정규</t>
    <phoneticPr fontId="4" type="noConversion"/>
  </si>
  <si>
    <t>∞</t>
    <phoneticPr fontId="4" type="noConversion"/>
  </si>
  <si>
    <t>지시값</t>
    <phoneticPr fontId="4" type="noConversion"/>
  </si>
  <si>
    <t>t</t>
    <phoneticPr fontId="4" type="noConversion"/>
  </si>
  <si>
    <t>C</t>
    <phoneticPr fontId="4" type="noConversion"/>
  </si>
  <si>
    <t>분해능</t>
    <phoneticPr fontId="4" type="noConversion"/>
  </si>
  <si>
    <r>
      <t>δY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</si>
  <si>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직사각형</t>
    <phoneticPr fontId="4" type="noConversion"/>
  </si>
  <si>
    <t>D</t>
    <phoneticPr fontId="4" type="noConversion"/>
  </si>
  <si>
    <t>정렬오차</t>
    <phoneticPr fontId="4" type="noConversion"/>
  </si>
  <si>
    <r>
      <t>δM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</si>
  <si>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t>직사각형</t>
    <phoneticPr fontId="4" type="noConversion"/>
  </si>
  <si>
    <t>∞</t>
    <phoneticPr fontId="4" type="noConversion"/>
  </si>
  <si>
    <t>E</t>
    <phoneticPr fontId="4" type="noConversion"/>
  </si>
  <si>
    <t>합성표준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</si>
  <si>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</si>
  <si>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측정불확도</t>
    <phoneticPr fontId="4" type="noConversion"/>
  </si>
  <si>
    <t>선택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</si>
  <si>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</si>
  <si>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</si>
  <si>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</si>
  <si>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</si>
  <si>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</si>
  <si>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t>소수점 자리수</t>
    <phoneticPr fontId="4" type="noConversion"/>
  </si>
  <si>
    <t>5% rule</t>
    <phoneticPr fontId="4" type="noConversion"/>
  </si>
  <si>
    <t>단위</t>
    <phoneticPr fontId="4" type="noConversion"/>
  </si>
  <si>
    <t>계산</t>
    <phoneticPr fontId="4" type="noConversion"/>
  </si>
  <si>
    <t>성적서</t>
    <phoneticPr fontId="4" type="noConversion"/>
  </si>
  <si>
    <t>선택</t>
    <phoneticPr fontId="4" type="noConversion"/>
  </si>
  <si>
    <t>성적서</t>
    <phoneticPr fontId="4" type="noConversion"/>
  </si>
  <si>
    <t>Rawdata</t>
    <phoneticPr fontId="4" type="noConversion"/>
  </si>
  <si>
    <t>˚</t>
    <phoneticPr fontId="4" type="noConversion"/>
  </si>
  <si>
    <t>측정불확도</t>
    <phoneticPr fontId="4" type="noConversion"/>
  </si>
  <si>
    <t>CMC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</si>
  <si>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</si>
  <si>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</si>
  <si>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</si>
  <si>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※ 직사각형 확률분포가 합성표준불확도에 미치는 영향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</si>
  <si>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</si>
  <si>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</si>
  <si>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</si>
  <si>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직사각형분포</t>
    <phoneticPr fontId="4" type="noConversion"/>
  </si>
  <si>
    <t>영향</t>
    <phoneticPr fontId="4" type="noConversion"/>
  </si>
  <si>
    <t>기타</t>
    <phoneticPr fontId="4" type="noConversion"/>
  </si>
  <si>
    <t>비율</t>
    <phoneticPr fontId="4" type="noConversion"/>
  </si>
  <si>
    <t>자리수</t>
    <phoneticPr fontId="4" type="noConversion"/>
  </si>
  <si>
    <t>Format</t>
    <phoneticPr fontId="4" type="noConversion"/>
  </si>
  <si>
    <t>번호</t>
    <phoneticPr fontId="4" type="noConversion"/>
  </si>
  <si>
    <t>크기순</t>
    <phoneticPr fontId="4" type="noConversion"/>
  </si>
  <si>
    <t>0</t>
    <phoneticPr fontId="4" type="noConversion"/>
  </si>
  <si>
    <t>잔여 기여량</t>
    <phoneticPr fontId="4" type="noConversion"/>
  </si>
  <si>
    <t>0.0</t>
    <phoneticPr fontId="4" type="noConversion"/>
  </si>
  <si>
    <t>주 기여량</t>
    <phoneticPr fontId="4" type="noConversion"/>
  </si>
  <si>
    <t>0.00</t>
    <phoneticPr fontId="4" type="noConversion"/>
  </si>
  <si>
    <t>직사각형
분포 성분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</si>
  <si>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</si>
  <si>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</si>
  <si>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</si>
  <si>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0.000</t>
    <phoneticPr fontId="4" type="noConversion"/>
  </si>
  <si>
    <t>0.000 0</t>
    <phoneticPr fontId="4" type="noConversion"/>
  </si>
  <si>
    <t>확률분포</t>
    <phoneticPr fontId="4" type="noConversion"/>
  </si>
  <si>
    <t>0.000 00</t>
    <phoneticPr fontId="4" type="noConversion"/>
  </si>
  <si>
    <t>k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</si>
  <si>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</si>
  <si>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</si>
  <si>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</si>
  <si>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</si>
  <si>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○ Range 2</t>
    <phoneticPr fontId="4" type="noConversion"/>
  </si>
  <si>
    <t>○ Range 3</t>
    <phoneticPr fontId="4" type="noConversion"/>
  </si>
  <si>
    <t>○ Range 4</t>
    <phoneticPr fontId="4" type="noConversion"/>
  </si>
  <si>
    <t>● 교정료 계산</t>
    <phoneticPr fontId="4" type="noConversion"/>
  </si>
  <si>
    <t>조건 1</t>
    <phoneticPr fontId="4" type="noConversion"/>
  </si>
  <si>
    <t>기본수수료</t>
    <phoneticPr fontId="4" type="noConversion"/>
  </si>
  <si>
    <t>추가수수료</t>
    <phoneticPr fontId="4" type="noConversion"/>
  </si>
  <si>
    <t>Range</t>
    <phoneticPr fontId="4" type="noConversion"/>
  </si>
  <si>
    <t>반영?</t>
    <phoneticPr fontId="4" type="noConversion"/>
  </si>
  <si>
    <t>합계</t>
    <phoneticPr fontId="4" type="noConversion"/>
  </si>
  <si>
    <t>수준기</t>
    <phoneticPr fontId="4" type="noConversion"/>
  </si>
  <si>
    <t>1 Range 기준</t>
    <phoneticPr fontId="4" type="noConversion"/>
  </si>
  <si>
    <t>전기식수준기</t>
    <phoneticPr fontId="4" type="noConversion"/>
  </si>
  <si>
    <t>각형 수준기</t>
    <phoneticPr fontId="4" type="noConversion"/>
  </si>
  <si>
    <t>4. 성적서용</t>
    <phoneticPr fontId="4" type="noConversion"/>
  </si>
  <si>
    <t>Indication value</t>
    <phoneticPr fontId="4" type="noConversion"/>
  </si>
  <si>
    <t>지시값</t>
  </si>
  <si>
    <t>지시값</t>
    <phoneticPr fontId="4" type="noConversion"/>
  </si>
  <si>
    <t>+ 방향</t>
  </si>
  <si>
    <t>- 방향</t>
  </si>
  <si>
    <t>˚</t>
    <phoneticPr fontId="4" type="noConversion"/>
  </si>
  <si>
    <t>불확도표기</t>
    <phoneticPr fontId="4" type="noConversion"/>
  </si>
  <si>
    <t>단위포함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</si>
</sst>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0\ &quot;kg&quot;"/>
    <numFmt numFmtId="192" formatCode="0.000"/>
    <numFmt numFmtId="193" formatCode="####\-##\-##"/>
    <numFmt numFmtId="194" formatCode="0.0000_);[Red]\(0.0000\)"/>
    <numFmt numFmtId="195" formatCode="0.0000_ "/>
    <numFmt numFmtId="196" formatCode="0.0"/>
    <numFmt numFmtId="197" formatCode="0.000\ 00"/>
    <numFmt numFmtId="198" formatCode="_-* #,##0_-;\-* #,##0_-;_-* &quot;-&quot;??_-;_-@_-"/>
    <numFmt numFmtId="199" formatCode="0.0000000"/>
    <numFmt numFmtId="200" formatCode="0.0_ "/>
    <numFmt numFmtId="201" formatCode="\√\(0\)"/>
    <numFmt numFmtId="202" formatCode="0.000\ 0\ "/>
    <numFmt numFmtId="203" formatCode="0.000&quot;˝&quot;"/>
    <numFmt numFmtId="204" formatCode="&quot;±&quot;\ 0\ &quot;μm/m&quot;"/>
    <numFmt numFmtId="205" formatCode="0.0&quot;˝&quot;"/>
    <numFmt numFmtId="206" formatCode="0_ "/>
    <numFmt numFmtId="207" formatCode="0.000_);[Red]\(0.000\)"/>
    <numFmt numFmtId="208" formatCode="0.00&quot;˝&quot;"/>
    <numFmt numFmtId="209" formatCode="0.000\ &quot;μm&quot;"/>
  </numFmts>
  <fonts count="99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i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i/>
      <sz val="10"/>
      <name val="맑은 고딕"/>
      <family val="3"/>
      <charset val="129"/>
      <scheme val="minor"/>
    </font>
    <font>
      <sz val="9"/>
      <color rgb="FF0070C0"/>
      <name val="Arial Unicode MS"/>
      <family val="3"/>
      <charset val="129"/>
    </font>
    <font>
      <vertAlign val="subscript"/>
      <sz val="9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b/>
      <sz val="9"/>
      <color theme="0" tint="-0.499984740745262"/>
      <name val="맑은 고딕"/>
      <family val="3"/>
      <charset val="129"/>
      <scheme val="major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theme="0" tint="-0.499984740745262"/>
      </left>
      <right style="thin">
        <color indexed="22"/>
      </right>
      <top style="thin">
        <color indexed="2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28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35" fillId="17" borderId="47" applyNumberFormat="0" applyBorder="0" applyAlignment="0" applyProtection="0"/>
    <xf numFmtId="0" fontId="17" fillId="22" borderId="48" applyNumberFormat="0" applyAlignment="0" applyProtection="0">
      <alignment vertical="center"/>
    </xf>
    <xf numFmtId="0" fontId="3" fillId="23" borderId="46" applyNumberFormat="0" applyFont="0" applyAlignment="0" applyProtection="0">
      <alignment vertical="center"/>
    </xf>
    <xf numFmtId="0" fontId="24" fillId="0" borderId="49" applyNumberFormat="0" applyFill="0" applyAlignment="0" applyProtection="0">
      <alignment vertical="center"/>
    </xf>
    <xf numFmtId="0" fontId="25" fillId="7" borderId="48" applyNumberFormat="0" applyAlignment="0" applyProtection="0">
      <alignment vertical="center"/>
    </xf>
    <xf numFmtId="0" fontId="31" fillId="22" borderId="50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2" applyNumberFormat="0" applyBorder="0" applyAlignment="0" applyProtection="0"/>
    <xf numFmtId="0" fontId="17" fillId="22" borderId="53" applyNumberFormat="0" applyAlignment="0" applyProtection="0">
      <alignment vertical="center"/>
    </xf>
    <xf numFmtId="0" fontId="3" fillId="23" borderId="51" applyNumberFormat="0" applyFont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25" fillId="7" borderId="53" applyNumberFormat="0" applyAlignment="0" applyProtection="0">
      <alignment vertical="center"/>
    </xf>
    <xf numFmtId="0" fontId="31" fillId="22" borderId="55" applyNumberFormat="0" applyAlignment="0" applyProtection="0">
      <alignment vertical="center"/>
    </xf>
    <xf numFmtId="0" fontId="17" fillId="22" borderId="57" applyNumberFormat="0" applyAlignment="0" applyProtection="0">
      <alignment vertical="center"/>
    </xf>
    <xf numFmtId="0" fontId="3" fillId="23" borderId="58" applyNumberFormat="0" applyFont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5" fillId="7" borderId="57" applyNumberFormat="0" applyAlignment="0" applyProtection="0">
      <alignment vertical="center"/>
    </xf>
    <xf numFmtId="0" fontId="31" fillId="22" borderId="60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2" applyNumberFormat="0" applyBorder="0" applyAlignment="0" applyProtection="0"/>
    <xf numFmtId="0" fontId="17" fillId="22" borderId="57" applyNumberFormat="0" applyAlignment="0" applyProtection="0">
      <alignment vertical="center"/>
    </xf>
    <xf numFmtId="0" fontId="3" fillId="23" borderId="58" applyNumberFormat="0" applyFont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5" fillId="7" borderId="57" applyNumberFormat="0" applyAlignment="0" applyProtection="0">
      <alignment vertical="center"/>
    </xf>
    <xf numFmtId="0" fontId="31" fillId="22" borderId="60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22" borderId="57" applyNumberFormat="0" applyAlignment="0" applyProtection="0">
      <alignment vertical="center"/>
    </xf>
    <xf numFmtId="0" fontId="3" fillId="23" borderId="58" applyNumberFormat="0" applyFont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5" fillId="7" borderId="57" applyNumberFormat="0" applyAlignment="0" applyProtection="0">
      <alignment vertical="center"/>
    </xf>
    <xf numFmtId="0" fontId="31" fillId="22" borderId="60" applyNumberFormat="0" applyAlignment="0" applyProtection="0">
      <alignment vertical="center"/>
    </xf>
    <xf numFmtId="10" fontId="35" fillId="17" borderId="61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0" fontId="17" fillId="22" borderId="53" applyNumberFormat="0" applyAlignment="0" applyProtection="0">
      <alignment vertical="center"/>
    </xf>
    <xf numFmtId="0" fontId="3" fillId="23" borderId="51" applyNumberFormat="0" applyFont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25" fillId="7" borderId="53" applyNumberFormat="0" applyAlignment="0" applyProtection="0">
      <alignment vertical="center"/>
    </xf>
    <xf numFmtId="0" fontId="31" fillId="22" borderId="55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  <xf numFmtId="9" fontId="3" fillId="0" borderId="0" applyFont="0" applyFill="0" applyBorder="0" applyAlignment="0" applyProtection="0">
      <alignment vertical="center"/>
    </xf>
  </cellStyleXfs>
  <cellXfs count="474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vertical="center"/>
    </xf>
    <xf numFmtId="0" fontId="48" fillId="31" borderId="39" xfId="79" applyNumberFormat="1" applyFont="1" applyFill="1" applyBorder="1" applyAlignment="1">
      <alignment horizontal="center" vertical="center"/>
    </xf>
    <xf numFmtId="0" fontId="60" fillId="31" borderId="39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0" fontId="55" fillId="0" borderId="40" xfId="0" applyFont="1" applyBorder="1" applyAlignment="1">
      <alignment horizontal="center" vertical="center"/>
    </xf>
    <xf numFmtId="0" fontId="52" fillId="0" borderId="40" xfId="0" applyFont="1" applyBorder="1" applyAlignment="1">
      <alignment horizontal="center" vertical="center"/>
    </xf>
    <xf numFmtId="0" fontId="52" fillId="0" borderId="40" xfId="0" applyNumberFormat="1" applyFont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41" xfId="0" applyNumberFormat="1" applyFont="1" applyFill="1" applyBorder="1" applyAlignment="1">
      <alignment horizontal="center" vertical="center"/>
    </xf>
    <xf numFmtId="0" fontId="81" fillId="35" borderId="41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0" fillId="0" borderId="0" xfId="0" applyNumberFormat="1" applyFont="1" applyFill="1" applyAlignment="1">
      <alignment horizontal="left" vertical="center"/>
    </xf>
    <xf numFmtId="195" fontId="81" fillId="0" borderId="43" xfId="0" applyNumberFormat="1" applyFont="1" applyFill="1" applyBorder="1" applyAlignment="1">
      <alignment horizontal="center" vertical="center"/>
    </xf>
    <xf numFmtId="0" fontId="81" fillId="35" borderId="43" xfId="0" applyNumberFormat="1" applyFont="1" applyFill="1" applyBorder="1" applyAlignment="1">
      <alignment horizontal="center" vertical="center"/>
    </xf>
    <xf numFmtId="0" fontId="87" fillId="0" borderId="0" xfId="0" applyFont="1" applyBorder="1" applyAlignment="1">
      <alignment vertical="center"/>
    </xf>
    <xf numFmtId="196" fontId="8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81" fillId="0" borderId="43" xfId="0" applyNumberFormat="1" applyFont="1" applyFill="1" applyBorder="1" applyAlignment="1">
      <alignment horizontal="center" vertical="center"/>
    </xf>
    <xf numFmtId="0" fontId="69" fillId="0" borderId="0" xfId="0" applyNumberFormat="1" applyFont="1" applyBorder="1" applyAlignment="1">
      <alignment horizontal="right" vertical="center"/>
    </xf>
    <xf numFmtId="197" fontId="52" fillId="0" borderId="0" xfId="0" applyNumberFormat="1" applyFont="1" applyBorder="1" applyAlignment="1">
      <alignment vertical="center"/>
    </xf>
    <xf numFmtId="189" fontId="52" fillId="0" borderId="0" xfId="0" applyNumberFormat="1" applyFont="1" applyBorder="1" applyAlignment="1">
      <alignment vertical="center"/>
    </xf>
    <xf numFmtId="0" fontId="69" fillId="0" borderId="0" xfId="0" applyNumberFormat="1" applyFont="1" applyBorder="1" applyAlignment="1">
      <alignment horizontal="left" vertical="center"/>
    </xf>
    <xf numFmtId="0" fontId="69" fillId="0" borderId="0" xfId="0" applyFont="1" applyBorder="1" applyAlignment="1">
      <alignment horizontal="left" vertical="center"/>
    </xf>
    <xf numFmtId="0" fontId="48" fillId="0" borderId="0" xfId="79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0" fontId="2" fillId="0" borderId="0" xfId="0" applyNumberFormat="1" applyFont="1" applyFill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Alignment="1">
      <alignment vertical="center"/>
    </xf>
    <xf numFmtId="0" fontId="81" fillId="0" borderId="58" xfId="78" applyNumberFormat="1" applyFont="1" applyFill="1" applyBorder="1" applyAlignment="1">
      <alignment horizontal="center" vertical="center"/>
    </xf>
    <xf numFmtId="0" fontId="81" fillId="0" borderId="58" xfId="0" applyNumberFormat="1" applyFont="1" applyFill="1" applyBorder="1" applyAlignment="1">
      <alignment horizontal="center" vertical="center"/>
    </xf>
    <xf numFmtId="0" fontId="52" fillId="0" borderId="61" xfId="0" applyNumberFormat="1" applyFont="1" applyBorder="1" applyAlignment="1">
      <alignment horizontal="center" vertical="center"/>
    </xf>
    <xf numFmtId="0" fontId="81" fillId="34" borderId="58" xfId="0" applyNumberFormat="1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97" fontId="67" fillId="0" borderId="0" xfId="0" applyNumberFormat="1" applyFont="1" applyBorder="1" applyAlignment="1">
      <alignment vertical="center"/>
    </xf>
    <xf numFmtId="192" fontId="52" fillId="0" borderId="0" xfId="0" applyNumberFormat="1" applyFont="1" applyBorder="1" applyAlignment="1">
      <alignment vertical="center"/>
    </xf>
    <xf numFmtId="192" fontId="52" fillId="0" borderId="0" xfId="0" applyNumberFormat="1" applyFont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0" fontId="52" fillId="0" borderId="0" xfId="0" quotePrefix="1" applyNumberFormat="1" applyFont="1" applyBorder="1" applyAlignment="1">
      <alignment horizontal="center" vertical="center"/>
    </xf>
    <xf numFmtId="197" fontId="67" fillId="0" borderId="0" xfId="0" applyNumberFormat="1" applyFont="1" applyAlignment="1">
      <alignment vertical="center"/>
    </xf>
    <xf numFmtId="0" fontId="5" fillId="28" borderId="62" xfId="0" applyNumberFormat="1" applyFont="1" applyFill="1" applyBorder="1" applyAlignment="1">
      <alignment horizontal="center" vertical="center"/>
    </xf>
    <xf numFmtId="0" fontId="1" fillId="0" borderId="58" xfId="78" applyNumberFormat="1" applyFont="1" applyFill="1" applyBorder="1" applyAlignment="1">
      <alignment horizontal="center" vertical="center"/>
    </xf>
    <xf numFmtId="49" fontId="1" fillId="0" borderId="58" xfId="78" applyNumberFormat="1" applyFont="1" applyFill="1" applyBorder="1" applyAlignment="1">
      <alignment horizontal="center" vertical="center"/>
    </xf>
    <xf numFmtId="193" fontId="1" fillId="0" borderId="58" xfId="78" applyNumberFormat="1" applyFont="1" applyFill="1" applyBorder="1" applyAlignment="1">
      <alignment horizontal="center" vertical="center"/>
    </xf>
    <xf numFmtId="0" fontId="90" fillId="0" borderId="0" xfId="79" applyNumberFormat="1" applyFont="1" applyFill="1" applyAlignment="1">
      <alignment horizontal="center" vertical="center"/>
    </xf>
    <xf numFmtId="0" fontId="48" fillId="31" borderId="0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55" fillId="0" borderId="40" xfId="0" applyNumberFormat="1" applyFont="1" applyBorder="1" applyAlignment="1">
      <alignment horizontal="center" vertical="center"/>
    </xf>
    <xf numFmtId="0" fontId="55" fillId="0" borderId="52" xfId="0" applyNumberFormat="1" applyFont="1" applyBorder="1" applyAlignment="1">
      <alignment horizontal="center" vertical="center"/>
    </xf>
    <xf numFmtId="0" fontId="55" fillId="0" borderId="61" xfId="0" applyFont="1" applyBorder="1" applyAlignment="1">
      <alignment horizontal="center" vertical="center"/>
    </xf>
    <xf numFmtId="0" fontId="52" fillId="0" borderId="61" xfId="0" applyFont="1" applyBorder="1" applyAlignment="1">
      <alignment horizontal="center" vertical="center"/>
    </xf>
    <xf numFmtId="0" fontId="76" fillId="33" borderId="52" xfId="0" applyFont="1" applyFill="1" applyBorder="1">
      <alignment vertical="center"/>
    </xf>
    <xf numFmtId="0" fontId="81" fillId="0" borderId="42" xfId="0" applyNumberFormat="1" applyFont="1" applyFill="1" applyBorder="1" applyAlignment="1">
      <alignment horizontal="center" vertical="center"/>
    </xf>
    <xf numFmtId="192" fontId="81" fillId="0" borderId="43" xfId="0" applyNumberFormat="1" applyFont="1" applyFill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192" fontId="67" fillId="0" borderId="0" xfId="0" applyNumberFormat="1" applyFont="1" applyBorder="1" applyAlignment="1">
      <alignment vertical="center"/>
    </xf>
    <xf numFmtId="204" fontId="67" fillId="0" borderId="0" xfId="0" applyNumberFormat="1" applyFont="1" applyBorder="1" applyAlignment="1">
      <alignment vertical="center"/>
    </xf>
    <xf numFmtId="203" fontId="67" fillId="0" borderId="0" xfId="0" applyNumberFormat="1" applyFont="1" applyBorder="1" applyAlignment="1">
      <alignment vertical="center"/>
    </xf>
    <xf numFmtId="199" fontId="67" fillId="0" borderId="0" xfId="0" applyNumberFormat="1" applyFont="1" applyBorder="1" applyAlignment="1">
      <alignment horizontal="center" vertical="center"/>
    </xf>
    <xf numFmtId="0" fontId="48" fillId="0" borderId="52" xfId="0" applyNumberFormat="1" applyFont="1" applyBorder="1" applyAlignment="1">
      <alignment horizontal="center" vertical="center"/>
    </xf>
    <xf numFmtId="0" fontId="48" fillId="0" borderId="52" xfId="79" applyNumberFormat="1" applyFont="1" applyFill="1" applyBorder="1" applyAlignment="1">
      <alignment horizontal="center" vertical="center"/>
    </xf>
    <xf numFmtId="0" fontId="48" fillId="0" borderId="13" xfId="79" applyNumberFormat="1" applyFont="1" applyFill="1" applyBorder="1" applyAlignment="1">
      <alignment horizontal="center" vertical="center"/>
    </xf>
    <xf numFmtId="196" fontId="69" fillId="0" borderId="0" xfId="0" applyNumberFormat="1" applyFont="1" applyBorder="1" applyAlignment="1">
      <alignment vertical="center"/>
    </xf>
    <xf numFmtId="0" fontId="48" fillId="0" borderId="68" xfId="79" applyNumberFormat="1" applyFont="1" applyFill="1" applyBorder="1" applyAlignment="1">
      <alignment vertical="center"/>
    </xf>
    <xf numFmtId="0" fontId="48" fillId="0" borderId="68" xfId="79" applyNumberFormat="1" applyFont="1" applyFill="1" applyBorder="1" applyAlignment="1">
      <alignment horizontal="left" vertical="center"/>
    </xf>
    <xf numFmtId="0" fontId="50" fillId="0" borderId="68" xfId="80" applyNumberFormat="1" applyFont="1" applyFill="1" applyBorder="1" applyAlignment="1">
      <alignment horizontal="right" vertical="center"/>
    </xf>
    <xf numFmtId="0" fontId="48" fillId="0" borderId="68" xfId="79" applyNumberFormat="1" applyFont="1" applyFill="1" applyBorder="1" applyAlignment="1">
      <alignment horizontal="right" vertical="center"/>
    </xf>
    <xf numFmtId="0" fontId="48" fillId="0" borderId="68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206" fontId="93" fillId="37" borderId="68" xfId="126" applyNumberFormat="1" applyFont="1" applyFill="1" applyBorder="1" applyAlignment="1">
      <alignment horizontal="center" vertical="center" wrapText="1"/>
    </xf>
    <xf numFmtId="49" fontId="60" fillId="37" borderId="68" xfId="79" applyNumberFormat="1" applyFont="1" applyFill="1" applyBorder="1" applyAlignment="1">
      <alignment horizontal="center" vertical="center" wrapText="1"/>
    </xf>
    <xf numFmtId="207" fontId="81" fillId="29" borderId="42" xfId="0" applyNumberFormat="1" applyFont="1" applyFill="1" applyBorder="1" applyAlignment="1">
      <alignment horizontal="center" vertical="center"/>
    </xf>
    <xf numFmtId="194" fontId="81" fillId="0" borderId="41" xfId="0" applyNumberFormat="1" applyFont="1" applyFill="1" applyBorder="1" applyAlignment="1">
      <alignment horizontal="center" vertical="center"/>
    </xf>
    <xf numFmtId="207" fontId="81" fillId="0" borderId="44" xfId="0" applyNumberFormat="1" applyFont="1" applyFill="1" applyBorder="1" applyAlignment="1">
      <alignment horizontal="center" vertical="center"/>
    </xf>
    <xf numFmtId="194" fontId="81" fillId="29" borderId="44" xfId="0" applyNumberFormat="1" applyFont="1" applyFill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55" fillId="0" borderId="76" xfId="0" applyNumberFormat="1" applyFont="1" applyBorder="1" applyAlignment="1">
      <alignment horizontal="center" vertical="center"/>
    </xf>
    <xf numFmtId="0" fontId="55" fillId="0" borderId="76" xfId="0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0" fontId="52" fillId="0" borderId="76" xfId="0" applyNumberFormat="1" applyFont="1" applyBorder="1" applyAlignment="1">
      <alignment horizontal="center" vertical="center"/>
    </xf>
    <xf numFmtId="0" fontId="59" fillId="27" borderId="69" xfId="81" applyFont="1" applyFill="1" applyBorder="1" applyAlignment="1">
      <alignment horizontal="center" vertical="center"/>
    </xf>
    <xf numFmtId="0" fontId="59" fillId="27" borderId="13" xfId="81" applyFont="1" applyFill="1" applyBorder="1" applyAlignment="1">
      <alignment horizontal="center" vertical="center"/>
    </xf>
    <xf numFmtId="0" fontId="59" fillId="27" borderId="13" xfId="81" applyFont="1" applyFill="1" applyBorder="1" applyAlignment="1">
      <alignment horizontal="center" vertical="center" wrapText="1"/>
    </xf>
    <xf numFmtId="0" fontId="59" fillId="27" borderId="67" xfId="81" applyFont="1" applyFill="1" applyBorder="1" applyAlignment="1">
      <alignment horizontal="center" vertical="center"/>
    </xf>
    <xf numFmtId="0" fontId="48" fillId="0" borderId="52" xfId="79" applyNumberFormat="1" applyFont="1" applyFill="1" applyBorder="1" applyAlignment="1">
      <alignment horizontal="center" vertical="center"/>
    </xf>
    <xf numFmtId="0" fontId="81" fillId="0" borderId="41" xfId="79" applyNumberFormat="1" applyFont="1" applyFill="1" applyBorder="1" applyAlignment="1">
      <alignment horizontal="center" vertical="center"/>
    </xf>
    <xf numFmtId="0" fontId="81" fillId="32" borderId="80" xfId="0" applyNumberFormat="1" applyFont="1" applyFill="1" applyBorder="1" applyAlignment="1">
      <alignment horizontal="center" vertical="center" wrapText="1"/>
    </xf>
    <xf numFmtId="0" fontId="81" fillId="38" borderId="0" xfId="0" applyNumberFormat="1" applyFont="1" applyFill="1" applyBorder="1" applyAlignment="1">
      <alignment horizontal="center" vertical="center"/>
    </xf>
    <xf numFmtId="0" fontId="52" fillId="0" borderId="81" xfId="0" applyNumberFormat="1" applyFont="1" applyBorder="1" applyAlignment="1">
      <alignment vertical="center"/>
    </xf>
    <xf numFmtId="0" fontId="52" fillId="0" borderId="47" xfId="0" applyNumberFormat="1" applyFont="1" applyBorder="1" applyAlignment="1">
      <alignment horizontal="center" vertical="center"/>
    </xf>
    <xf numFmtId="0" fontId="52" fillId="0" borderId="47" xfId="0" applyNumberFormat="1" applyFont="1" applyBorder="1" applyAlignment="1">
      <alignment horizontal="center" vertical="center" shrinkToFit="1"/>
    </xf>
    <xf numFmtId="41" fontId="52" fillId="0" borderId="47" xfId="86" applyFont="1" applyBorder="1" applyAlignment="1">
      <alignment horizontal="center" vertical="center"/>
    </xf>
    <xf numFmtId="0" fontId="52" fillId="0" borderId="47" xfId="86" applyNumberFormat="1" applyFont="1" applyBorder="1" applyAlignment="1">
      <alignment horizontal="center" vertical="center"/>
    </xf>
    <xf numFmtId="198" fontId="52" fillId="0" borderId="47" xfId="86" applyNumberFormat="1" applyFont="1" applyBorder="1" applyAlignment="1">
      <alignment horizontal="center" vertical="center"/>
    </xf>
    <xf numFmtId="49" fontId="48" fillId="0" borderId="52" xfId="0" applyNumberFormat="1" applyFont="1" applyBorder="1" applyAlignment="1">
      <alignment horizontal="center" vertical="center"/>
    </xf>
    <xf numFmtId="0" fontId="64" fillId="0" borderId="39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right" vertical="center" indent="2"/>
    </xf>
    <xf numFmtId="0" fontId="48" fillId="0" borderId="39" xfId="79" applyNumberFormat="1" applyFont="1" applyFill="1" applyBorder="1" applyAlignment="1">
      <alignment horizontal="center" vertical="center"/>
    </xf>
    <xf numFmtId="0" fontId="90" fillId="0" borderId="0" xfId="79" applyNumberFormat="1" applyFont="1" applyFill="1" applyAlignment="1">
      <alignment vertical="center"/>
    </xf>
    <xf numFmtId="49" fontId="48" fillId="0" borderId="13" xfId="79" applyNumberFormat="1" applyFont="1" applyFill="1" applyBorder="1" applyAlignment="1">
      <alignment horizontal="center" vertical="center"/>
    </xf>
    <xf numFmtId="0" fontId="82" fillId="28" borderId="83" xfId="0" applyNumberFormat="1" applyFont="1" applyFill="1" applyBorder="1" applyAlignment="1">
      <alignment horizontal="center" vertical="center" wrapText="1"/>
    </xf>
    <xf numFmtId="49" fontId="82" fillId="28" borderId="83" xfId="0" applyNumberFormat="1" applyFont="1" applyFill="1" applyBorder="1" applyAlignment="1">
      <alignment horizontal="center" vertical="center"/>
    </xf>
    <xf numFmtId="0" fontId="82" fillId="28" borderId="83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204" fontId="67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center" vertical="center"/>
    </xf>
    <xf numFmtId="0" fontId="67" fillId="0" borderId="71" xfId="0" applyFont="1" applyBorder="1" applyAlignment="1">
      <alignment vertical="center"/>
    </xf>
    <xf numFmtId="192" fontId="67" fillId="0" borderId="71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0" fontId="65" fillId="0" borderId="93" xfId="0" applyFont="1" applyBorder="1" applyAlignment="1">
      <alignment horizontal="center" vertical="center"/>
    </xf>
    <xf numFmtId="202" fontId="67" fillId="0" borderId="93" xfId="0" applyNumberFormat="1" applyFont="1" applyBorder="1" applyAlignment="1">
      <alignment vertical="center"/>
    </xf>
    <xf numFmtId="0" fontId="67" fillId="0" borderId="93" xfId="0" applyNumberFormat="1" applyFont="1" applyBorder="1" applyAlignment="1">
      <alignment vertical="center"/>
    </xf>
    <xf numFmtId="0" fontId="52" fillId="0" borderId="93" xfId="0" applyNumberFormat="1" applyFont="1" applyBorder="1" applyAlignment="1">
      <alignment vertical="center"/>
    </xf>
    <xf numFmtId="203" fontId="52" fillId="0" borderId="0" xfId="0" applyNumberFormat="1" applyFont="1" applyBorder="1" applyAlignment="1">
      <alignment vertical="center"/>
    </xf>
    <xf numFmtId="0" fontId="67" fillId="0" borderId="90" xfId="0" applyFont="1" applyBorder="1" applyAlignment="1">
      <alignment vertical="center"/>
    </xf>
    <xf numFmtId="209" fontId="67" fillId="0" borderId="0" xfId="0" applyNumberFormat="1" applyFont="1" applyBorder="1" applyAlignment="1">
      <alignment vertical="center"/>
    </xf>
    <xf numFmtId="0" fontId="48" fillId="0" borderId="52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82" fillId="28" borderId="84" xfId="0" applyNumberFormat="1" applyFont="1" applyFill="1" applyBorder="1" applyAlignment="1">
      <alignment horizontal="center" vertical="center" wrapText="1"/>
    </xf>
    <xf numFmtId="0" fontId="5" fillId="28" borderId="84" xfId="0" applyNumberFormat="1" applyFont="1" applyFill="1" applyBorder="1" applyAlignment="1">
      <alignment horizontal="center" vertical="center"/>
    </xf>
    <xf numFmtId="0" fontId="81" fillId="0" borderId="83" xfId="0" applyNumberFormat="1" applyFont="1" applyFill="1" applyBorder="1" applyAlignment="1">
      <alignment horizontal="center" vertical="center"/>
    </xf>
    <xf numFmtId="0" fontId="83" fillId="35" borderId="86" xfId="78" applyNumberFormat="1" applyFont="1" applyFill="1" applyBorder="1" applyAlignment="1">
      <alignment horizontal="center" vertical="center"/>
    </xf>
    <xf numFmtId="0" fontId="81" fillId="0" borderId="83" xfId="78" applyNumberFormat="1" applyFont="1" applyFill="1" applyBorder="1" applyAlignment="1">
      <alignment horizontal="center" vertical="center"/>
    </xf>
    <xf numFmtId="49" fontId="82" fillId="28" borderId="89" xfId="0" applyNumberFormat="1" applyFont="1" applyFill="1" applyBorder="1" applyAlignment="1">
      <alignment horizontal="center" vertical="center"/>
    </xf>
    <xf numFmtId="190" fontId="82" fillId="28" borderId="83" xfId="0" applyNumberFormat="1" applyFont="1" applyFill="1" applyBorder="1" applyAlignment="1">
      <alignment horizontal="center" vertical="center"/>
    </xf>
    <xf numFmtId="0" fontId="82" fillId="28" borderId="84" xfId="0" applyNumberFormat="1" applyFont="1" applyFill="1" applyBorder="1" applyAlignment="1">
      <alignment horizontal="center" vertical="center"/>
    </xf>
    <xf numFmtId="190" fontId="82" fillId="28" borderId="83" xfId="0" applyNumberFormat="1" applyFont="1" applyFill="1" applyBorder="1" applyAlignment="1">
      <alignment horizontal="center" vertical="center" wrapText="1"/>
    </xf>
    <xf numFmtId="0" fontId="81" fillId="36" borderId="83" xfId="78" applyNumberFormat="1" applyFont="1" applyFill="1" applyBorder="1" applyAlignment="1">
      <alignment horizontal="center" vertical="center"/>
    </xf>
    <xf numFmtId="0" fontId="81" fillId="29" borderId="83" xfId="78" applyNumberFormat="1" applyFont="1" applyFill="1" applyBorder="1" applyAlignment="1">
      <alignment horizontal="center" vertical="center"/>
    </xf>
    <xf numFmtId="0" fontId="81" fillId="31" borderId="83" xfId="78" applyNumberFormat="1" applyFont="1" applyFill="1" applyBorder="1" applyAlignment="1">
      <alignment horizontal="center" vertical="center"/>
    </xf>
    <xf numFmtId="0" fontId="81" fillId="34" borderId="83" xfId="78" applyNumberFormat="1" applyFont="1" applyFill="1" applyBorder="1" applyAlignment="1">
      <alignment horizontal="center" vertical="center"/>
    </xf>
    <xf numFmtId="196" fontId="81" fillId="0" borderId="83" xfId="0" applyNumberFormat="1" applyFont="1" applyFill="1" applyBorder="1" applyAlignment="1">
      <alignment horizontal="center" vertical="center"/>
    </xf>
    <xf numFmtId="0" fontId="82" fillId="28" borderId="87" xfId="0" applyNumberFormat="1" applyFont="1" applyFill="1" applyBorder="1" applyAlignment="1">
      <alignment horizontal="center" vertical="center" wrapText="1"/>
    </xf>
    <xf numFmtId="0" fontId="81" fillId="0" borderId="83" xfId="0" applyNumberFormat="1" applyFont="1" applyFill="1" applyBorder="1" applyAlignment="1">
      <alignment horizontal="center" vertical="center" wrapText="1"/>
    </xf>
    <xf numFmtId="200" fontId="81" fillId="0" borderId="83" xfId="0" applyNumberFormat="1" applyFont="1" applyFill="1" applyBorder="1" applyAlignment="1">
      <alignment horizontal="center" vertical="center"/>
    </xf>
    <xf numFmtId="0" fontId="81" fillId="0" borderId="83" xfId="0" applyNumberFormat="1" applyFont="1" applyBorder="1" applyAlignment="1">
      <alignment horizontal="center" vertical="center"/>
    </xf>
    <xf numFmtId="189" fontId="81" fillId="0" borderId="83" xfId="0" applyNumberFormat="1" applyFont="1" applyFill="1" applyBorder="1" applyAlignment="1">
      <alignment horizontal="center" vertical="center"/>
    </xf>
    <xf numFmtId="192" fontId="81" fillId="32" borderId="83" xfId="0" applyNumberFormat="1" applyFont="1" applyFill="1" applyBorder="1" applyAlignment="1">
      <alignment horizontal="center" vertical="center"/>
    </xf>
    <xf numFmtId="0" fontId="81" fillId="29" borderId="83" xfId="0" applyNumberFormat="1" applyFont="1" applyFill="1" applyBorder="1" applyAlignment="1">
      <alignment horizontal="center" vertical="center"/>
    </xf>
    <xf numFmtId="192" fontId="81" fillId="0" borderId="83" xfId="0" applyNumberFormat="1" applyFont="1" applyFill="1" applyBorder="1" applyAlignment="1">
      <alignment horizontal="center" vertical="center"/>
    </xf>
    <xf numFmtId="0" fontId="81" fillId="36" borderId="83" xfId="0" applyNumberFormat="1" applyFont="1" applyFill="1" applyBorder="1" applyAlignment="1">
      <alignment horizontal="center" vertical="center"/>
    </xf>
    <xf numFmtId="0" fontId="81" fillId="32" borderId="86" xfId="0" applyNumberFormat="1" applyFont="1" applyFill="1" applyBorder="1" applyAlignment="1">
      <alignment horizontal="center" vertical="center" wrapText="1"/>
    </xf>
    <xf numFmtId="188" fontId="81" fillId="0" borderId="83" xfId="0" applyNumberFormat="1" applyFont="1" applyFill="1" applyBorder="1" applyAlignment="1">
      <alignment horizontal="center" vertical="center"/>
    </xf>
    <xf numFmtId="201" fontId="81" fillId="0" borderId="83" xfId="0" applyNumberFormat="1" applyFont="1" applyFill="1" applyBorder="1" applyAlignment="1">
      <alignment horizontal="center" vertical="center"/>
    </xf>
    <xf numFmtId="192" fontId="81" fillId="29" borderId="83" xfId="0" applyNumberFormat="1" applyFont="1" applyFill="1" applyBorder="1" applyAlignment="1">
      <alignment horizontal="center" vertical="center"/>
    </xf>
    <xf numFmtId="0" fontId="81" fillId="32" borderId="83" xfId="0" applyNumberFormat="1" applyFont="1" applyFill="1" applyBorder="1" applyAlignment="1">
      <alignment horizontal="center" vertical="center" wrapText="1"/>
    </xf>
    <xf numFmtId="0" fontId="81" fillId="34" borderId="83" xfId="0" applyNumberFormat="1" applyFont="1" applyFill="1" applyBorder="1" applyAlignment="1">
      <alignment horizontal="center" vertical="center"/>
    </xf>
    <xf numFmtId="0" fontId="81" fillId="39" borderId="83" xfId="0" applyNumberFormat="1" applyFont="1" applyFill="1" applyBorder="1" applyAlignment="1">
      <alignment horizontal="center" vertical="center"/>
    </xf>
    <xf numFmtId="192" fontId="81" fillId="31" borderId="83" xfId="0" applyNumberFormat="1" applyFont="1" applyFill="1" applyBorder="1" applyAlignment="1">
      <alignment horizontal="center" vertical="center"/>
    </xf>
    <xf numFmtId="0" fontId="94" fillId="28" borderId="83" xfId="0" applyNumberFormat="1" applyFont="1" applyFill="1" applyBorder="1" applyAlignment="1">
      <alignment horizontal="center" vertical="center" wrapText="1"/>
    </xf>
    <xf numFmtId="0" fontId="82" fillId="28" borderId="86" xfId="0" applyNumberFormat="1" applyFont="1" applyFill="1" applyBorder="1" applyAlignment="1">
      <alignment horizontal="center" vertical="center"/>
    </xf>
    <xf numFmtId="0" fontId="96" fillId="28" borderId="83" xfId="0" applyNumberFormat="1" applyFont="1" applyFill="1" applyBorder="1" applyAlignment="1">
      <alignment horizontal="center" vertical="center"/>
    </xf>
    <xf numFmtId="2" fontId="81" fillId="32" borderId="83" xfId="127" applyNumberFormat="1" applyFont="1" applyFill="1" applyBorder="1" applyAlignment="1">
      <alignment horizontal="center" vertical="center" wrapText="1"/>
    </xf>
    <xf numFmtId="0" fontId="81" fillId="0" borderId="83" xfId="0" applyNumberFormat="1" applyFont="1" applyFill="1" applyBorder="1" applyAlignment="1">
      <alignment horizontal="left" vertical="center"/>
    </xf>
    <xf numFmtId="49" fontId="81" fillId="0" borderId="83" xfId="0" applyNumberFormat="1" applyFont="1" applyFill="1" applyBorder="1" applyAlignment="1">
      <alignment horizontal="left" vertical="center"/>
    </xf>
    <xf numFmtId="0" fontId="97" fillId="28" borderId="83" xfId="0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 wrapText="1"/>
    </xf>
    <xf numFmtId="0" fontId="81" fillId="0" borderId="98" xfId="0" applyNumberFormat="1" applyFont="1" applyFill="1" applyBorder="1" applyAlignment="1">
      <alignment horizontal="center" vertical="center"/>
    </xf>
    <xf numFmtId="0" fontId="82" fillId="28" borderId="98" xfId="0" applyNumberFormat="1" applyFont="1" applyFill="1" applyBorder="1" applyAlignment="1">
      <alignment horizontal="center" vertical="center" wrapText="1"/>
    </xf>
    <xf numFmtId="0" fontId="82" fillId="28" borderId="9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8" fillId="0" borderId="52" xfId="79" applyNumberFormat="1" applyFont="1" applyFill="1" applyBorder="1" applyAlignment="1">
      <alignment horizontal="center" vertical="center"/>
    </xf>
    <xf numFmtId="0" fontId="47" fillId="0" borderId="0" xfId="79" applyNumberFormat="1" applyFont="1" applyAlignment="1">
      <alignment horizont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68" xfId="79" applyNumberFormat="1" applyFont="1" applyFill="1" applyBorder="1" applyAlignment="1">
      <alignment horizontal="center" vertical="center"/>
    </xf>
    <xf numFmtId="206" fontId="60" fillId="37" borderId="0" xfId="0" applyNumberFormat="1" applyFont="1" applyFill="1" applyBorder="1" applyAlignment="1">
      <alignment horizontal="center" vertical="center" wrapText="1"/>
    </xf>
    <xf numFmtId="206" fontId="60" fillId="37" borderId="68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68" xfId="0" applyNumberFormat="1" applyFont="1" applyFill="1" applyBorder="1" applyAlignment="1">
      <alignment horizontal="center" vertical="center"/>
    </xf>
    <xf numFmtId="206" fontId="48" fillId="37" borderId="0" xfId="0" applyNumberFormat="1" applyFont="1" applyFill="1" applyAlignment="1">
      <alignment horizontal="center" vertical="center"/>
    </xf>
    <xf numFmtId="206" fontId="48" fillId="37" borderId="68" xfId="0" applyNumberFormat="1" applyFont="1" applyFill="1" applyBorder="1" applyAlignment="1">
      <alignment horizontal="center" vertical="center"/>
    </xf>
    <xf numFmtId="206" fontId="60" fillId="37" borderId="0" xfId="0" applyNumberFormat="1" applyFont="1" applyFill="1" applyAlignment="1">
      <alignment horizontal="center" vertical="center"/>
    </xf>
    <xf numFmtId="206" fontId="60" fillId="37" borderId="68" xfId="0" applyNumberFormat="1" applyFont="1" applyFill="1" applyBorder="1" applyAlignment="1">
      <alignment horizontal="center" vertical="center"/>
    </xf>
    <xf numFmtId="206" fontId="93" fillId="37" borderId="0" xfId="126" applyNumberFormat="1" applyFont="1" applyFill="1" applyBorder="1" applyAlignment="1">
      <alignment horizontal="center" vertical="center" wrapText="1"/>
    </xf>
    <xf numFmtId="206" fontId="93" fillId="37" borderId="68" xfId="126" applyNumberFormat="1" applyFont="1" applyFill="1" applyBorder="1" applyAlignment="1">
      <alignment horizontal="center" vertical="center" wrapText="1"/>
    </xf>
    <xf numFmtId="206" fontId="93" fillId="37" borderId="0" xfId="126" applyNumberFormat="1" applyFont="1" applyFill="1" applyBorder="1" applyAlignment="1">
      <alignment horizontal="center" vertical="center"/>
    </xf>
    <xf numFmtId="206" fontId="93" fillId="37" borderId="68" xfId="126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68" xfId="0" applyNumberFormat="1" applyFont="1" applyFill="1" applyBorder="1" applyAlignment="1">
      <alignment horizontal="center" vertical="center"/>
    </xf>
    <xf numFmtId="206" fontId="48" fillId="37" borderId="0" xfId="0" applyNumberFormat="1" applyFont="1" applyFill="1" applyBorder="1" applyAlignment="1">
      <alignment horizontal="center" vertical="center"/>
    </xf>
    <xf numFmtId="206" fontId="60" fillId="37" borderId="0" xfId="0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48" fillId="0" borderId="70" xfId="79" applyNumberFormat="1" applyFont="1" applyFill="1" applyBorder="1" applyAlignment="1">
      <alignment horizontal="center" vertical="center"/>
    </xf>
    <xf numFmtId="0" fontId="48" fillId="0" borderId="72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45" xfId="79" applyNumberFormat="1" applyFont="1" applyFill="1" applyBorder="1" applyAlignment="1">
      <alignment horizontal="center" vertical="center"/>
    </xf>
    <xf numFmtId="0" fontId="82" fillId="28" borderId="84" xfId="0" applyNumberFormat="1" applyFont="1" applyFill="1" applyBorder="1" applyAlignment="1">
      <alignment horizontal="center" vertical="center" wrapText="1"/>
    </xf>
    <xf numFmtId="0" fontId="82" fillId="28" borderId="85" xfId="0" applyNumberFormat="1" applyFont="1" applyFill="1" applyBorder="1" applyAlignment="1">
      <alignment horizontal="center" vertical="center" wrapText="1"/>
    </xf>
    <xf numFmtId="0" fontId="82" fillId="28" borderId="86" xfId="0" applyNumberFormat="1" applyFont="1" applyFill="1" applyBorder="1" applyAlignment="1">
      <alignment horizontal="center" vertical="center" wrapText="1"/>
    </xf>
    <xf numFmtId="193" fontId="1" fillId="0" borderId="73" xfId="78" applyNumberFormat="1" applyFont="1" applyFill="1" applyBorder="1" applyAlignment="1">
      <alignment horizontal="center" vertical="center"/>
    </xf>
    <xf numFmtId="193" fontId="1" fillId="0" borderId="74" xfId="78" applyNumberFormat="1" applyFont="1" applyFill="1" applyBorder="1" applyAlignment="1">
      <alignment horizontal="center" vertical="center"/>
    </xf>
    <xf numFmtId="49" fontId="1" fillId="0" borderId="73" xfId="78" applyNumberFormat="1" applyFont="1" applyFill="1" applyBorder="1" applyAlignment="1">
      <alignment horizontal="center" vertical="center"/>
    </xf>
    <xf numFmtId="49" fontId="1" fillId="0" borderId="74" xfId="78" applyNumberFormat="1" applyFont="1" applyFill="1" applyBorder="1" applyAlignment="1">
      <alignment horizontal="center" vertical="center"/>
    </xf>
    <xf numFmtId="49" fontId="82" fillId="28" borderId="84" xfId="0" applyNumberFormat="1" applyFont="1" applyFill="1" applyBorder="1" applyAlignment="1">
      <alignment horizontal="center" vertical="center" wrapText="1"/>
    </xf>
    <xf numFmtId="49" fontId="82" fillId="28" borderId="86" xfId="0" applyNumberFormat="1" applyFont="1" applyFill="1" applyBorder="1" applyAlignment="1">
      <alignment horizontal="center" vertical="center" wrapText="1"/>
    </xf>
    <xf numFmtId="0" fontId="82" fillId="28" borderId="87" xfId="0" applyNumberFormat="1" applyFont="1" applyFill="1" applyBorder="1" applyAlignment="1">
      <alignment horizontal="center" vertical="center"/>
    </xf>
    <xf numFmtId="0" fontId="82" fillId="28" borderId="88" xfId="0" applyNumberFormat="1" applyFont="1" applyFill="1" applyBorder="1" applyAlignment="1">
      <alignment horizontal="center" vertical="center"/>
    </xf>
    <xf numFmtId="0" fontId="82" fillId="28" borderId="89" xfId="0" applyNumberFormat="1" applyFont="1" applyFill="1" applyBorder="1" applyAlignment="1">
      <alignment horizontal="center" vertical="center"/>
    </xf>
    <xf numFmtId="0" fontId="67" fillId="0" borderId="70" xfId="0" applyFont="1" applyBorder="1" applyAlignment="1">
      <alignment horizontal="center" vertical="center"/>
    </xf>
    <xf numFmtId="0" fontId="67" fillId="0" borderId="71" xfId="0" applyFont="1" applyBorder="1" applyAlignment="1">
      <alignment horizontal="center" vertical="center"/>
    </xf>
    <xf numFmtId="0" fontId="67" fillId="0" borderId="72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205" fontId="67" fillId="0" borderId="0" xfId="0" applyNumberFormat="1" applyFont="1" applyBorder="1" applyAlignment="1">
      <alignment horizontal="left" vertical="center"/>
    </xf>
    <xf numFmtId="0" fontId="65" fillId="0" borderId="70" xfId="0" applyFont="1" applyBorder="1" applyAlignment="1">
      <alignment horizontal="center" vertical="center"/>
    </xf>
    <xf numFmtId="0" fontId="65" fillId="0" borderId="71" xfId="0" applyFont="1" applyBorder="1" applyAlignment="1">
      <alignment horizontal="center" vertical="center"/>
    </xf>
    <xf numFmtId="0" fontId="65" fillId="0" borderId="72" xfId="0" applyFont="1" applyBorder="1" applyAlignment="1">
      <alignment horizontal="center" vertical="center"/>
    </xf>
    <xf numFmtId="0" fontId="67" fillId="0" borderId="70" xfId="0" applyNumberFormat="1" applyFont="1" applyBorder="1" applyAlignment="1">
      <alignment vertical="center"/>
    </xf>
    <xf numFmtId="0" fontId="67" fillId="0" borderId="71" xfId="0" applyNumberFormat="1" applyFont="1" applyBorder="1" applyAlignment="1">
      <alignment vertical="center"/>
    </xf>
    <xf numFmtId="0" fontId="67" fillId="0" borderId="71" xfId="0" applyFont="1" applyBorder="1" applyAlignment="1">
      <alignment vertical="center"/>
    </xf>
    <xf numFmtId="0" fontId="67" fillId="0" borderId="72" xfId="0" applyFont="1" applyBorder="1" applyAlignment="1">
      <alignment vertical="center"/>
    </xf>
    <xf numFmtId="0" fontId="67" fillId="0" borderId="70" xfId="0" applyNumberFormat="1" applyFont="1" applyBorder="1" applyAlignment="1">
      <alignment horizontal="center" vertical="center"/>
    </xf>
    <xf numFmtId="0" fontId="67" fillId="0" borderId="71" xfId="0" applyNumberFormat="1" applyFont="1" applyBorder="1" applyAlignment="1">
      <alignment horizontal="center" vertical="center"/>
    </xf>
    <xf numFmtId="0" fontId="67" fillId="0" borderId="72" xfId="0" applyNumberFormat="1" applyFont="1" applyBorder="1" applyAlignment="1">
      <alignment horizontal="center" vertical="center"/>
    </xf>
    <xf numFmtId="192" fontId="67" fillId="0" borderId="70" xfId="0" applyNumberFormat="1" applyFont="1" applyBorder="1" applyAlignment="1">
      <alignment vertical="center"/>
    </xf>
    <xf numFmtId="192" fontId="67" fillId="0" borderId="71" xfId="0" applyNumberFormat="1" applyFont="1" applyBorder="1" applyAlignment="1">
      <alignment vertical="center"/>
    </xf>
    <xf numFmtId="0" fontId="67" fillId="0" borderId="66" xfId="0" applyFont="1" applyBorder="1" applyAlignment="1">
      <alignment horizontal="center" vertical="center"/>
    </xf>
    <xf numFmtId="0" fontId="67" fillId="0" borderId="90" xfId="0" applyFont="1" applyBorder="1" applyAlignment="1">
      <alignment horizontal="center" vertical="center"/>
    </xf>
    <xf numFmtId="0" fontId="67" fillId="0" borderId="67" xfId="0" applyFont="1" applyBorder="1" applyAlignment="1">
      <alignment horizontal="center" vertical="center"/>
    </xf>
    <xf numFmtId="0" fontId="67" fillId="0" borderId="9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92" xfId="0" applyFont="1" applyBorder="1" applyAlignment="1">
      <alignment horizontal="center" vertical="center"/>
    </xf>
    <xf numFmtId="0" fontId="67" fillId="0" borderId="93" xfId="0" applyFont="1" applyBorder="1" applyAlignment="1">
      <alignment horizontal="center" vertical="center"/>
    </xf>
    <xf numFmtId="0" fontId="67" fillId="0" borderId="94" xfId="0" applyFont="1" applyBorder="1" applyAlignment="1">
      <alignment horizontal="center" vertical="center"/>
    </xf>
    <xf numFmtId="0" fontId="67" fillId="0" borderId="70" xfId="0" applyFont="1" applyBorder="1">
      <alignment vertical="center"/>
    </xf>
    <xf numFmtId="0" fontId="67" fillId="0" borderId="71" xfId="0" applyFont="1" applyBorder="1">
      <alignment vertical="center"/>
    </xf>
    <xf numFmtId="0" fontId="67" fillId="0" borderId="72" xfId="0" applyFont="1" applyBorder="1">
      <alignment vertical="center"/>
    </xf>
    <xf numFmtId="0" fontId="67" fillId="0" borderId="52" xfId="0" applyFont="1" applyBorder="1" applyAlignment="1">
      <alignment horizontal="center" vertical="center"/>
    </xf>
    <xf numFmtId="0" fontId="65" fillId="0" borderId="92" xfId="0" applyFont="1" applyBorder="1" applyAlignment="1">
      <alignment horizontal="center" vertical="center"/>
    </xf>
    <xf numFmtId="0" fontId="65" fillId="0" borderId="93" xfId="0" applyFont="1" applyBorder="1" applyAlignment="1">
      <alignment horizontal="center" vertical="center"/>
    </xf>
    <xf numFmtId="0" fontId="65" fillId="0" borderId="94" xfId="0" applyFont="1" applyBorder="1" applyAlignment="1">
      <alignment horizontal="center" vertical="center"/>
    </xf>
    <xf numFmtId="0" fontId="69" fillId="0" borderId="91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9" fillId="0" borderId="32" xfId="0" applyFont="1" applyBorder="1" applyAlignment="1">
      <alignment horizontal="center" vertical="center"/>
    </xf>
    <xf numFmtId="0" fontId="69" fillId="0" borderId="92" xfId="0" applyFont="1" applyBorder="1" applyAlignment="1">
      <alignment horizontal="center" vertical="center"/>
    </xf>
    <xf numFmtId="0" fontId="69" fillId="0" borderId="93" xfId="0" applyFont="1" applyBorder="1" applyAlignment="1">
      <alignment horizontal="center" vertical="center"/>
    </xf>
    <xf numFmtId="0" fontId="69" fillId="0" borderId="94" xfId="0" applyFont="1" applyBorder="1" applyAlignment="1">
      <alignment horizontal="center" vertical="center"/>
    </xf>
    <xf numFmtId="2" fontId="67" fillId="0" borderId="70" xfId="0" applyNumberFormat="1" applyFont="1" applyBorder="1" applyAlignment="1">
      <alignment horizontal="center" vertical="center"/>
    </xf>
    <xf numFmtId="2" fontId="67" fillId="0" borderId="71" xfId="0" applyNumberFormat="1" applyFont="1" applyBorder="1" applyAlignment="1">
      <alignment horizontal="center" vertical="center"/>
    </xf>
    <xf numFmtId="2" fontId="67" fillId="0" borderId="72" xfId="0" applyNumberFormat="1" applyFont="1" applyBorder="1" applyAlignment="1">
      <alignment horizontal="center" vertical="center"/>
    </xf>
    <xf numFmtId="0" fontId="67" fillId="32" borderId="66" xfId="0" applyFont="1" applyFill="1" applyBorder="1" applyAlignment="1">
      <alignment horizontal="center" vertical="center" wrapText="1"/>
    </xf>
    <xf numFmtId="0" fontId="67" fillId="32" borderId="90" xfId="0" applyFont="1" applyFill="1" applyBorder="1" applyAlignment="1">
      <alignment horizontal="center" vertical="center" wrapText="1"/>
    </xf>
    <xf numFmtId="0" fontId="67" fillId="32" borderId="67" xfId="0" applyFont="1" applyFill="1" applyBorder="1" applyAlignment="1">
      <alignment horizontal="center" vertical="center" wrapText="1"/>
    </xf>
    <xf numFmtId="0" fontId="67" fillId="32" borderId="91" xfId="0" applyFont="1" applyFill="1" applyBorder="1" applyAlignment="1">
      <alignment horizontal="center" vertical="center" wrapText="1"/>
    </xf>
    <xf numFmtId="0" fontId="67" fillId="32" borderId="0" xfId="0" applyFont="1" applyFill="1" applyBorder="1" applyAlignment="1">
      <alignment horizontal="center" vertical="center" wrapText="1"/>
    </xf>
    <xf numFmtId="0" fontId="67" fillId="32" borderId="32" xfId="0" applyFont="1" applyFill="1" applyBorder="1" applyAlignment="1">
      <alignment horizontal="center" vertical="center" wrapText="1"/>
    </xf>
    <xf numFmtId="0" fontId="67" fillId="32" borderId="92" xfId="0" applyFont="1" applyFill="1" applyBorder="1" applyAlignment="1">
      <alignment horizontal="center" vertical="center" wrapText="1"/>
    </xf>
    <xf numFmtId="0" fontId="67" fillId="32" borderId="93" xfId="0" applyFont="1" applyFill="1" applyBorder="1" applyAlignment="1">
      <alignment horizontal="center" vertical="center" wrapText="1"/>
    </xf>
    <xf numFmtId="0" fontId="67" fillId="32" borderId="94" xfId="0" applyFont="1" applyFill="1" applyBorder="1" applyAlignment="1">
      <alignment horizontal="center" vertical="center" wrapText="1"/>
    </xf>
    <xf numFmtId="0" fontId="67" fillId="32" borderId="70" xfId="0" applyFont="1" applyFill="1" applyBorder="1" applyAlignment="1">
      <alignment horizontal="center" vertical="center" wrapText="1"/>
    </xf>
    <xf numFmtId="0" fontId="67" fillId="32" borderId="71" xfId="0" applyFont="1" applyFill="1" applyBorder="1" applyAlignment="1">
      <alignment horizontal="center" vertical="center" wrapText="1"/>
    </xf>
    <xf numFmtId="0" fontId="67" fillId="32" borderId="72" xfId="0" applyFont="1" applyFill="1" applyBorder="1" applyAlignment="1">
      <alignment horizontal="center" vertical="center" wrapText="1"/>
    </xf>
    <xf numFmtId="0" fontId="67" fillId="0" borderId="81" xfId="0" applyFont="1" applyBorder="1" applyAlignment="1">
      <alignment horizontal="center" vertical="center"/>
    </xf>
    <xf numFmtId="0" fontId="67" fillId="0" borderId="96" xfId="0" applyFont="1" applyBorder="1" applyAlignment="1">
      <alignment horizontal="center" vertical="center"/>
    </xf>
    <xf numFmtId="0" fontId="67" fillId="0" borderId="97" xfId="0" applyFont="1" applyBorder="1" applyAlignment="1">
      <alignment horizontal="center" vertical="center"/>
    </xf>
    <xf numFmtId="192" fontId="67" fillId="0" borderId="93" xfId="0" applyNumberFormat="1" applyFont="1" applyBorder="1" applyAlignment="1">
      <alignment horizontal="center" vertical="center"/>
    </xf>
    <xf numFmtId="0" fontId="67" fillId="0" borderId="0" xfId="0" applyFont="1" applyAlignment="1">
      <alignment horizontal="left" vertical="center"/>
    </xf>
    <xf numFmtId="203" fontId="67" fillId="0" borderId="71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203" fontId="52" fillId="0" borderId="0" xfId="0" applyNumberFormat="1" applyFont="1" applyBorder="1" applyAlignment="1">
      <alignment horizontal="center" vertical="center"/>
    </xf>
    <xf numFmtId="203" fontId="52" fillId="0" borderId="0" xfId="0" applyNumberFormat="1" applyFont="1" applyBorder="1" applyAlignment="1">
      <alignment horizontal="left" vertical="center"/>
    </xf>
    <xf numFmtId="203" fontId="67" fillId="0" borderId="0" xfId="0" applyNumberFormat="1" applyFont="1" applyBorder="1" applyAlignment="1">
      <alignment horizontal="left"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208" fontId="67" fillId="0" borderId="93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9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205" fontId="67" fillId="0" borderId="0" xfId="0" applyNumberFormat="1" applyFont="1" applyBorder="1" applyAlignment="1">
      <alignment horizontal="center" vertical="center"/>
    </xf>
    <xf numFmtId="0" fontId="65" fillId="0" borderId="90" xfId="0" applyFont="1" applyBorder="1" applyAlignment="1">
      <alignment horizontal="center" vertical="center"/>
    </xf>
    <xf numFmtId="196" fontId="69" fillId="0" borderId="0" xfId="0" applyNumberFormat="1" applyFont="1" applyBorder="1" applyAlignment="1">
      <alignment horizontal="center" vertical="center"/>
    </xf>
    <xf numFmtId="196" fontId="67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right" vertical="center"/>
    </xf>
    <xf numFmtId="0" fontId="69" fillId="0" borderId="0" xfId="0" applyFont="1" applyBorder="1" applyAlignment="1">
      <alignment horizontal="right" vertical="center"/>
    </xf>
    <xf numFmtId="0" fontId="67" fillId="0" borderId="93" xfId="0" applyFont="1" applyBorder="1" applyAlignment="1">
      <alignment horizontal="right" vertical="center"/>
    </xf>
    <xf numFmtId="0" fontId="67" fillId="0" borderId="93" xfId="0" applyNumberFormat="1" applyFont="1" applyBorder="1" applyAlignment="1">
      <alignment horizontal="right" vertical="center"/>
    </xf>
    <xf numFmtId="0" fontId="67" fillId="0" borderId="93" xfId="0" applyNumberFormat="1" applyFont="1" applyBorder="1" applyAlignment="1">
      <alignment horizontal="center" vertical="center"/>
    </xf>
    <xf numFmtId="208" fontId="52" fillId="0" borderId="0" xfId="0" applyNumberFormat="1" applyFont="1" applyBorder="1" applyAlignment="1">
      <alignment vertical="center"/>
    </xf>
    <xf numFmtId="49" fontId="82" fillId="28" borderId="84" xfId="0" applyNumberFormat="1" applyFont="1" applyFill="1" applyBorder="1" applyAlignment="1">
      <alignment horizontal="center" vertical="center"/>
    </xf>
    <xf numFmtId="49" fontId="82" fillId="28" borderId="86" xfId="0" applyNumberFormat="1" applyFont="1" applyFill="1" applyBorder="1" applyAlignment="1">
      <alignment horizontal="center" vertical="center"/>
    </xf>
    <xf numFmtId="0" fontId="82" fillId="28" borderId="99" xfId="0" applyNumberFormat="1" applyFont="1" applyFill="1" applyBorder="1" applyAlignment="1">
      <alignment horizontal="center" vertical="center"/>
    </xf>
    <xf numFmtId="0" fontId="82" fillId="28" borderId="100" xfId="0" applyNumberFormat="1" applyFont="1" applyFill="1" applyBorder="1" applyAlignment="1">
      <alignment horizontal="center" vertical="center"/>
    </xf>
    <xf numFmtId="0" fontId="82" fillId="28" borderId="101" xfId="0" applyNumberFormat="1" applyFont="1" applyFill="1" applyBorder="1" applyAlignment="1">
      <alignment horizontal="center" vertical="center"/>
    </xf>
    <xf numFmtId="0" fontId="82" fillId="28" borderId="102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 wrapText="1"/>
    </xf>
    <xf numFmtId="0" fontId="82" fillId="28" borderId="87" xfId="0" applyNumberFormat="1" applyFont="1" applyFill="1" applyBorder="1" applyAlignment="1">
      <alignment horizontal="center" vertical="center" wrapText="1"/>
    </xf>
    <xf numFmtId="0" fontId="82" fillId="28" borderId="89" xfId="0" applyNumberFormat="1" applyFont="1" applyFill="1" applyBorder="1" applyAlignment="1">
      <alignment horizontal="center" vertical="center" wrapText="1"/>
    </xf>
    <xf numFmtId="190" fontId="82" fillId="28" borderId="87" xfId="0" applyNumberFormat="1" applyFont="1" applyFill="1" applyBorder="1" applyAlignment="1">
      <alignment horizontal="center" vertical="center" wrapText="1"/>
    </xf>
    <xf numFmtId="190" fontId="82" fillId="28" borderId="89" xfId="0" applyNumberFormat="1" applyFont="1" applyFill="1" applyBorder="1" applyAlignment="1">
      <alignment horizontal="center" vertical="center" wrapText="1"/>
    </xf>
    <xf numFmtId="0" fontId="82" fillId="28" borderId="84" xfId="0" applyNumberFormat="1" applyFont="1" applyFill="1" applyBorder="1" applyAlignment="1">
      <alignment horizontal="center" vertical="center"/>
    </xf>
    <xf numFmtId="0" fontId="82" fillId="28" borderId="86" xfId="0" applyNumberFormat="1" applyFont="1" applyFill="1" applyBorder="1" applyAlignment="1">
      <alignment horizontal="center" vertical="center"/>
    </xf>
    <xf numFmtId="0" fontId="82" fillId="28" borderId="77" xfId="0" applyNumberFormat="1" applyFont="1" applyFill="1" applyBorder="1" applyAlignment="1">
      <alignment horizontal="center" vertical="center" wrapText="1"/>
    </xf>
    <xf numFmtId="0" fontId="82" fillId="28" borderId="78" xfId="0" applyNumberFormat="1" applyFont="1" applyFill="1" applyBorder="1" applyAlignment="1">
      <alignment horizontal="center" vertical="center" wrapText="1"/>
    </xf>
    <xf numFmtId="0" fontId="82" fillId="28" borderId="79" xfId="0" applyNumberFormat="1" applyFont="1" applyFill="1" applyBorder="1" applyAlignment="1">
      <alignment horizontal="center" vertical="center" wrapText="1"/>
    </xf>
    <xf numFmtId="0" fontId="82" fillId="28" borderId="63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4" xfId="0" applyNumberFormat="1" applyFont="1" applyFill="1" applyBorder="1" applyAlignment="1">
      <alignment horizontal="center" vertical="center" wrapText="1"/>
    </xf>
    <xf numFmtId="200" fontId="81" fillId="0" borderId="87" xfId="0" applyNumberFormat="1" applyFont="1" applyFill="1" applyBorder="1" applyAlignment="1">
      <alignment horizontal="center" vertical="center"/>
    </xf>
    <xf numFmtId="200" fontId="81" fillId="0" borderId="88" xfId="0" applyNumberFormat="1" applyFont="1" applyFill="1" applyBorder="1" applyAlignment="1">
      <alignment horizontal="center" vertical="center"/>
    </xf>
    <xf numFmtId="200" fontId="81" fillId="0" borderId="89" xfId="0" applyNumberFormat="1" applyFont="1" applyFill="1" applyBorder="1" applyAlignment="1">
      <alignment horizontal="center" vertical="center"/>
    </xf>
    <xf numFmtId="0" fontId="82" fillId="28" borderId="88" xfId="0" applyNumberFormat="1" applyFont="1" applyFill="1" applyBorder="1" applyAlignment="1">
      <alignment horizontal="center" vertical="center" wrapText="1"/>
    </xf>
    <xf numFmtId="0" fontId="82" fillId="28" borderId="95" xfId="0" applyNumberFormat="1" applyFont="1" applyFill="1" applyBorder="1" applyAlignment="1">
      <alignment horizontal="center" vertical="center" wrapText="1"/>
    </xf>
    <xf numFmtId="41" fontId="52" fillId="0" borderId="56" xfId="86" applyFont="1" applyBorder="1" applyAlignment="1">
      <alignment horizontal="center" vertical="center" wrapText="1"/>
    </xf>
    <xf numFmtId="41" fontId="52" fillId="0" borderId="82" xfId="86" applyFont="1" applyBorder="1" applyAlignment="1">
      <alignment horizontal="center" vertical="center" wrapText="1"/>
    </xf>
    <xf numFmtId="41" fontId="52" fillId="0" borderId="45" xfId="86" applyFont="1" applyBorder="1" applyAlignment="1">
      <alignment horizontal="center" vertical="center" wrapText="1"/>
    </xf>
    <xf numFmtId="198" fontId="52" fillId="0" borderId="56" xfId="86" applyNumberFormat="1" applyFont="1" applyBorder="1" applyAlignment="1">
      <alignment horizontal="center" vertical="center"/>
    </xf>
    <xf numFmtId="198" fontId="52" fillId="0" borderId="82" xfId="86" applyNumberFormat="1" applyFont="1" applyBorder="1" applyAlignment="1">
      <alignment horizontal="center" vertical="center"/>
    </xf>
    <xf numFmtId="198" fontId="52" fillId="0" borderId="45" xfId="86" applyNumberFormat="1" applyFont="1" applyBorder="1" applyAlignment="1">
      <alignment horizontal="center" vertical="center"/>
    </xf>
    <xf numFmtId="189" fontId="81" fillId="0" borderId="87" xfId="0" applyNumberFormat="1" applyFont="1" applyFill="1" applyBorder="1" applyAlignment="1">
      <alignment horizontal="center" vertical="center"/>
    </xf>
    <xf numFmtId="189" fontId="81" fillId="0" borderId="89" xfId="0" applyNumberFormat="1" applyFont="1" applyFill="1" applyBorder="1" applyAlignment="1">
      <alignment horizontal="center" vertical="center"/>
    </xf>
    <xf numFmtId="188" fontId="81" fillId="32" borderId="84" xfId="127" applyNumberFormat="1" applyFont="1" applyFill="1" applyBorder="1" applyAlignment="1">
      <alignment horizontal="center" vertical="center" wrapText="1"/>
    </xf>
    <xf numFmtId="188" fontId="81" fillId="32" borderId="86" xfId="127" applyNumberFormat="1" applyFont="1" applyFill="1" applyBorder="1" applyAlignment="1">
      <alignment horizontal="center" vertical="center" wrapText="1"/>
    </xf>
    <xf numFmtId="0" fontId="82" fillId="28" borderId="99" xfId="0" applyNumberFormat="1" applyFont="1" applyFill="1" applyBorder="1" applyAlignment="1">
      <alignment horizontal="center" vertical="center" wrapText="1"/>
    </xf>
    <xf numFmtId="0" fontId="82" fillId="28" borderId="103" xfId="0" applyNumberFormat="1" applyFont="1" applyFill="1" applyBorder="1" applyAlignment="1">
      <alignment horizontal="center" vertical="center" wrapText="1"/>
    </xf>
    <xf numFmtId="0" fontId="82" fillId="28" borderId="100" xfId="0" applyNumberFormat="1" applyFont="1" applyFill="1" applyBorder="1" applyAlignment="1">
      <alignment horizontal="center" vertical="center" wrapText="1"/>
    </xf>
  </cellXfs>
  <cellStyles count="128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7"/>
    <cellStyle name="Input [yellow] 2 2" xfId="106"/>
    <cellStyle name="Input [yellow] 3" xfId="94"/>
    <cellStyle name="Input [yellow] 4" xfId="118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8"/>
    <cellStyle name="계산 2 2" xfId="107"/>
    <cellStyle name="계산 2 3" xfId="120"/>
    <cellStyle name="계산 3" xfId="95"/>
    <cellStyle name="계산 3 2" xfId="113"/>
    <cellStyle name="계산 4" xfId="100"/>
    <cellStyle name="나쁨" xfId="49" builtinId="27" customBuiltin="1"/>
    <cellStyle name="뒤에 오는 하이퍼링크_불확도(OPM)" xfId="50"/>
    <cellStyle name="메모" xfId="51" builtinId="10" customBuiltin="1"/>
    <cellStyle name="메모 2" xfId="89"/>
    <cellStyle name="메모 2 2" xfId="108"/>
    <cellStyle name="메모 2 3" xfId="121"/>
    <cellStyle name="메모 3" xfId="96"/>
    <cellStyle name="메모 3 2" xfId="114"/>
    <cellStyle name="메모 4" xfId="101"/>
    <cellStyle name="백분율" xfId="127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3"/>
    <cellStyle name="쉼표 [0] 2 2" xfId="112"/>
    <cellStyle name="쉼표 [0] 2 3" xfId="125"/>
    <cellStyle name="쉼표 [0] 3" xfId="105"/>
    <cellStyle name="쉼표 [0] 4" xfId="119"/>
    <cellStyle name="스타일 1" xfId="56"/>
    <cellStyle name="연결된 셀" xfId="57" builtinId="24" customBuiltin="1"/>
    <cellStyle name="요약" xfId="58" builtinId="25" customBuiltin="1"/>
    <cellStyle name="요약 2" xfId="90"/>
    <cellStyle name="요약 2 2" xfId="109"/>
    <cellStyle name="요약 2 3" xfId="122"/>
    <cellStyle name="요약 3" xfId="97"/>
    <cellStyle name="요약 3 2" xfId="115"/>
    <cellStyle name="요약 4" xfId="102"/>
    <cellStyle name="입력" xfId="59" builtinId="20" customBuiltin="1"/>
    <cellStyle name="입력 2" xfId="91"/>
    <cellStyle name="입력 2 2" xfId="110"/>
    <cellStyle name="입력 2 3" xfId="123"/>
    <cellStyle name="입력 3" xfId="98"/>
    <cellStyle name="입력 3 2" xfId="116"/>
    <cellStyle name="입력 4" xfId="103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2"/>
    <cellStyle name="출력 2 2" xfId="111"/>
    <cellStyle name="출력 2 3" xfId="124"/>
    <cellStyle name="출력 3" xfId="99"/>
    <cellStyle name="출력 3 2" xfId="117"/>
    <cellStyle name="출력 4" xfId="104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26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1095375</xdr:colOff>
      <xdr:row>45</xdr:row>
      <xdr:rowOff>4762</xdr:rowOff>
    </xdr:from>
    <xdr:to>
      <xdr:col>5</xdr:col>
      <xdr:colOff>1229</xdr:colOff>
      <xdr:row>45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676650" y="8986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676650" y="8986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1095375</xdr:colOff>
      <xdr:row>84</xdr:row>
      <xdr:rowOff>4762</xdr:rowOff>
    </xdr:from>
    <xdr:to>
      <xdr:col>5</xdr:col>
      <xdr:colOff>1229</xdr:colOff>
      <xdr:row>84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676650" y="16416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676650" y="16416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1095375</xdr:colOff>
      <xdr:row>123</xdr:row>
      <xdr:rowOff>4762</xdr:rowOff>
    </xdr:from>
    <xdr:to>
      <xdr:col>5</xdr:col>
      <xdr:colOff>1229</xdr:colOff>
      <xdr:row>123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676650" y="23845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676650" y="23845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1095375</xdr:colOff>
      <xdr:row>162</xdr:row>
      <xdr:rowOff>4762</xdr:rowOff>
    </xdr:from>
    <xdr:to>
      <xdr:col>5</xdr:col>
      <xdr:colOff>1229</xdr:colOff>
      <xdr:row>162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676650" y="3127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676650" y="3127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1095375</xdr:colOff>
      <xdr:row>45</xdr:row>
      <xdr:rowOff>4762</xdr:rowOff>
    </xdr:from>
    <xdr:to>
      <xdr:col>5</xdr:col>
      <xdr:colOff>1229</xdr:colOff>
      <xdr:row>45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676650" y="8986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676650" y="8986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1095375</xdr:colOff>
      <xdr:row>84</xdr:row>
      <xdr:rowOff>4762</xdr:rowOff>
    </xdr:from>
    <xdr:to>
      <xdr:col>5</xdr:col>
      <xdr:colOff>1229</xdr:colOff>
      <xdr:row>84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676650" y="16416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676650" y="16416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1095375</xdr:colOff>
      <xdr:row>123</xdr:row>
      <xdr:rowOff>4762</xdr:rowOff>
    </xdr:from>
    <xdr:to>
      <xdr:col>5</xdr:col>
      <xdr:colOff>1229</xdr:colOff>
      <xdr:row>123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676650" y="23845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676650" y="23845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1095375</xdr:colOff>
      <xdr:row>162</xdr:row>
      <xdr:rowOff>4762</xdr:rowOff>
    </xdr:from>
    <xdr:to>
      <xdr:col>5</xdr:col>
      <xdr:colOff>1229</xdr:colOff>
      <xdr:row>162</xdr:row>
      <xdr:rowOff>176989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676650" y="3127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676650" y="3127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75</xdr:row>
      <xdr:rowOff>9525</xdr:rowOff>
    </xdr:from>
    <xdr:to>
      <xdr:col>7</xdr:col>
      <xdr:colOff>267929</xdr:colOff>
      <xdr:row>75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90750" y="8896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90750" y="8896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138</xdr:row>
      <xdr:rowOff>9525</xdr:rowOff>
    </xdr:from>
    <xdr:to>
      <xdr:col>7</xdr:col>
      <xdr:colOff>267929</xdr:colOff>
      <xdr:row>138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486025" y="26803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486025" y="26803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201</xdr:row>
      <xdr:rowOff>9525</xdr:rowOff>
    </xdr:from>
    <xdr:to>
      <xdr:col>7</xdr:col>
      <xdr:colOff>267929</xdr:colOff>
      <xdr:row>201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190750" y="33280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190750" y="33280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264</xdr:row>
      <xdr:rowOff>9525</xdr:rowOff>
    </xdr:from>
    <xdr:to>
      <xdr:col>7</xdr:col>
      <xdr:colOff>267929</xdr:colOff>
      <xdr:row>264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486025" y="50806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486025" y="50806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73</xdr:row>
      <xdr:rowOff>76200</xdr:rowOff>
    </xdr:from>
    <xdr:to>
      <xdr:col>39</xdr:col>
      <xdr:colOff>28575</xdr:colOff>
      <xdr:row>74</xdr:row>
      <xdr:rowOff>166690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>
              <a:spLocks noChangeAspect="1"/>
            </xdr:cNvSpPr>
          </xdr:nvSpPr>
          <xdr:spPr>
            <a:xfrm>
              <a:off x="161925" y="17621250"/>
              <a:ext cx="5810250" cy="328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3" name="TextBox 62"/>
            <xdr:cNvSpPr txBox="1">
              <a:spLocks noChangeAspect="1"/>
            </xdr:cNvSpPr>
          </xdr:nvSpPr>
          <xdr:spPr>
            <a:xfrm>
              <a:off x="161925" y="17621250"/>
              <a:ext cx="5810250" cy="328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𝐵_𝑥=𝑋−𝑌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𝑌〗_𝑟+〖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𝑀〗_𝑐</a:t>
              </a:r>
              <a:endParaRPr lang="ko-KR" altLang="en-US" sz="20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82</xdr:row>
      <xdr:rowOff>19050</xdr:rowOff>
    </xdr:from>
    <xdr:to>
      <xdr:col>50</xdr:col>
      <xdr:colOff>47625</xdr:colOff>
      <xdr:row>83</xdr:row>
      <xdr:rowOff>8084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161925" y="19707225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161925" y="19707225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=〖𝑐_𝑋^2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𝑢〗^2 (𝑋)+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𝑌)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𝑀〗_𝑐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𝑀〗_𝑐)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2</xdr:col>
      <xdr:colOff>9525</xdr:colOff>
      <xdr:row>84</xdr:row>
      <xdr:rowOff>57151</xdr:rowOff>
    </xdr:from>
    <xdr:ext cx="5515997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314325" y="20221576"/>
              <a:ext cx="5515997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314325" y="20221576"/>
              <a:ext cx="5515997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</a:rPr>
                <a:t>𝑋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𝑋=1,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𝑌_𝑟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𝑀_𝑐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104775</xdr:colOff>
      <xdr:row>99</xdr:row>
      <xdr:rowOff>219075</xdr:rowOff>
    </xdr:from>
    <xdr:ext cx="1495425" cy="242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4371975" y="24012525"/>
              <a:ext cx="1495425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</a:rPr>
                      <m:t>˝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4371975" y="24012525"/>
              <a:ext cx="1495425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〗^2  +〖             〗^2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×𝑅^2 ) 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˝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104776</xdr:colOff>
      <xdr:row>101</xdr:row>
      <xdr:rowOff>209550</xdr:rowOff>
    </xdr:from>
    <xdr:ext cx="1809750" cy="242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/>
            <xdr:cNvSpPr txBox="1"/>
          </xdr:nvSpPr>
          <xdr:spPr>
            <a:xfrm>
              <a:off x="2543176" y="24479250"/>
              <a:ext cx="1809750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</a:rPr>
                      <m:t>˝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2543176" y="24479250"/>
              <a:ext cx="1809750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〗^2  +〖             〗^2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             〗^2 ) 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˝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105</xdr:row>
      <xdr:rowOff>57151</xdr:rowOff>
    </xdr:from>
    <xdr:ext cx="752475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1228725" y="25279351"/>
              <a:ext cx="752475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1228725" y="25279351"/>
              <a:ext cx="752475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</a:rPr>
                <a:t>𝑋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𝑋=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118</xdr:row>
      <xdr:rowOff>57151</xdr:rowOff>
    </xdr:from>
    <xdr:ext cx="762000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1228726" y="28374976"/>
              <a:ext cx="76200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1228726" y="28374976"/>
              <a:ext cx="76200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19050</xdr:colOff>
      <xdr:row>116</xdr:row>
      <xdr:rowOff>9525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5"/>
            <xdr:cNvSpPr txBox="1"/>
          </xdr:nvSpPr>
          <xdr:spPr>
            <a:xfrm>
              <a:off x="2000250" y="278511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5"/>
            <xdr:cNvSpPr txBox="1"/>
          </xdr:nvSpPr>
          <xdr:spPr>
            <a:xfrm>
              <a:off x="2000250" y="278511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123825</xdr:colOff>
      <xdr:row>116</xdr:row>
      <xdr:rowOff>9525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5"/>
            <xdr:cNvSpPr txBox="1"/>
          </xdr:nvSpPr>
          <xdr:spPr>
            <a:xfrm>
              <a:off x="2562225" y="278511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5"/>
            <xdr:cNvSpPr txBox="1"/>
          </xdr:nvSpPr>
          <xdr:spPr>
            <a:xfrm>
              <a:off x="2562225" y="278511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129</xdr:row>
      <xdr:rowOff>57151</xdr:rowOff>
    </xdr:from>
    <xdr:ext cx="895350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/>
            <xdr:cNvSpPr txBox="1"/>
          </xdr:nvSpPr>
          <xdr:spPr>
            <a:xfrm>
              <a:off x="1228726" y="30994351"/>
              <a:ext cx="89535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1228726" y="30994351"/>
              <a:ext cx="89535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142875</xdr:colOff>
      <xdr:row>127</xdr:row>
      <xdr:rowOff>19049</xdr:rowOff>
    </xdr:from>
    <xdr:ext cx="30480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5"/>
            <xdr:cNvSpPr txBox="1"/>
          </xdr:nvSpPr>
          <xdr:spPr>
            <a:xfrm>
              <a:off x="2276475" y="30479999"/>
              <a:ext cx="30480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5"/>
            <xdr:cNvSpPr txBox="1"/>
          </xdr:nvSpPr>
          <xdr:spPr>
            <a:xfrm>
              <a:off x="2276475" y="30479999"/>
              <a:ext cx="30480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142874</xdr:colOff>
      <xdr:row>127</xdr:row>
      <xdr:rowOff>28575</xdr:rowOff>
    </xdr:from>
    <xdr:ext cx="31432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5"/>
            <xdr:cNvSpPr txBox="1"/>
          </xdr:nvSpPr>
          <xdr:spPr>
            <a:xfrm>
              <a:off x="3038474" y="30489525"/>
              <a:ext cx="31432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5"/>
            <xdr:cNvSpPr txBox="1"/>
          </xdr:nvSpPr>
          <xdr:spPr>
            <a:xfrm>
              <a:off x="3038474" y="30489525"/>
              <a:ext cx="31432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143</xdr:row>
      <xdr:rowOff>57151</xdr:rowOff>
    </xdr:from>
    <xdr:ext cx="942974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/>
            <xdr:cNvSpPr txBox="1"/>
          </xdr:nvSpPr>
          <xdr:spPr>
            <a:xfrm>
              <a:off x="1228726" y="34328101"/>
              <a:ext cx="94297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74"/>
            <xdr:cNvSpPr txBox="1"/>
          </xdr:nvSpPr>
          <xdr:spPr>
            <a:xfrm>
              <a:off x="1228726" y="34328101"/>
              <a:ext cx="94297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𝑀_𝑐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132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5"/>
            <xdr:cNvSpPr txBox="1"/>
          </xdr:nvSpPr>
          <xdr:spPr>
            <a:xfrm>
              <a:off x="1076325" y="316611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5"/>
            <xdr:cNvSpPr txBox="1"/>
          </xdr:nvSpPr>
          <xdr:spPr>
            <a:xfrm>
              <a:off x="1076325" y="316611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𝑌〗_𝑟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152399</xdr:colOff>
      <xdr:row>141</xdr:row>
      <xdr:rowOff>28575</xdr:rowOff>
    </xdr:from>
    <xdr:ext cx="31432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5"/>
            <xdr:cNvSpPr txBox="1"/>
          </xdr:nvSpPr>
          <xdr:spPr>
            <a:xfrm>
              <a:off x="2285999" y="33823275"/>
              <a:ext cx="31432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5"/>
            <xdr:cNvSpPr txBox="1"/>
          </xdr:nvSpPr>
          <xdr:spPr>
            <a:xfrm>
              <a:off x="2285999" y="33823275"/>
              <a:ext cx="31432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146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5"/>
            <xdr:cNvSpPr txBox="1"/>
          </xdr:nvSpPr>
          <xdr:spPr>
            <a:xfrm>
              <a:off x="1076325" y="349948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5"/>
            <xdr:cNvSpPr txBox="1"/>
          </xdr:nvSpPr>
          <xdr:spPr>
            <a:xfrm>
              <a:off x="1076325" y="349948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𝑀〗_𝑐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150</xdr:row>
      <xdr:rowOff>47626</xdr:rowOff>
    </xdr:from>
    <xdr:to>
      <xdr:col>19</xdr:col>
      <xdr:colOff>133350</xdr:colOff>
      <xdr:row>151</xdr:row>
      <xdr:rowOff>19051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2"/>
            <xdr:cNvSpPr txBox="1">
              <a:spLocks/>
            </xdr:cNvSpPr>
          </xdr:nvSpPr>
          <xdr:spPr>
            <a:xfrm>
              <a:off x="161925" y="35985451"/>
              <a:ext cx="286702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2"/>
            <xdr:cNvSpPr txBox="1">
              <a:spLocks/>
            </xdr:cNvSpPr>
          </xdr:nvSpPr>
          <xdr:spPr>
            <a:xfrm>
              <a:off x="161925" y="35985451"/>
              <a:ext cx="286702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(𝑋)+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𝑌)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𝑌〗_𝑟)+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57150</xdr:colOff>
      <xdr:row>157</xdr:row>
      <xdr:rowOff>28575</xdr:rowOff>
    </xdr:from>
    <xdr:to>
      <xdr:col>25</xdr:col>
      <xdr:colOff>28575</xdr:colOff>
      <xdr:row>157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2"/>
            <xdr:cNvSpPr txBox="1">
              <a:spLocks/>
            </xdr:cNvSpPr>
          </xdr:nvSpPr>
          <xdr:spPr>
            <a:xfrm>
              <a:off x="3105150" y="376332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2"/>
            <xdr:cNvSpPr txBox="1">
              <a:spLocks/>
            </xdr:cNvSpPr>
          </xdr:nvSpPr>
          <xdr:spPr>
            <a:xfrm>
              <a:off x="3105150" y="376332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9525</xdr:colOff>
      <xdr:row>157</xdr:row>
      <xdr:rowOff>47625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/>
            <xdr:cNvSpPr txBox="1"/>
          </xdr:nvSpPr>
          <xdr:spPr>
            <a:xfrm>
              <a:off x="161925" y="37652325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80"/>
            <xdr:cNvSpPr txBox="1"/>
          </xdr:nvSpPr>
          <xdr:spPr>
            <a:xfrm>
              <a:off x="161925" y="37652325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5</xdr:col>
      <xdr:colOff>57150</xdr:colOff>
      <xdr:row>151</xdr:row>
      <xdr:rowOff>28575</xdr:rowOff>
    </xdr:from>
    <xdr:to>
      <xdr:col>10</xdr:col>
      <xdr:colOff>28575</xdr:colOff>
      <xdr:row>151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2"/>
            <xdr:cNvSpPr txBox="1">
              <a:spLocks/>
            </xdr:cNvSpPr>
          </xdr:nvSpPr>
          <xdr:spPr>
            <a:xfrm>
              <a:off x="819150" y="362045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2"/>
            <xdr:cNvSpPr txBox="1">
              <a:spLocks/>
            </xdr:cNvSpPr>
          </xdr:nvSpPr>
          <xdr:spPr>
            <a:xfrm>
              <a:off x="819150" y="362045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57150</xdr:colOff>
      <xdr:row>151</xdr:row>
      <xdr:rowOff>28575</xdr:rowOff>
    </xdr:from>
    <xdr:to>
      <xdr:col>16</xdr:col>
      <xdr:colOff>28575</xdr:colOff>
      <xdr:row>151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2"/>
            <xdr:cNvSpPr txBox="1">
              <a:spLocks/>
            </xdr:cNvSpPr>
          </xdr:nvSpPr>
          <xdr:spPr>
            <a:xfrm>
              <a:off x="1733550" y="362045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2"/>
            <xdr:cNvSpPr txBox="1">
              <a:spLocks/>
            </xdr:cNvSpPr>
          </xdr:nvSpPr>
          <xdr:spPr>
            <a:xfrm>
              <a:off x="1733550" y="362045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17</xdr:col>
      <xdr:colOff>57150</xdr:colOff>
      <xdr:row>151</xdr:row>
      <xdr:rowOff>28575</xdr:rowOff>
    </xdr:from>
    <xdr:to>
      <xdr:col>22</xdr:col>
      <xdr:colOff>28575</xdr:colOff>
      <xdr:row>151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2"/>
            <xdr:cNvSpPr txBox="1">
              <a:spLocks/>
            </xdr:cNvSpPr>
          </xdr:nvSpPr>
          <xdr:spPr>
            <a:xfrm>
              <a:off x="2647950" y="362045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2"/>
            <xdr:cNvSpPr txBox="1">
              <a:spLocks/>
            </xdr:cNvSpPr>
          </xdr:nvSpPr>
          <xdr:spPr>
            <a:xfrm>
              <a:off x="2647950" y="362045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23</xdr:col>
      <xdr:colOff>66675</xdr:colOff>
      <xdr:row>151</xdr:row>
      <xdr:rowOff>28575</xdr:rowOff>
    </xdr:from>
    <xdr:to>
      <xdr:col>28</xdr:col>
      <xdr:colOff>38100</xdr:colOff>
      <xdr:row>151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2"/>
            <xdr:cNvSpPr txBox="1">
              <a:spLocks/>
            </xdr:cNvSpPr>
          </xdr:nvSpPr>
          <xdr:spPr>
            <a:xfrm>
              <a:off x="3571875" y="362045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2"/>
            <xdr:cNvSpPr txBox="1">
              <a:spLocks/>
            </xdr:cNvSpPr>
          </xdr:nvSpPr>
          <xdr:spPr>
            <a:xfrm>
              <a:off x="3571875" y="362045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5</xdr:col>
      <xdr:colOff>57150</xdr:colOff>
      <xdr:row>152</xdr:row>
      <xdr:rowOff>28575</xdr:rowOff>
    </xdr:from>
    <xdr:to>
      <xdr:col>10</xdr:col>
      <xdr:colOff>28575</xdr:colOff>
      <xdr:row>152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819150" y="364426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819150" y="364426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66675</xdr:colOff>
      <xdr:row>158</xdr:row>
      <xdr:rowOff>19050</xdr:rowOff>
    </xdr:from>
    <xdr:to>
      <xdr:col>16</xdr:col>
      <xdr:colOff>38100</xdr:colOff>
      <xdr:row>158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2"/>
            <xdr:cNvSpPr txBox="1">
              <a:spLocks/>
            </xdr:cNvSpPr>
          </xdr:nvSpPr>
          <xdr:spPr>
            <a:xfrm>
              <a:off x="1743075" y="37861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7" name="TextBox 2"/>
            <xdr:cNvSpPr txBox="1">
              <a:spLocks/>
            </xdr:cNvSpPr>
          </xdr:nvSpPr>
          <xdr:spPr>
            <a:xfrm>
              <a:off x="1743075" y="37861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17</xdr:col>
      <xdr:colOff>57150</xdr:colOff>
      <xdr:row>158</xdr:row>
      <xdr:rowOff>19050</xdr:rowOff>
    </xdr:from>
    <xdr:to>
      <xdr:col>22</xdr:col>
      <xdr:colOff>28575</xdr:colOff>
      <xdr:row>158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2"/>
            <xdr:cNvSpPr txBox="1">
              <a:spLocks/>
            </xdr:cNvSpPr>
          </xdr:nvSpPr>
          <xdr:spPr>
            <a:xfrm>
              <a:off x="2647950" y="37861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2"/>
            <xdr:cNvSpPr txBox="1">
              <a:spLocks/>
            </xdr:cNvSpPr>
          </xdr:nvSpPr>
          <xdr:spPr>
            <a:xfrm>
              <a:off x="2647950" y="37861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23</xdr:col>
      <xdr:colOff>66675</xdr:colOff>
      <xdr:row>158</xdr:row>
      <xdr:rowOff>19050</xdr:rowOff>
    </xdr:from>
    <xdr:to>
      <xdr:col>28</xdr:col>
      <xdr:colOff>38100</xdr:colOff>
      <xdr:row>158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2"/>
            <xdr:cNvSpPr txBox="1">
              <a:spLocks/>
            </xdr:cNvSpPr>
          </xdr:nvSpPr>
          <xdr:spPr>
            <a:xfrm>
              <a:off x="3571875" y="37861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2"/>
            <xdr:cNvSpPr txBox="1">
              <a:spLocks/>
            </xdr:cNvSpPr>
          </xdr:nvSpPr>
          <xdr:spPr>
            <a:xfrm>
              <a:off x="3571875" y="37861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29</xdr:col>
      <xdr:colOff>66675</xdr:colOff>
      <xdr:row>158</xdr:row>
      <xdr:rowOff>19050</xdr:rowOff>
    </xdr:from>
    <xdr:to>
      <xdr:col>34</xdr:col>
      <xdr:colOff>38100</xdr:colOff>
      <xdr:row>158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2"/>
            <xdr:cNvSpPr txBox="1">
              <a:spLocks/>
            </xdr:cNvSpPr>
          </xdr:nvSpPr>
          <xdr:spPr>
            <a:xfrm>
              <a:off x="4486275" y="37861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2"/>
            <xdr:cNvSpPr txBox="1">
              <a:spLocks/>
            </xdr:cNvSpPr>
          </xdr:nvSpPr>
          <xdr:spPr>
            <a:xfrm>
              <a:off x="4486275" y="37861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276" t="s">
        <v>0</v>
      </c>
      <c r="B1" s="277"/>
      <c r="C1" s="277"/>
      <c r="D1" s="277"/>
      <c r="E1" s="277"/>
      <c r="F1" s="277"/>
      <c r="G1" s="277"/>
      <c r="H1" s="278"/>
      <c r="I1" s="279"/>
      <c r="J1" s="280"/>
    </row>
    <row r="2" spans="1:13" ht="12.95" customHeight="1">
      <c r="A2" s="281" t="s">
        <v>1</v>
      </c>
      <c r="B2" s="281"/>
      <c r="C2" s="281"/>
      <c r="D2" s="281"/>
      <c r="E2" s="281"/>
      <c r="F2" s="281"/>
      <c r="G2" s="281"/>
      <c r="H2" s="281"/>
      <c r="I2" s="281"/>
      <c r="J2" s="281"/>
    </row>
    <row r="3" spans="1:13" ht="12.95" customHeight="1">
      <c r="A3" s="273" t="s">
        <v>2</v>
      </c>
      <c r="B3" s="270"/>
      <c r="C3" s="282"/>
      <c r="D3" s="282"/>
      <c r="E3" s="282"/>
      <c r="F3" s="270" t="s">
        <v>3</v>
      </c>
      <c r="G3" s="270"/>
      <c r="H3" s="283"/>
      <c r="I3" s="272"/>
      <c r="J3" s="272"/>
    </row>
    <row r="4" spans="1:13" ht="12.95" customHeight="1">
      <c r="A4" s="270" t="s">
        <v>4</v>
      </c>
      <c r="B4" s="270"/>
      <c r="C4" s="271"/>
      <c r="D4" s="270"/>
      <c r="E4" s="270"/>
      <c r="F4" s="270" t="s">
        <v>5</v>
      </c>
      <c r="G4" s="270"/>
      <c r="H4" s="270"/>
      <c r="I4" s="272"/>
      <c r="J4" s="272"/>
    </row>
    <row r="5" spans="1:13" ht="12.95" customHeight="1">
      <c r="A5" s="270" t="s">
        <v>6</v>
      </c>
      <c r="B5" s="270"/>
      <c r="C5" s="270"/>
      <c r="D5" s="272"/>
      <c r="E5" s="272"/>
      <c r="F5" s="273" t="s">
        <v>7</v>
      </c>
      <c r="G5" s="270"/>
      <c r="H5" s="274"/>
      <c r="I5" s="275"/>
      <c r="J5" s="275"/>
    </row>
    <row r="6" spans="1:13" ht="12.95" customHeight="1">
      <c r="A6" s="270" t="s">
        <v>8</v>
      </c>
      <c r="B6" s="270"/>
      <c r="C6" s="270"/>
      <c r="D6" s="272"/>
      <c r="E6" s="272"/>
      <c r="F6" s="273" t="s">
        <v>9</v>
      </c>
      <c r="G6" s="270"/>
      <c r="H6" s="274"/>
      <c r="I6" s="275"/>
      <c r="J6" s="275"/>
    </row>
    <row r="7" spans="1:13" ht="12.95" customHeight="1">
      <c r="A7" s="270" t="s">
        <v>10</v>
      </c>
      <c r="B7" s="270"/>
      <c r="C7" s="285"/>
      <c r="D7" s="272"/>
      <c r="E7" s="272"/>
      <c r="F7" s="273" t="s">
        <v>11</v>
      </c>
      <c r="G7" s="270"/>
      <c r="H7" s="270"/>
      <c r="I7" s="272"/>
      <c r="J7" s="272"/>
    </row>
    <row r="8" spans="1:13" ht="12.95" customHeight="1">
      <c r="A8" s="270" t="s">
        <v>12</v>
      </c>
      <c r="B8" s="270"/>
      <c r="C8" s="283"/>
      <c r="D8" s="284"/>
      <c r="E8" s="284"/>
      <c r="F8" s="273" t="s">
        <v>13</v>
      </c>
      <c r="G8" s="270"/>
      <c r="H8" s="270"/>
      <c r="I8" s="272"/>
      <c r="J8" s="272"/>
    </row>
    <row r="9" spans="1:13" ht="12.95" customHeight="1">
      <c r="A9" s="273" t="s">
        <v>35</v>
      </c>
      <c r="B9" s="270"/>
      <c r="C9" s="274"/>
      <c r="D9" s="275"/>
      <c r="E9" s="275"/>
      <c r="F9" s="286" t="s">
        <v>14</v>
      </c>
      <c r="G9" s="286"/>
      <c r="H9" s="274"/>
      <c r="I9" s="275"/>
      <c r="J9" s="275"/>
    </row>
    <row r="10" spans="1:13" ht="23.25" customHeight="1">
      <c r="A10" s="270" t="s">
        <v>15</v>
      </c>
      <c r="B10" s="270"/>
      <c r="C10" s="274"/>
      <c r="D10" s="275"/>
      <c r="E10" s="275"/>
      <c r="F10" s="270" t="s">
        <v>16</v>
      </c>
      <c r="G10" s="270"/>
      <c r="H10" s="34"/>
      <c r="I10" s="294" t="s">
        <v>17</v>
      </c>
      <c r="J10" s="295"/>
      <c r="K10" s="4"/>
    </row>
    <row r="11" spans="1:13" ht="12.95" customHeight="1">
      <c r="A11" s="281" t="s">
        <v>18</v>
      </c>
      <c r="B11" s="281"/>
      <c r="C11" s="281"/>
      <c r="D11" s="281"/>
      <c r="E11" s="281"/>
      <c r="F11" s="281"/>
      <c r="G11" s="281"/>
      <c r="H11" s="281"/>
      <c r="I11" s="281"/>
      <c r="J11" s="281"/>
      <c r="K11" s="5"/>
    </row>
    <row r="12" spans="1:13" ht="17.25" customHeight="1">
      <c r="A12" s="3" t="s">
        <v>19</v>
      </c>
      <c r="B12" s="79"/>
      <c r="C12" s="6" t="s">
        <v>20</v>
      </c>
      <c r="D12" s="80"/>
      <c r="E12" s="6" t="s">
        <v>21</v>
      </c>
      <c r="F12" s="81"/>
      <c r="G12" s="296" t="s">
        <v>22</v>
      </c>
      <c r="H12" s="292"/>
      <c r="I12" s="298" t="s">
        <v>23</v>
      </c>
      <c r="J12" s="299"/>
      <c r="K12" s="4"/>
      <c r="L12" s="7"/>
      <c r="M12" s="7"/>
    </row>
    <row r="13" spans="1:13" ht="17.25" customHeight="1">
      <c r="A13" s="8" t="s">
        <v>24</v>
      </c>
      <c r="B13" s="79"/>
      <c r="C13" s="8" t="s">
        <v>25</v>
      </c>
      <c r="D13" s="80"/>
      <c r="E13" s="6" t="s">
        <v>26</v>
      </c>
      <c r="F13" s="81"/>
      <c r="G13" s="297"/>
      <c r="H13" s="293"/>
      <c r="I13" s="300"/>
      <c r="J13" s="301"/>
      <c r="K13" s="5"/>
    </row>
    <row r="14" spans="1:13" ht="12.95" customHeight="1">
      <c r="A14" s="281" t="s">
        <v>27</v>
      </c>
      <c r="B14" s="281"/>
      <c r="C14" s="281"/>
      <c r="D14" s="281"/>
      <c r="E14" s="281"/>
      <c r="F14" s="281"/>
      <c r="G14" s="281"/>
      <c r="H14" s="281"/>
      <c r="I14" s="281"/>
      <c r="J14" s="281"/>
      <c r="K14" s="5"/>
    </row>
    <row r="15" spans="1:13" ht="39" customHeight="1">
      <c r="A15" s="289"/>
      <c r="B15" s="290"/>
      <c r="C15" s="290"/>
      <c r="D15" s="290"/>
      <c r="E15" s="290"/>
      <c r="F15" s="290"/>
      <c r="G15" s="290"/>
      <c r="H15" s="290"/>
      <c r="I15" s="290"/>
      <c r="J15" s="291"/>
    </row>
    <row r="16" spans="1:13" ht="12.95" customHeight="1">
      <c r="A16" s="281" t="s">
        <v>28</v>
      </c>
      <c r="B16" s="281"/>
      <c r="C16" s="281"/>
      <c r="D16" s="281"/>
      <c r="E16" s="281"/>
      <c r="F16" s="281"/>
      <c r="G16" s="281"/>
      <c r="H16" s="281"/>
      <c r="I16" s="281"/>
      <c r="J16" s="281"/>
    </row>
    <row r="17" spans="1:12" ht="12.95" customHeight="1">
      <c r="A17" s="3" t="s">
        <v>29</v>
      </c>
      <c r="B17" s="273" t="s">
        <v>30</v>
      </c>
      <c r="C17" s="270"/>
      <c r="D17" s="270"/>
      <c r="E17" s="270"/>
      <c r="F17" s="273" t="s">
        <v>31</v>
      </c>
      <c r="G17" s="270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287"/>
      <c r="C18" s="288"/>
      <c r="D18" s="288"/>
      <c r="E18" s="288"/>
      <c r="F18" s="287"/>
      <c r="G18" s="288"/>
      <c r="H18" s="40"/>
      <c r="I18" s="18"/>
      <c r="J18" s="78"/>
      <c r="L18" s="5"/>
    </row>
    <row r="19" spans="1:12" ht="12.95" customHeight="1">
      <c r="A19" s="35"/>
      <c r="B19" s="287"/>
      <c r="C19" s="288"/>
      <c r="D19" s="288"/>
      <c r="E19" s="288"/>
      <c r="F19" s="287"/>
      <c r="G19" s="288"/>
      <c r="H19" s="21"/>
      <c r="I19" s="21"/>
      <c r="J19" s="78"/>
      <c r="L19" s="5"/>
    </row>
    <row r="20" spans="1:12" ht="12.95" customHeight="1">
      <c r="A20" s="35"/>
      <c r="B20" s="287"/>
      <c r="C20" s="288"/>
      <c r="D20" s="288"/>
      <c r="E20" s="288"/>
      <c r="F20" s="287"/>
      <c r="G20" s="288"/>
      <c r="H20" s="32"/>
      <c r="I20" s="32"/>
      <c r="J20" s="78"/>
      <c r="L20" s="5"/>
    </row>
    <row r="21" spans="1:12" ht="12.95" customHeight="1">
      <c r="A21" s="35"/>
      <c r="B21" s="287"/>
      <c r="C21" s="288"/>
      <c r="D21" s="288"/>
      <c r="E21" s="288"/>
      <c r="F21" s="287"/>
      <c r="G21" s="288"/>
      <c r="H21" s="32"/>
      <c r="I21" s="9"/>
      <c r="J21" s="78"/>
      <c r="L21" s="5"/>
    </row>
    <row r="22" spans="1:12" ht="12.95" customHeight="1">
      <c r="A22" s="35"/>
      <c r="B22" s="287"/>
      <c r="C22" s="288"/>
      <c r="D22" s="288"/>
      <c r="E22" s="288"/>
      <c r="F22" s="287"/>
      <c r="G22" s="288"/>
      <c r="H22" s="20"/>
      <c r="I22" s="11"/>
      <c r="J22" s="78"/>
      <c r="L22" s="5"/>
    </row>
    <row r="23" spans="1:12" ht="12.95" customHeight="1">
      <c r="A23" s="35"/>
      <c r="B23" s="287"/>
      <c r="C23" s="288"/>
      <c r="D23" s="288"/>
      <c r="E23" s="288"/>
      <c r="F23" s="287"/>
      <c r="G23" s="288"/>
      <c r="H23" s="11"/>
      <c r="I23" s="9"/>
      <c r="J23" s="78"/>
      <c r="L23" s="5"/>
    </row>
    <row r="24" spans="1:12" ht="12.95" customHeight="1">
      <c r="A24" s="35"/>
      <c r="B24" s="287"/>
      <c r="C24" s="288"/>
      <c r="D24" s="288"/>
      <c r="E24" s="288"/>
      <c r="F24" s="287"/>
      <c r="G24" s="288"/>
      <c r="H24" s="16"/>
      <c r="I24" s="9"/>
      <c r="J24" s="78"/>
      <c r="L24" s="5"/>
    </row>
    <row r="25" spans="1:12" ht="12.95" customHeight="1">
      <c r="A25" s="35"/>
      <c r="B25" s="287"/>
      <c r="C25" s="288"/>
      <c r="D25" s="288"/>
      <c r="E25" s="288"/>
      <c r="F25" s="287"/>
      <c r="G25" s="288"/>
      <c r="H25" s="16"/>
      <c r="I25" s="9"/>
      <c r="J25" s="78"/>
      <c r="L25" s="5"/>
    </row>
    <row r="26" spans="1:12" ht="12.95" customHeight="1">
      <c r="A26" s="35"/>
      <c r="B26" s="287"/>
      <c r="C26" s="288"/>
      <c r="D26" s="288"/>
      <c r="E26" s="288"/>
      <c r="F26" s="287"/>
      <c r="G26" s="288"/>
      <c r="H26" s="16"/>
      <c r="I26" s="9"/>
      <c r="J26" s="78"/>
      <c r="L26" s="5"/>
    </row>
    <row r="27" spans="1:12" ht="12.95" customHeight="1">
      <c r="A27" s="35"/>
      <c r="B27" s="287"/>
      <c r="C27" s="288"/>
      <c r="D27" s="288"/>
      <c r="E27" s="288"/>
      <c r="F27" s="287"/>
      <c r="G27" s="288"/>
      <c r="H27" s="9"/>
      <c r="I27" s="9"/>
      <c r="J27" s="78"/>
    </row>
    <row r="28" spans="1:12" ht="12.95" customHeight="1">
      <c r="A28" s="35"/>
      <c r="B28" s="287"/>
      <c r="C28" s="288"/>
      <c r="D28" s="288"/>
      <c r="E28" s="288"/>
      <c r="F28" s="287"/>
      <c r="G28" s="288"/>
      <c r="H28" s="9"/>
      <c r="I28" s="9"/>
      <c r="J28" s="78"/>
    </row>
    <row r="29" spans="1:12" ht="12.95" customHeight="1">
      <c r="A29" s="35"/>
      <c r="B29" s="287"/>
      <c r="C29" s="288"/>
      <c r="D29" s="288"/>
      <c r="E29" s="288"/>
      <c r="F29" s="287"/>
      <c r="G29" s="288"/>
      <c r="H29" s="9"/>
      <c r="I29" s="9"/>
      <c r="J29" s="78"/>
    </row>
    <row r="30" spans="1:12" ht="12.95" customHeight="1">
      <c r="A30" s="35"/>
      <c r="B30" s="287"/>
      <c r="C30" s="288"/>
      <c r="D30" s="288"/>
      <c r="E30" s="288"/>
      <c r="F30" s="287"/>
      <c r="G30" s="288"/>
      <c r="H30" s="9"/>
      <c r="I30" s="9"/>
      <c r="J30" s="78"/>
    </row>
    <row r="31" spans="1:12" ht="12.95" customHeight="1">
      <c r="A31" s="35"/>
      <c r="B31" s="287"/>
      <c r="C31" s="288"/>
      <c r="D31" s="288"/>
      <c r="E31" s="288"/>
      <c r="F31" s="287"/>
      <c r="G31" s="288"/>
      <c r="H31" s="9"/>
      <c r="I31" s="9"/>
      <c r="J31" s="78"/>
    </row>
    <row r="32" spans="1:12" ht="12.95" customHeight="1">
      <c r="A32" s="35"/>
      <c r="B32" s="287"/>
      <c r="C32" s="288"/>
      <c r="D32" s="288"/>
      <c r="E32" s="288"/>
      <c r="F32" s="287"/>
      <c r="G32" s="288"/>
      <c r="H32" s="9"/>
      <c r="I32" s="9"/>
      <c r="J32" s="78"/>
    </row>
    <row r="33" spans="1:10" ht="12.95" customHeight="1">
      <c r="A33" s="35"/>
      <c r="B33" s="287"/>
      <c r="C33" s="288"/>
      <c r="D33" s="288"/>
      <c r="E33" s="288"/>
      <c r="F33" s="287"/>
      <c r="G33" s="288"/>
      <c r="H33" s="9"/>
      <c r="I33" s="9"/>
      <c r="J33" s="78"/>
    </row>
    <row r="34" spans="1:10" ht="12.95" customHeight="1">
      <c r="A34" s="35"/>
      <c r="B34" s="287"/>
      <c r="C34" s="288"/>
      <c r="D34" s="288"/>
      <c r="E34" s="288"/>
      <c r="F34" s="287"/>
      <c r="G34" s="288"/>
      <c r="H34" s="9"/>
      <c r="I34" s="9"/>
      <c r="J34" s="78"/>
    </row>
    <row r="35" spans="1:10" ht="12.95" customHeight="1">
      <c r="A35" s="35"/>
      <c r="B35" s="287"/>
      <c r="C35" s="288"/>
      <c r="D35" s="288"/>
      <c r="E35" s="288"/>
      <c r="F35" s="287"/>
      <c r="G35" s="288"/>
      <c r="H35" s="9"/>
      <c r="I35" s="9"/>
      <c r="J35" s="78"/>
    </row>
    <row r="36" spans="1:10" ht="12.95" customHeight="1">
      <c r="A36" s="35"/>
      <c r="B36" s="287"/>
      <c r="C36" s="288"/>
      <c r="D36" s="288"/>
      <c r="E36" s="288"/>
      <c r="F36" s="287"/>
      <c r="G36" s="288"/>
      <c r="H36" s="9"/>
      <c r="I36" s="9"/>
      <c r="J36" s="78"/>
    </row>
    <row r="37" spans="1:10" ht="12.95" customHeight="1">
      <c r="A37" s="35"/>
      <c r="B37" s="287"/>
      <c r="C37" s="288"/>
      <c r="D37" s="288"/>
      <c r="E37" s="288"/>
      <c r="F37" s="287"/>
      <c r="G37" s="288"/>
      <c r="H37" s="9"/>
      <c r="I37" s="9"/>
      <c r="J37" s="78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11" t="s">
        <v>37</v>
      </c>
      <c r="B39" s="311"/>
      <c r="C39" s="311"/>
      <c r="D39" s="311"/>
      <c r="E39" s="311"/>
      <c r="F39" s="314" t="s">
        <v>38</v>
      </c>
      <c r="G39" s="302"/>
      <c r="H39" s="303"/>
      <c r="I39" s="303"/>
      <c r="J39" s="304"/>
    </row>
    <row r="40" spans="1:10" ht="12.95" customHeight="1">
      <c r="A40" s="311" t="s">
        <v>39</v>
      </c>
      <c r="B40" s="311"/>
      <c r="C40" s="311"/>
      <c r="D40" s="311"/>
      <c r="E40" s="311"/>
      <c r="F40" s="315"/>
      <c r="G40" s="305"/>
      <c r="H40" s="306"/>
      <c r="I40" s="306"/>
      <c r="J40" s="307"/>
    </row>
    <row r="41" spans="1:10" ht="12.95" customHeight="1">
      <c r="A41" s="311" t="s">
        <v>40</v>
      </c>
      <c r="B41" s="311"/>
      <c r="C41" s="311"/>
      <c r="D41" s="311"/>
      <c r="E41" s="311"/>
      <c r="F41" s="315"/>
      <c r="G41" s="305"/>
      <c r="H41" s="306"/>
      <c r="I41" s="306"/>
      <c r="J41" s="307"/>
    </row>
    <row r="42" spans="1:10" ht="12.95" customHeight="1">
      <c r="A42" s="311" t="s">
        <v>41</v>
      </c>
      <c r="B42" s="311"/>
      <c r="C42" s="312" t="s">
        <v>42</v>
      </c>
      <c r="D42" s="312"/>
      <c r="E42" s="312"/>
      <c r="F42" s="316"/>
      <c r="G42" s="308"/>
      <c r="H42" s="309"/>
      <c r="I42" s="309"/>
      <c r="J42" s="310"/>
    </row>
    <row r="43" spans="1:10" ht="12.95" customHeight="1">
      <c r="A43" s="313" t="s">
        <v>51</v>
      </c>
      <c r="B43" s="313"/>
      <c r="C43" s="313" t="str">
        <f ca="1">Calcu!K4</f>
        <v/>
      </c>
      <c r="D43" s="313"/>
      <c r="E43" s="313"/>
    </row>
    <row r="46" spans="1:10" ht="12.95" customHeight="1">
      <c r="B46" s="1" t="s">
        <v>171</v>
      </c>
    </row>
    <row r="47" spans="1:10" ht="12.95" customHeight="1">
      <c r="B47" s="1" t="s">
        <v>172</v>
      </c>
    </row>
    <row r="48" spans="1:10" ht="12.95" customHeight="1">
      <c r="A48" s="1">
        <f>Calcu!M407</f>
        <v>0</v>
      </c>
      <c r="B48" s="1" t="s">
        <v>173</v>
      </c>
    </row>
    <row r="49" spans="1:2" ht="12.95" customHeight="1">
      <c r="A49" s="97"/>
    </row>
    <row r="50" spans="1:2" ht="12.95" customHeight="1">
      <c r="A50" s="1" t="str">
        <f>Calcu!L4</f>
        <v>PASS</v>
      </c>
      <c r="B50" s="1" t="s">
        <v>174</v>
      </c>
    </row>
    <row r="52" spans="1:2" ht="12.95" customHeight="1">
      <c r="B52" s="1" t="s">
        <v>194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4.44140625" style="87" bestFit="1" customWidth="1"/>
    <col min="2" max="2" width="6.6640625" style="87" bestFit="1" customWidth="1"/>
    <col min="3" max="3" width="14.21875" style="87" bestFit="1" customWidth="1"/>
    <col min="4" max="4" width="4.88671875" style="87" bestFit="1" customWidth="1"/>
    <col min="5" max="13" width="1.77734375" style="87" customWidth="1"/>
    <col min="14" max="15" width="5.33203125" style="87" bestFit="1" customWidth="1"/>
    <col min="16" max="16" width="6" style="87" bestFit="1" customWidth="1"/>
    <col min="17" max="17" width="4" style="87" bestFit="1" customWidth="1"/>
    <col min="18" max="18" width="5.33203125" style="87" bestFit="1" customWidth="1"/>
    <col min="19" max="19" width="4" style="87" bestFit="1" customWidth="1"/>
    <col min="20" max="21" width="6.5546875" style="87" bestFit="1" customWidth="1"/>
    <col min="22" max="22" width="8.44140625" style="87" bestFit="1" customWidth="1"/>
    <col min="23" max="23" width="6.6640625" style="87" bestFit="1" customWidth="1"/>
    <col min="24" max="24" width="4" style="87" bestFit="1" customWidth="1"/>
    <col min="25" max="34" width="1.77734375" style="87" customWidth="1"/>
    <col min="35" max="35" width="7.5546875" style="87" bestFit="1" customWidth="1"/>
    <col min="36" max="36" width="7.21875" style="87" bestFit="1" customWidth="1"/>
    <col min="37" max="16384" width="8.88671875" style="87"/>
  </cols>
  <sheetData>
    <row r="1" spans="1:36">
      <c r="A1" s="150" t="s">
        <v>83</v>
      </c>
      <c r="B1" s="150" t="s">
        <v>61</v>
      </c>
      <c r="C1" s="150" t="s">
        <v>62</v>
      </c>
      <c r="D1" s="150" t="s">
        <v>146</v>
      </c>
      <c r="E1" s="150"/>
      <c r="F1" s="150"/>
      <c r="G1" s="150"/>
      <c r="H1" s="150"/>
      <c r="I1" s="150"/>
      <c r="J1" s="150"/>
      <c r="K1" s="150"/>
      <c r="L1" s="150"/>
      <c r="M1" s="150"/>
      <c r="N1" s="150" t="s">
        <v>84</v>
      </c>
      <c r="O1" s="150" t="s">
        <v>85</v>
      </c>
      <c r="P1" s="150" t="s">
        <v>63</v>
      </c>
      <c r="Q1" s="150" t="s">
        <v>64</v>
      </c>
      <c r="R1" s="150" t="s">
        <v>65</v>
      </c>
      <c r="S1" s="150" t="s">
        <v>64</v>
      </c>
      <c r="T1" s="150" t="s">
        <v>66</v>
      </c>
      <c r="U1" s="150" t="s">
        <v>86</v>
      </c>
      <c r="V1" s="150" t="s">
        <v>67</v>
      </c>
      <c r="W1" s="150" t="s">
        <v>68</v>
      </c>
      <c r="X1" s="150" t="s">
        <v>87</v>
      </c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 t="s">
        <v>88</v>
      </c>
      <c r="AJ1" s="150" t="s">
        <v>141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67"/>
  <sheetViews>
    <sheetView zoomScaleNormal="100" workbookViewId="0"/>
  </sheetViews>
  <sheetFormatPr defaultColWidth="9" defaultRowHeight="17.100000000000001" customHeight="1"/>
  <cols>
    <col min="1" max="31" width="10.44140625" style="33" customWidth="1"/>
    <col min="32" max="16384" width="9" style="33"/>
  </cols>
  <sheetData>
    <row r="1" spans="1:19" s="12" customFormat="1" ht="33" customHeight="1">
      <c r="A1" s="15" t="s">
        <v>140</v>
      </c>
    </row>
    <row r="2" spans="1:19" s="12" customFormat="1" ht="15" customHeight="1">
      <c r="A2" s="17" t="s">
        <v>43</v>
      </c>
      <c r="B2" s="17"/>
      <c r="C2" s="17"/>
      <c r="D2" s="17"/>
      <c r="E2" s="88" t="s">
        <v>60</v>
      </c>
      <c r="H2" s="88" t="s">
        <v>70</v>
      </c>
      <c r="L2" s="17" t="s">
        <v>44</v>
      </c>
      <c r="O2" s="17" t="s">
        <v>170</v>
      </c>
    </row>
    <row r="3" spans="1:19" s="12" customFormat="1" ht="15" customHeight="1">
      <c r="A3" s="14" t="s">
        <v>196</v>
      </c>
      <c r="B3" s="14" t="s">
        <v>187</v>
      </c>
      <c r="C3" s="14" t="s">
        <v>198</v>
      </c>
      <c r="D3" s="14" t="s">
        <v>199</v>
      </c>
      <c r="E3" s="14" t="s">
        <v>54</v>
      </c>
      <c r="F3" s="14" t="s">
        <v>55</v>
      </c>
      <c r="G3" s="14" t="s">
        <v>50</v>
      </c>
      <c r="H3" s="13" t="s">
        <v>45</v>
      </c>
      <c r="I3" s="14" t="s">
        <v>59</v>
      </c>
      <c r="J3" s="14" t="s">
        <v>71</v>
      </c>
      <c r="K3" s="14" t="s">
        <v>46</v>
      </c>
      <c r="L3" s="14" t="s">
        <v>47</v>
      </c>
      <c r="M3" s="41" t="s">
        <v>48</v>
      </c>
      <c r="N3" s="41" t="s">
        <v>49</v>
      </c>
      <c r="O3" s="41" t="s">
        <v>195</v>
      </c>
      <c r="P3" s="41" t="s">
        <v>147</v>
      </c>
      <c r="Q3" s="41" t="s">
        <v>148</v>
      </c>
      <c r="R3" s="41" t="s">
        <v>149</v>
      </c>
      <c r="S3" s="41" t="s">
        <v>150</v>
      </c>
    </row>
    <row r="4" spans="1:19" s="12" customFormat="1" ht="15" customHeight="1">
      <c r="A4" s="146"/>
      <c r="B4" s="147"/>
      <c r="C4" s="147"/>
      <c r="D4" s="147"/>
      <c r="E4" s="23"/>
      <c r="F4" s="53"/>
      <c r="G4" s="42"/>
      <c r="H4" s="23"/>
      <c r="I4" s="23"/>
      <c r="J4" s="89"/>
      <c r="K4" s="42"/>
      <c r="L4" s="23"/>
      <c r="M4" s="23"/>
      <c r="N4" s="23"/>
      <c r="O4" s="23"/>
      <c r="P4" s="23"/>
      <c r="Q4" s="98"/>
      <c r="R4" s="98"/>
      <c r="S4" s="148"/>
    </row>
    <row r="5" spans="1:19" s="12" customFormat="1" ht="15" customHeight="1">
      <c r="A5" s="146"/>
      <c r="B5" s="147"/>
      <c r="C5" s="147"/>
      <c r="D5" s="147"/>
      <c r="E5" s="23"/>
      <c r="F5" s="53"/>
      <c r="G5" s="42"/>
      <c r="H5" s="23"/>
      <c r="I5" s="23"/>
      <c r="J5" s="89"/>
      <c r="K5" s="42"/>
      <c r="L5" s="23"/>
      <c r="M5" s="24"/>
      <c r="N5" s="24"/>
      <c r="O5" s="24"/>
      <c r="P5" s="24"/>
      <c r="Q5" s="99"/>
      <c r="R5" s="99"/>
      <c r="S5" s="149"/>
    </row>
    <row r="6" spans="1:19" s="12" customFormat="1" ht="15" customHeight="1">
      <c r="A6" s="146"/>
      <c r="B6" s="147"/>
      <c r="C6" s="147"/>
      <c r="D6" s="147"/>
      <c r="E6" s="23"/>
      <c r="F6" s="53"/>
      <c r="G6" s="42"/>
      <c r="H6" s="23"/>
      <c r="I6" s="23"/>
      <c r="J6" s="89"/>
      <c r="K6" s="42"/>
      <c r="L6" s="23"/>
      <c r="M6" s="24"/>
      <c r="N6" s="24"/>
      <c r="O6" s="24"/>
      <c r="P6" s="24"/>
      <c r="Q6" s="99"/>
      <c r="R6" s="99"/>
      <c r="S6" s="149"/>
    </row>
    <row r="7" spans="1:19" s="12" customFormat="1" ht="15" customHeight="1">
      <c r="A7" s="146"/>
      <c r="B7" s="147"/>
      <c r="C7" s="147"/>
      <c r="D7" s="147"/>
      <c r="E7" s="23"/>
      <c r="F7" s="53"/>
      <c r="G7" s="42"/>
      <c r="H7" s="23"/>
      <c r="I7" s="23"/>
      <c r="J7" s="89"/>
      <c r="K7" s="42"/>
      <c r="L7" s="23"/>
      <c r="M7" s="24"/>
      <c r="N7" s="24"/>
      <c r="O7" s="24"/>
      <c r="P7" s="24"/>
      <c r="Q7" s="99"/>
      <c r="R7" s="99"/>
      <c r="S7" s="149"/>
    </row>
    <row r="8" spans="1:19" s="12" customFormat="1" ht="15" customHeight="1">
      <c r="A8" s="146"/>
      <c r="B8" s="147"/>
      <c r="C8" s="147"/>
      <c r="D8" s="147"/>
      <c r="E8" s="23"/>
      <c r="F8" s="53"/>
      <c r="G8" s="42"/>
      <c r="H8" s="23"/>
      <c r="I8" s="23"/>
      <c r="J8" s="89"/>
      <c r="K8" s="42"/>
      <c r="L8" s="23"/>
      <c r="M8" s="24"/>
      <c r="N8" s="24"/>
      <c r="O8" s="24"/>
      <c r="P8" s="24"/>
      <c r="Q8" s="99"/>
      <c r="R8" s="99"/>
      <c r="S8" s="149"/>
    </row>
    <row r="9" spans="1:19" s="12" customFormat="1" ht="15" customHeight="1">
      <c r="A9" s="146"/>
      <c r="B9" s="147"/>
      <c r="C9" s="147"/>
      <c r="D9" s="147"/>
      <c r="E9" s="23"/>
      <c r="F9" s="53"/>
      <c r="G9" s="42"/>
      <c r="H9" s="23"/>
      <c r="I9" s="23"/>
      <c r="J9" s="89"/>
      <c r="K9" s="42"/>
      <c r="L9" s="23"/>
      <c r="M9" s="24"/>
      <c r="N9" s="24"/>
      <c r="O9" s="24"/>
      <c r="P9" s="24"/>
      <c r="Q9" s="99"/>
      <c r="R9" s="99"/>
      <c r="S9" s="149"/>
    </row>
    <row r="10" spans="1:19" s="12" customFormat="1" ht="15" customHeight="1">
      <c r="A10" s="146"/>
      <c r="B10" s="147"/>
      <c r="C10" s="147"/>
      <c r="D10" s="147"/>
      <c r="E10" s="23"/>
      <c r="F10" s="53"/>
      <c r="G10" s="42"/>
      <c r="H10" s="23"/>
      <c r="I10" s="23"/>
      <c r="J10" s="89"/>
      <c r="K10" s="42"/>
      <c r="L10" s="23"/>
      <c r="M10" s="24"/>
      <c r="N10" s="24"/>
      <c r="O10" s="24"/>
      <c r="P10" s="24"/>
      <c r="Q10" s="99"/>
      <c r="R10" s="99"/>
      <c r="S10" s="149"/>
    </row>
    <row r="11" spans="1:19" s="12" customFormat="1" ht="15" customHeight="1">
      <c r="A11" s="146"/>
      <c r="B11" s="147"/>
      <c r="C11" s="147"/>
      <c r="D11" s="147"/>
      <c r="E11" s="23"/>
      <c r="F11" s="53"/>
      <c r="G11" s="42"/>
      <c r="H11" s="23"/>
      <c r="I11" s="23"/>
      <c r="J11" s="89"/>
      <c r="K11" s="42"/>
      <c r="L11" s="23"/>
      <c r="M11" s="24"/>
      <c r="N11" s="24"/>
      <c r="O11" s="24"/>
      <c r="P11" s="24"/>
      <c r="Q11" s="99"/>
      <c r="R11" s="99"/>
      <c r="S11" s="149"/>
    </row>
    <row r="12" spans="1:19" s="12" customFormat="1" ht="15" customHeight="1">
      <c r="A12" s="146"/>
      <c r="B12" s="147"/>
      <c r="C12" s="147"/>
      <c r="D12" s="147"/>
      <c r="E12" s="23"/>
      <c r="F12" s="53"/>
      <c r="G12" s="42"/>
      <c r="H12" s="23"/>
      <c r="I12" s="23"/>
      <c r="J12" s="89"/>
      <c r="K12" s="42"/>
      <c r="L12" s="23"/>
      <c r="M12" s="24"/>
      <c r="N12" s="24"/>
      <c r="O12" s="24"/>
      <c r="P12" s="24"/>
      <c r="Q12" s="99"/>
      <c r="R12" s="99"/>
      <c r="S12" s="149"/>
    </row>
    <row r="13" spans="1:19" s="12" customFormat="1" ht="15" customHeight="1">
      <c r="A13" s="181"/>
      <c r="B13" s="181"/>
      <c r="C13" s="181"/>
      <c r="D13" s="181"/>
      <c r="E13" s="182"/>
      <c r="F13" s="182"/>
      <c r="G13" s="182"/>
      <c r="H13" s="182"/>
      <c r="I13" s="182"/>
      <c r="J13" s="182"/>
      <c r="K13" s="182"/>
      <c r="L13" s="182"/>
      <c r="M13" s="183"/>
      <c r="N13" s="183"/>
      <c r="O13" s="183"/>
      <c r="P13" s="183"/>
      <c r="Q13" s="183"/>
      <c r="R13" s="183"/>
      <c r="S13" s="183"/>
    </row>
    <row r="14" spans="1:19" s="12" customFormat="1" ht="15" customHeight="1">
      <c r="A14" s="181"/>
      <c r="B14" s="181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3"/>
      <c r="N14" s="183"/>
      <c r="O14" s="183"/>
      <c r="P14" s="183"/>
      <c r="Q14" s="183"/>
      <c r="R14" s="183"/>
      <c r="S14" s="183"/>
    </row>
    <row r="15" spans="1:19" s="12" customFormat="1" ht="15" customHeight="1">
      <c r="A15" s="181"/>
      <c r="B15" s="181"/>
      <c r="C15" s="181"/>
      <c r="D15" s="181"/>
      <c r="E15" s="182"/>
      <c r="F15" s="182"/>
      <c r="G15" s="182"/>
      <c r="H15" s="182"/>
      <c r="I15" s="182"/>
      <c r="J15" s="182"/>
      <c r="K15" s="182"/>
      <c r="L15" s="182"/>
      <c r="M15" s="183"/>
      <c r="N15" s="183"/>
      <c r="O15" s="183"/>
      <c r="P15" s="183"/>
      <c r="Q15" s="183"/>
      <c r="R15" s="183"/>
      <c r="S15" s="183"/>
    </row>
    <row r="16" spans="1:19" s="12" customFormat="1" ht="15" customHeight="1">
      <c r="A16" s="181"/>
      <c r="B16" s="181"/>
      <c r="C16" s="181"/>
      <c r="D16" s="181"/>
      <c r="E16" s="182"/>
      <c r="F16" s="182"/>
      <c r="G16" s="182"/>
      <c r="H16" s="182"/>
      <c r="I16" s="182"/>
      <c r="J16" s="182"/>
      <c r="K16" s="182"/>
      <c r="L16" s="182"/>
      <c r="M16" s="183"/>
      <c r="N16" s="183"/>
      <c r="O16" s="183"/>
      <c r="P16" s="183"/>
      <c r="Q16" s="183"/>
      <c r="R16" s="183"/>
      <c r="S16" s="183"/>
    </row>
    <row r="17" spans="1:19" s="12" customFormat="1" ht="15" customHeight="1">
      <c r="A17" s="181"/>
      <c r="B17" s="181"/>
      <c r="C17" s="181"/>
      <c r="D17" s="181"/>
      <c r="E17" s="182"/>
      <c r="F17" s="182"/>
      <c r="G17" s="182"/>
      <c r="H17" s="182"/>
      <c r="I17" s="182"/>
      <c r="J17" s="182"/>
      <c r="K17" s="182"/>
      <c r="L17" s="182"/>
      <c r="M17" s="183"/>
      <c r="N17" s="183"/>
      <c r="O17" s="183"/>
      <c r="P17" s="183"/>
      <c r="Q17" s="183"/>
      <c r="R17" s="183"/>
      <c r="S17" s="183"/>
    </row>
    <row r="18" spans="1:19" s="12" customFormat="1" ht="15" customHeight="1">
      <c r="A18" s="181"/>
      <c r="B18" s="181"/>
      <c r="C18" s="181"/>
      <c r="D18" s="181"/>
      <c r="E18" s="182"/>
      <c r="F18" s="182"/>
      <c r="G18" s="182"/>
      <c r="H18" s="182"/>
      <c r="I18" s="182"/>
      <c r="J18" s="182"/>
      <c r="K18" s="182"/>
      <c r="L18" s="182"/>
      <c r="M18" s="183"/>
      <c r="N18" s="183"/>
      <c r="O18" s="183"/>
      <c r="P18" s="183"/>
      <c r="Q18" s="183"/>
      <c r="R18" s="183"/>
      <c r="S18" s="183"/>
    </row>
    <row r="19" spans="1:19" s="12" customFormat="1" ht="15" customHeight="1">
      <c r="A19" s="181"/>
      <c r="B19" s="181"/>
      <c r="C19" s="181"/>
      <c r="D19" s="181"/>
      <c r="E19" s="182"/>
      <c r="F19" s="182"/>
      <c r="G19" s="182"/>
      <c r="H19" s="182"/>
      <c r="I19" s="182"/>
      <c r="J19" s="182"/>
      <c r="K19" s="182"/>
      <c r="L19" s="182"/>
      <c r="M19" s="183"/>
      <c r="N19" s="183"/>
      <c r="O19" s="183"/>
      <c r="P19" s="183"/>
      <c r="Q19" s="183"/>
      <c r="R19" s="183"/>
      <c r="S19" s="183"/>
    </row>
    <row r="20" spans="1:19" s="12" customFormat="1" ht="15" customHeight="1">
      <c r="A20" s="181"/>
      <c r="B20" s="181"/>
      <c r="C20" s="181"/>
      <c r="D20" s="181"/>
      <c r="E20" s="182"/>
      <c r="F20" s="182"/>
      <c r="G20" s="182"/>
      <c r="H20" s="182"/>
      <c r="I20" s="182"/>
      <c r="J20" s="182"/>
      <c r="K20" s="182"/>
      <c r="L20" s="182"/>
      <c r="M20" s="183"/>
      <c r="N20" s="183"/>
      <c r="O20" s="183"/>
      <c r="P20" s="183"/>
      <c r="Q20" s="183"/>
      <c r="R20" s="183"/>
      <c r="S20" s="183"/>
    </row>
    <row r="21" spans="1:19" s="12" customFormat="1" ht="15" customHeight="1">
      <c r="A21" s="181"/>
      <c r="B21" s="181"/>
      <c r="C21" s="181"/>
      <c r="D21" s="181"/>
      <c r="E21" s="182"/>
      <c r="F21" s="182"/>
      <c r="G21" s="182"/>
      <c r="H21" s="182"/>
      <c r="I21" s="182"/>
      <c r="J21" s="182"/>
      <c r="K21" s="182"/>
      <c r="L21" s="182"/>
      <c r="M21" s="183"/>
      <c r="N21" s="183"/>
      <c r="O21" s="183"/>
      <c r="P21" s="183"/>
      <c r="Q21" s="183"/>
      <c r="R21" s="183"/>
      <c r="S21" s="183"/>
    </row>
    <row r="22" spans="1:19" s="12" customFormat="1" ht="15" customHeight="1">
      <c r="A22" s="181"/>
      <c r="B22" s="181"/>
      <c r="C22" s="181"/>
      <c r="D22" s="181"/>
      <c r="E22" s="182"/>
      <c r="F22" s="182"/>
      <c r="G22" s="182"/>
      <c r="H22" s="182"/>
      <c r="I22" s="182"/>
      <c r="J22" s="182"/>
      <c r="K22" s="182"/>
      <c r="L22" s="182"/>
      <c r="M22" s="183"/>
      <c r="N22" s="183"/>
      <c r="O22" s="183"/>
      <c r="P22" s="183"/>
      <c r="Q22" s="183"/>
      <c r="R22" s="183"/>
      <c r="S22" s="183"/>
    </row>
    <row r="23" spans="1:19" s="12" customFormat="1" ht="15" customHeight="1">
      <c r="A23" s="181"/>
      <c r="B23" s="181"/>
      <c r="C23" s="181"/>
      <c r="D23" s="181"/>
      <c r="E23" s="182"/>
      <c r="F23" s="182"/>
      <c r="G23" s="182"/>
      <c r="H23" s="182"/>
      <c r="I23" s="182"/>
      <c r="J23" s="182"/>
      <c r="K23" s="182"/>
      <c r="L23" s="182"/>
      <c r="M23" s="183"/>
      <c r="N23" s="183"/>
      <c r="O23" s="183"/>
      <c r="P23" s="183"/>
      <c r="Q23" s="183"/>
      <c r="R23" s="183"/>
      <c r="S23" s="183"/>
    </row>
    <row r="24" spans="1:19" s="12" customFormat="1" ht="15" customHeight="1">
      <c r="A24" s="181"/>
      <c r="B24" s="181"/>
      <c r="C24" s="181"/>
      <c r="D24" s="181"/>
      <c r="E24" s="182"/>
      <c r="F24" s="182"/>
      <c r="G24" s="182"/>
      <c r="H24" s="182"/>
      <c r="I24" s="182"/>
      <c r="J24" s="182"/>
      <c r="K24" s="182"/>
      <c r="L24" s="182"/>
      <c r="M24" s="183"/>
      <c r="N24" s="183"/>
      <c r="O24" s="183"/>
      <c r="P24" s="183"/>
      <c r="Q24" s="183"/>
      <c r="R24" s="183"/>
      <c r="S24" s="183"/>
    </row>
    <row r="25" spans="1:19" s="12" customFormat="1" ht="15" customHeight="1">
      <c r="A25" s="181"/>
      <c r="B25" s="181"/>
      <c r="C25" s="181"/>
      <c r="D25" s="181"/>
      <c r="E25" s="182"/>
      <c r="F25" s="182"/>
      <c r="G25" s="182"/>
      <c r="H25" s="182"/>
      <c r="I25" s="182"/>
      <c r="J25" s="182"/>
      <c r="K25" s="182"/>
      <c r="L25" s="182"/>
      <c r="M25" s="183"/>
      <c r="N25" s="183"/>
      <c r="O25" s="183"/>
      <c r="P25" s="183"/>
      <c r="Q25" s="183"/>
      <c r="R25" s="183"/>
      <c r="S25" s="183"/>
    </row>
    <row r="26" spans="1:19" s="12" customFormat="1" ht="15" customHeight="1">
      <c r="A26" s="181"/>
      <c r="B26" s="181"/>
      <c r="C26" s="181"/>
      <c r="D26" s="181"/>
      <c r="E26" s="182"/>
      <c r="F26" s="182"/>
      <c r="G26" s="182"/>
      <c r="H26" s="182"/>
      <c r="I26" s="182"/>
      <c r="J26" s="182"/>
      <c r="K26" s="182"/>
      <c r="L26" s="182"/>
      <c r="M26" s="183"/>
      <c r="N26" s="183"/>
      <c r="O26" s="183"/>
      <c r="P26" s="183"/>
      <c r="Q26" s="183"/>
      <c r="R26" s="183"/>
      <c r="S26" s="183"/>
    </row>
    <row r="27" spans="1:19" s="12" customFormat="1" ht="15" customHeight="1">
      <c r="A27" s="181"/>
      <c r="B27" s="181"/>
      <c r="C27" s="181"/>
      <c r="D27" s="181"/>
      <c r="E27" s="182"/>
      <c r="F27" s="182"/>
      <c r="G27" s="182"/>
      <c r="H27" s="182"/>
      <c r="I27" s="182"/>
      <c r="J27" s="182"/>
      <c r="K27" s="182"/>
      <c r="L27" s="182"/>
      <c r="M27" s="183"/>
      <c r="N27" s="183"/>
      <c r="O27" s="183"/>
      <c r="P27" s="183"/>
      <c r="Q27" s="183"/>
      <c r="R27" s="183"/>
      <c r="S27" s="183"/>
    </row>
    <row r="28" spans="1:19" s="12" customFormat="1" ht="15" customHeight="1">
      <c r="A28" s="181"/>
      <c r="B28" s="181"/>
      <c r="C28" s="181"/>
      <c r="D28" s="181"/>
      <c r="E28" s="182"/>
      <c r="F28" s="182"/>
      <c r="G28" s="182"/>
      <c r="H28" s="182"/>
      <c r="I28" s="182"/>
      <c r="J28" s="182"/>
      <c r="K28" s="182"/>
      <c r="L28" s="182"/>
      <c r="M28" s="183"/>
      <c r="N28" s="183"/>
      <c r="O28" s="183"/>
      <c r="P28" s="183"/>
      <c r="Q28" s="183"/>
      <c r="R28" s="183"/>
      <c r="S28" s="183"/>
    </row>
    <row r="29" spans="1:19" s="12" customFormat="1" ht="15" customHeight="1">
      <c r="A29" s="181"/>
      <c r="B29" s="181"/>
      <c r="C29" s="181"/>
      <c r="D29" s="181"/>
      <c r="E29" s="182"/>
      <c r="F29" s="182"/>
      <c r="G29" s="182"/>
      <c r="H29" s="182"/>
      <c r="I29" s="182"/>
      <c r="J29" s="182"/>
      <c r="K29" s="182"/>
      <c r="L29" s="182"/>
      <c r="M29" s="183"/>
      <c r="N29" s="183"/>
      <c r="O29" s="183"/>
      <c r="P29" s="183"/>
      <c r="Q29" s="183"/>
      <c r="R29" s="183"/>
      <c r="S29" s="183"/>
    </row>
    <row r="30" spans="1:19" s="12" customFormat="1" ht="15" customHeight="1">
      <c r="A30" s="181"/>
      <c r="B30" s="181"/>
      <c r="C30" s="181"/>
      <c r="D30" s="181"/>
      <c r="E30" s="182"/>
      <c r="F30" s="182"/>
      <c r="G30" s="182"/>
      <c r="H30" s="182"/>
      <c r="I30" s="182"/>
      <c r="J30" s="182"/>
      <c r="K30" s="182"/>
      <c r="L30" s="182"/>
      <c r="M30" s="183"/>
      <c r="N30" s="183"/>
      <c r="O30" s="183"/>
      <c r="P30" s="183"/>
      <c r="Q30" s="183"/>
      <c r="R30" s="183"/>
      <c r="S30" s="183"/>
    </row>
    <row r="31" spans="1:19" s="12" customFormat="1" ht="15" customHeight="1">
      <c r="A31" s="181"/>
      <c r="B31" s="181"/>
      <c r="C31" s="181"/>
      <c r="D31" s="181"/>
      <c r="E31" s="182"/>
      <c r="F31" s="182"/>
      <c r="G31" s="182"/>
      <c r="H31" s="182"/>
      <c r="I31" s="182"/>
      <c r="J31" s="182"/>
      <c r="K31" s="182"/>
      <c r="L31" s="182"/>
      <c r="M31" s="183"/>
      <c r="N31" s="183"/>
      <c r="O31" s="183"/>
      <c r="P31" s="183"/>
      <c r="Q31" s="183"/>
      <c r="R31" s="183"/>
      <c r="S31" s="183"/>
    </row>
    <row r="32" spans="1:19" s="12" customFormat="1" ht="15" customHeight="1">
      <c r="A32" s="181"/>
      <c r="B32" s="181"/>
      <c r="C32" s="181"/>
      <c r="D32" s="181"/>
      <c r="E32" s="182"/>
      <c r="F32" s="182"/>
      <c r="G32" s="182"/>
      <c r="H32" s="182"/>
      <c r="I32" s="182"/>
      <c r="J32" s="182"/>
      <c r="K32" s="182"/>
      <c r="L32" s="182"/>
      <c r="M32" s="183"/>
      <c r="N32" s="183"/>
      <c r="O32" s="183"/>
      <c r="P32" s="183"/>
      <c r="Q32" s="183"/>
      <c r="R32" s="183"/>
      <c r="S32" s="183"/>
    </row>
    <row r="33" spans="1:19" s="12" customFormat="1" ht="15" customHeight="1">
      <c r="A33" s="146"/>
      <c r="B33" s="147"/>
      <c r="C33" s="147"/>
      <c r="D33" s="147"/>
      <c r="E33" s="23"/>
      <c r="F33" s="53"/>
      <c r="G33" s="42"/>
      <c r="H33" s="23"/>
      <c r="I33" s="23"/>
      <c r="J33" s="89"/>
      <c r="K33" s="42"/>
      <c r="L33" s="23"/>
      <c r="M33" s="24"/>
      <c r="N33" s="24"/>
      <c r="O33" s="24"/>
      <c r="P33" s="24"/>
      <c r="Q33" s="99"/>
      <c r="R33" s="99"/>
      <c r="S33" s="149"/>
    </row>
    <row r="34" spans="1:19" s="12" customFormat="1" ht="15" customHeight="1"/>
    <row r="35" spans="1:19" s="12" customFormat="1" ht="15" customHeight="1">
      <c r="A35" s="17" t="s">
        <v>82</v>
      </c>
    </row>
    <row r="36" spans="1:19" s="19" customFormat="1" ht="15" customHeight="1">
      <c r="A36" s="185" t="s">
        <v>210</v>
      </c>
      <c r="B36" s="186" t="s">
        <v>198</v>
      </c>
      <c r="C36" s="186" t="s">
        <v>211</v>
      </c>
      <c r="D36" s="187" t="s">
        <v>212</v>
      </c>
      <c r="E36" s="187" t="s">
        <v>213</v>
      </c>
      <c r="F36" s="188" t="s">
        <v>214</v>
      </c>
      <c r="G36" s="188" t="s">
        <v>144</v>
      </c>
      <c r="H36" s="188" t="s">
        <v>145</v>
      </c>
      <c r="I36" s="188" t="s">
        <v>215</v>
      </c>
      <c r="J36" s="188" t="s">
        <v>216</v>
      </c>
      <c r="K36" s="188" t="s">
        <v>390</v>
      </c>
    </row>
    <row r="37" spans="1:19" ht="15" customHeight="1">
      <c r="A37" s="100"/>
      <c r="B37" s="100"/>
      <c r="C37" s="130"/>
      <c r="D37" s="130"/>
      <c r="E37" s="100"/>
      <c r="F37" s="100"/>
      <c r="G37" s="100"/>
      <c r="H37" s="100"/>
      <c r="I37" s="100"/>
      <c r="J37" s="100"/>
      <c r="K37" s="100"/>
    </row>
    <row r="38" spans="1:19" ht="15" customHeight="1">
      <c r="A38" s="100"/>
      <c r="B38" s="100"/>
      <c r="C38" s="130"/>
      <c r="D38" s="130"/>
      <c r="E38" s="100"/>
      <c r="F38" s="100"/>
      <c r="G38" s="100"/>
      <c r="H38" s="100"/>
      <c r="I38" s="100"/>
      <c r="J38" s="100"/>
      <c r="K38" s="100"/>
    </row>
    <row r="39" spans="1:19" ht="15" customHeight="1">
      <c r="A39" s="100"/>
      <c r="B39" s="100"/>
      <c r="C39" s="130"/>
      <c r="D39" s="130"/>
      <c r="E39" s="100"/>
      <c r="F39" s="100"/>
      <c r="G39" s="100"/>
      <c r="H39" s="100"/>
      <c r="I39" s="100"/>
      <c r="J39" s="100"/>
      <c r="K39" s="100"/>
    </row>
    <row r="40" spans="1:19" ht="15" customHeight="1">
      <c r="A40" s="100"/>
      <c r="B40" s="100"/>
      <c r="C40" s="130"/>
      <c r="D40" s="130"/>
      <c r="E40" s="100"/>
      <c r="F40" s="100"/>
      <c r="G40" s="100"/>
      <c r="H40" s="100"/>
      <c r="I40" s="100"/>
      <c r="J40" s="100"/>
      <c r="K40" s="100"/>
    </row>
    <row r="41" spans="1:19" ht="15" customHeight="1">
      <c r="A41" s="100"/>
      <c r="B41" s="100"/>
      <c r="C41" s="130"/>
      <c r="D41" s="130"/>
      <c r="E41" s="100"/>
      <c r="F41" s="100"/>
      <c r="G41" s="100"/>
      <c r="H41" s="100"/>
      <c r="I41" s="100"/>
      <c r="J41" s="100"/>
      <c r="K41" s="100"/>
    </row>
    <row r="42" spans="1:19" ht="15" customHeight="1">
      <c r="A42" s="100"/>
      <c r="B42" s="100"/>
      <c r="C42" s="130"/>
      <c r="D42" s="130"/>
      <c r="E42" s="100"/>
      <c r="F42" s="100"/>
      <c r="G42" s="100"/>
      <c r="H42" s="100"/>
      <c r="I42" s="100"/>
      <c r="J42" s="100"/>
      <c r="K42" s="100"/>
    </row>
    <row r="43" spans="1:19" ht="15" customHeight="1">
      <c r="A43" s="100"/>
      <c r="B43" s="100"/>
      <c r="C43" s="130"/>
      <c r="D43" s="130"/>
      <c r="E43" s="100"/>
      <c r="F43" s="100"/>
      <c r="G43" s="100"/>
      <c r="H43" s="100"/>
      <c r="I43" s="100"/>
      <c r="J43" s="100"/>
      <c r="K43" s="100"/>
    </row>
    <row r="44" spans="1:19" ht="15" customHeight="1">
      <c r="A44" s="100"/>
      <c r="B44" s="100"/>
      <c r="C44" s="130"/>
      <c r="D44" s="130"/>
      <c r="E44" s="100"/>
      <c r="F44" s="100"/>
      <c r="G44" s="100"/>
      <c r="H44" s="100"/>
      <c r="I44" s="100"/>
      <c r="J44" s="100"/>
      <c r="K44" s="100"/>
    </row>
    <row r="45" spans="1:19" ht="15" customHeight="1">
      <c r="A45" s="100"/>
      <c r="B45" s="100"/>
      <c r="C45" s="130"/>
      <c r="D45" s="130"/>
      <c r="E45" s="100"/>
      <c r="F45" s="100"/>
      <c r="G45" s="100"/>
      <c r="H45" s="100"/>
      <c r="I45" s="100"/>
      <c r="J45" s="100"/>
      <c r="K45" s="100"/>
    </row>
    <row r="46" spans="1:19" s="179" customFormat="1" ht="15" customHeight="1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</row>
    <row r="47" spans="1:19" s="179" customFormat="1" ht="15" customHeight="1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</row>
    <row r="48" spans="1:19" s="179" customFormat="1" ht="15" customHeight="1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</row>
    <row r="49" spans="1:11" s="179" customFormat="1" ht="15" customHeight="1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</row>
    <row r="50" spans="1:11" s="179" customFormat="1" ht="15" customHeight="1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</row>
    <row r="51" spans="1:11" s="179" customFormat="1" ht="15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s="179" customFormat="1" ht="15" customHeight="1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</row>
    <row r="53" spans="1:11" s="179" customFormat="1" ht="15" customHeigh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</row>
    <row r="54" spans="1:11" s="179" customFormat="1" ht="15" customHeight="1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</row>
    <row r="55" spans="1:11" s="179" customFormat="1" ht="15" customHeight="1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</row>
    <row r="56" spans="1:11" s="179" customFormat="1" ht="15" customHeight="1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</row>
    <row r="57" spans="1:11" s="179" customFormat="1" ht="15" customHeight="1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</row>
    <row r="58" spans="1:11" s="179" customFormat="1" ht="15" customHeight="1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</row>
    <row r="59" spans="1:11" s="179" customFormat="1" ht="15" customHeight="1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</row>
    <row r="60" spans="1:11" s="179" customFormat="1" ht="15" customHeight="1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</row>
    <row r="61" spans="1:11" s="179" customFormat="1" ht="15" customHeight="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</row>
    <row r="62" spans="1:11" s="179" customFormat="1" ht="15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</row>
    <row r="63" spans="1:11" s="179" customFormat="1" ht="15" customHeight="1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</row>
    <row r="64" spans="1:11" s="179" customFormat="1" ht="15" customHeight="1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</row>
    <row r="65" spans="1:31" s="179" customFormat="1" ht="15" customHeight="1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</row>
    <row r="66" spans="1:31" ht="15" customHeight="1">
      <c r="A66" s="100"/>
      <c r="B66" s="100"/>
      <c r="C66" s="130"/>
      <c r="D66" s="130"/>
      <c r="E66" s="100"/>
      <c r="F66" s="100"/>
      <c r="G66" s="100"/>
      <c r="H66" s="100"/>
      <c r="I66" s="100"/>
      <c r="J66" s="100"/>
      <c r="K66" s="100"/>
    </row>
    <row r="67" spans="1:31" ht="17.25" customHeight="1">
      <c r="Z67" s="12"/>
      <c r="AA67" s="12"/>
      <c r="AB67" s="12"/>
      <c r="AC67" s="12"/>
      <c r="AD67" s="12"/>
      <c r="AE6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zoomScaleNormal="100" workbookViewId="0"/>
  </sheetViews>
  <sheetFormatPr defaultColWidth="9" defaultRowHeight="17.100000000000001" customHeight="1"/>
  <cols>
    <col min="1" max="31" width="10.44140625" style="180" customWidth="1"/>
    <col min="32" max="16384" width="9" style="180"/>
  </cols>
  <sheetData>
    <row r="1" spans="1:19" s="12" customFormat="1" ht="33" customHeight="1">
      <c r="A1" s="15" t="s">
        <v>140</v>
      </c>
    </row>
    <row r="2" spans="1:19" s="12" customFormat="1" ht="15" customHeight="1">
      <c r="A2" s="17" t="s">
        <v>43</v>
      </c>
      <c r="B2" s="17"/>
      <c r="C2" s="17"/>
      <c r="D2" s="17"/>
      <c r="E2" s="88" t="s">
        <v>60</v>
      </c>
      <c r="H2" s="88" t="s">
        <v>70</v>
      </c>
      <c r="L2" s="17" t="s">
        <v>44</v>
      </c>
      <c r="O2" s="17" t="s">
        <v>170</v>
      </c>
    </row>
    <row r="3" spans="1:19" s="12" customFormat="1" ht="15" customHeight="1">
      <c r="A3" s="14" t="s">
        <v>208</v>
      </c>
      <c r="B3" s="14" t="s">
        <v>187</v>
      </c>
      <c r="C3" s="14" t="s">
        <v>209</v>
      </c>
      <c r="D3" s="14" t="s">
        <v>203</v>
      </c>
      <c r="E3" s="14" t="s">
        <v>54</v>
      </c>
      <c r="F3" s="14" t="s">
        <v>55</v>
      </c>
      <c r="G3" s="14" t="s">
        <v>50</v>
      </c>
      <c r="H3" s="13" t="s">
        <v>45</v>
      </c>
      <c r="I3" s="14" t="s">
        <v>59</v>
      </c>
      <c r="J3" s="14" t="s">
        <v>71</v>
      </c>
      <c r="K3" s="14" t="s">
        <v>46</v>
      </c>
      <c r="L3" s="14" t="s">
        <v>47</v>
      </c>
      <c r="M3" s="41" t="s">
        <v>48</v>
      </c>
      <c r="N3" s="41" t="s">
        <v>49</v>
      </c>
      <c r="O3" s="41" t="s">
        <v>195</v>
      </c>
      <c r="P3" s="41" t="s">
        <v>147</v>
      </c>
      <c r="Q3" s="41" t="s">
        <v>148</v>
      </c>
      <c r="R3" s="41" t="s">
        <v>149</v>
      </c>
      <c r="S3" s="41" t="s">
        <v>150</v>
      </c>
    </row>
    <row r="4" spans="1:19" s="12" customFormat="1" ht="15" customHeight="1">
      <c r="A4" s="146"/>
      <c r="B4" s="147"/>
      <c r="C4" s="147"/>
      <c r="D4" s="147"/>
      <c r="E4" s="23"/>
      <c r="F4" s="53"/>
      <c r="G4" s="42"/>
      <c r="H4" s="23"/>
      <c r="I4" s="23"/>
      <c r="J4" s="89"/>
      <c r="K4" s="42"/>
      <c r="L4" s="23"/>
      <c r="M4" s="23"/>
      <c r="N4" s="23"/>
      <c r="O4" s="23"/>
      <c r="P4" s="23"/>
      <c r="Q4" s="98"/>
      <c r="R4" s="98"/>
      <c r="S4" s="148"/>
    </row>
    <row r="5" spans="1:19" s="12" customFormat="1" ht="15" customHeight="1">
      <c r="A5" s="146"/>
      <c r="B5" s="147"/>
      <c r="C5" s="147"/>
      <c r="D5" s="147"/>
      <c r="E5" s="23"/>
      <c r="F5" s="53"/>
      <c r="G5" s="42"/>
      <c r="H5" s="23"/>
      <c r="I5" s="23"/>
      <c r="J5" s="89"/>
      <c r="K5" s="42"/>
      <c r="L5" s="23"/>
      <c r="M5" s="24"/>
      <c r="N5" s="24"/>
      <c r="O5" s="24"/>
      <c r="P5" s="24"/>
      <c r="Q5" s="99"/>
      <c r="R5" s="99"/>
      <c r="S5" s="149"/>
    </row>
    <row r="6" spans="1:19" s="12" customFormat="1" ht="15" customHeight="1">
      <c r="A6" s="146"/>
      <c r="B6" s="147"/>
      <c r="C6" s="147"/>
      <c r="D6" s="147"/>
      <c r="E6" s="23"/>
      <c r="F6" s="53"/>
      <c r="G6" s="42"/>
      <c r="H6" s="23"/>
      <c r="I6" s="23"/>
      <c r="J6" s="89"/>
      <c r="K6" s="42"/>
      <c r="L6" s="23"/>
      <c r="M6" s="24"/>
      <c r="N6" s="24"/>
      <c r="O6" s="24"/>
      <c r="P6" s="24"/>
      <c r="Q6" s="99"/>
      <c r="R6" s="99"/>
      <c r="S6" s="149"/>
    </row>
    <row r="7" spans="1:19" s="12" customFormat="1" ht="15" customHeight="1">
      <c r="A7" s="146"/>
      <c r="B7" s="147"/>
      <c r="C7" s="147"/>
      <c r="D7" s="147"/>
      <c r="E7" s="23"/>
      <c r="F7" s="53"/>
      <c r="G7" s="42"/>
      <c r="H7" s="23"/>
      <c r="I7" s="23"/>
      <c r="J7" s="89"/>
      <c r="K7" s="42"/>
      <c r="L7" s="23"/>
      <c r="M7" s="24"/>
      <c r="N7" s="24"/>
      <c r="O7" s="24"/>
      <c r="P7" s="24"/>
      <c r="Q7" s="99"/>
      <c r="R7" s="99"/>
      <c r="S7" s="149"/>
    </row>
    <row r="8" spans="1:19" s="12" customFormat="1" ht="15" customHeight="1">
      <c r="A8" s="146"/>
      <c r="B8" s="147"/>
      <c r="C8" s="147"/>
      <c r="D8" s="147"/>
      <c r="E8" s="23"/>
      <c r="F8" s="53"/>
      <c r="G8" s="42"/>
      <c r="H8" s="23"/>
      <c r="I8" s="23"/>
      <c r="J8" s="89"/>
      <c r="K8" s="42"/>
      <c r="L8" s="23"/>
      <c r="M8" s="24"/>
      <c r="N8" s="24"/>
      <c r="O8" s="24"/>
      <c r="P8" s="24"/>
      <c r="Q8" s="99"/>
      <c r="R8" s="99"/>
      <c r="S8" s="149"/>
    </row>
    <row r="9" spans="1:19" s="12" customFormat="1" ht="15" customHeight="1">
      <c r="A9" s="146"/>
      <c r="B9" s="147"/>
      <c r="C9" s="147"/>
      <c r="D9" s="147"/>
      <c r="E9" s="23"/>
      <c r="F9" s="53"/>
      <c r="G9" s="42"/>
      <c r="H9" s="23"/>
      <c r="I9" s="23"/>
      <c r="J9" s="89"/>
      <c r="K9" s="42"/>
      <c r="L9" s="23"/>
      <c r="M9" s="24"/>
      <c r="N9" s="24"/>
      <c r="O9" s="24"/>
      <c r="P9" s="24"/>
      <c r="Q9" s="99"/>
      <c r="R9" s="99"/>
      <c r="S9" s="149"/>
    </row>
    <row r="10" spans="1:19" s="12" customFormat="1" ht="15" customHeight="1">
      <c r="A10" s="146"/>
      <c r="B10" s="147"/>
      <c r="C10" s="147"/>
      <c r="D10" s="147"/>
      <c r="E10" s="23"/>
      <c r="F10" s="53"/>
      <c r="G10" s="42"/>
      <c r="H10" s="23"/>
      <c r="I10" s="23"/>
      <c r="J10" s="89"/>
      <c r="K10" s="42"/>
      <c r="L10" s="23"/>
      <c r="M10" s="24"/>
      <c r="N10" s="24"/>
      <c r="O10" s="24"/>
      <c r="P10" s="24"/>
      <c r="Q10" s="99"/>
      <c r="R10" s="99"/>
      <c r="S10" s="149"/>
    </row>
    <row r="11" spans="1:19" s="12" customFormat="1" ht="15" customHeight="1">
      <c r="A11" s="146"/>
      <c r="B11" s="147"/>
      <c r="C11" s="147"/>
      <c r="D11" s="147"/>
      <c r="E11" s="23"/>
      <c r="F11" s="53"/>
      <c r="G11" s="42"/>
      <c r="H11" s="23"/>
      <c r="I11" s="23"/>
      <c r="J11" s="89"/>
      <c r="K11" s="42"/>
      <c r="L11" s="23"/>
      <c r="M11" s="24"/>
      <c r="N11" s="24"/>
      <c r="O11" s="24"/>
      <c r="P11" s="24"/>
      <c r="Q11" s="99"/>
      <c r="R11" s="99"/>
      <c r="S11" s="149"/>
    </row>
    <row r="12" spans="1:19" s="12" customFormat="1" ht="15" customHeight="1">
      <c r="A12" s="146"/>
      <c r="B12" s="147"/>
      <c r="C12" s="147"/>
      <c r="D12" s="147"/>
      <c r="E12" s="23"/>
      <c r="F12" s="53"/>
      <c r="G12" s="42"/>
      <c r="H12" s="23"/>
      <c r="I12" s="23"/>
      <c r="J12" s="89"/>
      <c r="K12" s="42"/>
      <c r="L12" s="23"/>
      <c r="M12" s="24"/>
      <c r="N12" s="24"/>
      <c r="O12" s="24"/>
      <c r="P12" s="24"/>
      <c r="Q12" s="99"/>
      <c r="R12" s="99"/>
      <c r="S12" s="149"/>
    </row>
    <row r="13" spans="1:19" s="12" customFormat="1" ht="15" customHeight="1">
      <c r="A13" s="181"/>
      <c r="B13" s="181"/>
      <c r="C13" s="181"/>
      <c r="D13" s="181"/>
      <c r="E13" s="182"/>
      <c r="F13" s="182"/>
      <c r="G13" s="182"/>
      <c r="H13" s="182"/>
      <c r="I13" s="182"/>
      <c r="J13" s="182"/>
      <c r="K13" s="182"/>
      <c r="L13" s="182"/>
      <c r="M13" s="183"/>
      <c r="N13" s="183"/>
      <c r="O13" s="183"/>
      <c r="P13" s="183"/>
      <c r="Q13" s="183"/>
      <c r="R13" s="183"/>
      <c r="S13" s="183"/>
    </row>
    <row r="14" spans="1:19" s="12" customFormat="1" ht="15" customHeight="1">
      <c r="A14" s="181"/>
      <c r="B14" s="181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3"/>
      <c r="N14" s="183"/>
      <c r="O14" s="183"/>
      <c r="P14" s="183"/>
      <c r="Q14" s="183"/>
      <c r="R14" s="183"/>
      <c r="S14" s="183"/>
    </row>
    <row r="15" spans="1:19" s="12" customFormat="1" ht="15" customHeight="1">
      <c r="A15" s="181"/>
      <c r="B15" s="181"/>
      <c r="C15" s="181"/>
      <c r="D15" s="181"/>
      <c r="E15" s="182"/>
      <c r="F15" s="182"/>
      <c r="G15" s="182"/>
      <c r="H15" s="182"/>
      <c r="I15" s="182"/>
      <c r="J15" s="182"/>
      <c r="K15" s="182"/>
      <c r="L15" s="182"/>
      <c r="M15" s="183"/>
      <c r="N15" s="183"/>
      <c r="O15" s="183"/>
      <c r="P15" s="183"/>
      <c r="Q15" s="183"/>
      <c r="R15" s="183"/>
      <c r="S15" s="183"/>
    </row>
    <row r="16" spans="1:19" s="12" customFormat="1" ht="15" customHeight="1">
      <c r="A16" s="181"/>
      <c r="B16" s="181"/>
      <c r="C16" s="181"/>
      <c r="D16" s="181"/>
      <c r="E16" s="182"/>
      <c r="F16" s="182"/>
      <c r="G16" s="182"/>
      <c r="H16" s="182"/>
      <c r="I16" s="182"/>
      <c r="J16" s="182"/>
      <c r="K16" s="182"/>
      <c r="L16" s="182"/>
      <c r="M16" s="183"/>
      <c r="N16" s="183"/>
      <c r="O16" s="183"/>
      <c r="P16" s="183"/>
      <c r="Q16" s="183"/>
      <c r="R16" s="183"/>
      <c r="S16" s="183"/>
    </row>
    <row r="17" spans="1:19" s="12" customFormat="1" ht="15" customHeight="1">
      <c r="A17" s="181"/>
      <c r="B17" s="181"/>
      <c r="C17" s="181"/>
      <c r="D17" s="181"/>
      <c r="E17" s="182"/>
      <c r="F17" s="182"/>
      <c r="G17" s="182"/>
      <c r="H17" s="182"/>
      <c r="I17" s="182"/>
      <c r="J17" s="182"/>
      <c r="K17" s="182"/>
      <c r="L17" s="182"/>
      <c r="M17" s="183"/>
      <c r="N17" s="183"/>
      <c r="O17" s="183"/>
      <c r="P17" s="183"/>
      <c r="Q17" s="183"/>
      <c r="R17" s="183"/>
      <c r="S17" s="183"/>
    </row>
    <row r="18" spans="1:19" s="12" customFormat="1" ht="15" customHeight="1">
      <c r="A18" s="181"/>
      <c r="B18" s="181"/>
      <c r="C18" s="181"/>
      <c r="D18" s="181"/>
      <c r="E18" s="182"/>
      <c r="F18" s="182"/>
      <c r="G18" s="182"/>
      <c r="H18" s="182"/>
      <c r="I18" s="182"/>
      <c r="J18" s="182"/>
      <c r="K18" s="182"/>
      <c r="L18" s="182"/>
      <c r="M18" s="183"/>
      <c r="N18" s="183"/>
      <c r="O18" s="183"/>
      <c r="P18" s="183"/>
      <c r="Q18" s="183"/>
      <c r="R18" s="183"/>
      <c r="S18" s="183"/>
    </row>
    <row r="19" spans="1:19" s="12" customFormat="1" ht="15" customHeight="1">
      <c r="A19" s="181"/>
      <c r="B19" s="181"/>
      <c r="C19" s="181"/>
      <c r="D19" s="181"/>
      <c r="E19" s="182"/>
      <c r="F19" s="182"/>
      <c r="G19" s="182"/>
      <c r="H19" s="182"/>
      <c r="I19" s="182"/>
      <c r="J19" s="182"/>
      <c r="K19" s="182"/>
      <c r="L19" s="182"/>
      <c r="M19" s="183"/>
      <c r="N19" s="183"/>
      <c r="O19" s="183"/>
      <c r="P19" s="183"/>
      <c r="Q19" s="183"/>
      <c r="R19" s="183"/>
      <c r="S19" s="183"/>
    </row>
    <row r="20" spans="1:19" s="12" customFormat="1" ht="15" customHeight="1">
      <c r="A20" s="181"/>
      <c r="B20" s="181"/>
      <c r="C20" s="181"/>
      <c r="D20" s="181"/>
      <c r="E20" s="182"/>
      <c r="F20" s="182"/>
      <c r="G20" s="182"/>
      <c r="H20" s="182"/>
      <c r="I20" s="182"/>
      <c r="J20" s="182"/>
      <c r="K20" s="182"/>
      <c r="L20" s="182"/>
      <c r="M20" s="183"/>
      <c r="N20" s="183"/>
      <c r="O20" s="183"/>
      <c r="P20" s="183"/>
      <c r="Q20" s="183"/>
      <c r="R20" s="183"/>
      <c r="S20" s="183"/>
    </row>
    <row r="21" spans="1:19" s="12" customFormat="1" ht="15" customHeight="1">
      <c r="A21" s="181"/>
      <c r="B21" s="181"/>
      <c r="C21" s="181"/>
      <c r="D21" s="181"/>
      <c r="E21" s="182"/>
      <c r="F21" s="182"/>
      <c r="G21" s="182"/>
      <c r="H21" s="182"/>
      <c r="I21" s="182"/>
      <c r="J21" s="182"/>
      <c r="K21" s="182"/>
      <c r="L21" s="182"/>
      <c r="M21" s="183"/>
      <c r="N21" s="183"/>
      <c r="O21" s="183"/>
      <c r="P21" s="183"/>
      <c r="Q21" s="183"/>
      <c r="R21" s="183"/>
      <c r="S21" s="183"/>
    </row>
    <row r="22" spans="1:19" s="12" customFormat="1" ht="15" customHeight="1">
      <c r="A22" s="181"/>
      <c r="B22" s="181"/>
      <c r="C22" s="181"/>
      <c r="D22" s="181"/>
      <c r="E22" s="182"/>
      <c r="F22" s="182"/>
      <c r="G22" s="182"/>
      <c r="H22" s="182"/>
      <c r="I22" s="182"/>
      <c r="J22" s="182"/>
      <c r="K22" s="182"/>
      <c r="L22" s="182"/>
      <c r="M22" s="183"/>
      <c r="N22" s="183"/>
      <c r="O22" s="183"/>
      <c r="P22" s="183"/>
      <c r="Q22" s="183"/>
      <c r="R22" s="183"/>
      <c r="S22" s="183"/>
    </row>
    <row r="23" spans="1:19" s="12" customFormat="1" ht="15" customHeight="1">
      <c r="A23" s="181"/>
      <c r="B23" s="181"/>
      <c r="C23" s="181"/>
      <c r="D23" s="181"/>
      <c r="E23" s="182"/>
      <c r="F23" s="182"/>
      <c r="G23" s="182"/>
      <c r="H23" s="182"/>
      <c r="I23" s="182"/>
      <c r="J23" s="182"/>
      <c r="K23" s="182"/>
      <c r="L23" s="182"/>
      <c r="M23" s="183"/>
      <c r="N23" s="183"/>
      <c r="O23" s="183"/>
      <c r="P23" s="183"/>
      <c r="Q23" s="183"/>
      <c r="R23" s="183"/>
      <c r="S23" s="183"/>
    </row>
    <row r="24" spans="1:19" s="12" customFormat="1" ht="15" customHeight="1">
      <c r="A24" s="181"/>
      <c r="B24" s="181"/>
      <c r="C24" s="181"/>
      <c r="D24" s="181"/>
      <c r="E24" s="182"/>
      <c r="F24" s="182"/>
      <c r="G24" s="182"/>
      <c r="H24" s="182"/>
      <c r="I24" s="182"/>
      <c r="J24" s="182"/>
      <c r="K24" s="182"/>
      <c r="L24" s="182"/>
      <c r="M24" s="183"/>
      <c r="N24" s="183"/>
      <c r="O24" s="183"/>
      <c r="P24" s="183"/>
      <c r="Q24" s="183"/>
      <c r="R24" s="183"/>
      <c r="S24" s="183"/>
    </row>
    <row r="25" spans="1:19" s="12" customFormat="1" ht="15" customHeight="1">
      <c r="A25" s="181"/>
      <c r="B25" s="181"/>
      <c r="C25" s="181"/>
      <c r="D25" s="181"/>
      <c r="E25" s="182"/>
      <c r="F25" s="182"/>
      <c r="G25" s="182"/>
      <c r="H25" s="182"/>
      <c r="I25" s="182"/>
      <c r="J25" s="182"/>
      <c r="K25" s="182"/>
      <c r="L25" s="182"/>
      <c r="M25" s="183"/>
      <c r="N25" s="183"/>
      <c r="O25" s="183"/>
      <c r="P25" s="183"/>
      <c r="Q25" s="183"/>
      <c r="R25" s="183"/>
      <c r="S25" s="183"/>
    </row>
    <row r="26" spans="1:19" s="12" customFormat="1" ht="15" customHeight="1">
      <c r="A26" s="181"/>
      <c r="B26" s="181"/>
      <c r="C26" s="181"/>
      <c r="D26" s="181"/>
      <c r="E26" s="182"/>
      <c r="F26" s="182"/>
      <c r="G26" s="182"/>
      <c r="H26" s="182"/>
      <c r="I26" s="182"/>
      <c r="J26" s="182"/>
      <c r="K26" s="182"/>
      <c r="L26" s="182"/>
      <c r="M26" s="183"/>
      <c r="N26" s="183"/>
      <c r="O26" s="183"/>
      <c r="P26" s="183"/>
      <c r="Q26" s="183"/>
      <c r="R26" s="183"/>
      <c r="S26" s="183"/>
    </row>
    <row r="27" spans="1:19" s="12" customFormat="1" ht="15" customHeight="1">
      <c r="A27" s="181"/>
      <c r="B27" s="181"/>
      <c r="C27" s="181"/>
      <c r="D27" s="181"/>
      <c r="E27" s="182"/>
      <c r="F27" s="182"/>
      <c r="G27" s="182"/>
      <c r="H27" s="182"/>
      <c r="I27" s="182"/>
      <c r="J27" s="182"/>
      <c r="K27" s="182"/>
      <c r="L27" s="182"/>
      <c r="M27" s="183"/>
      <c r="N27" s="183"/>
      <c r="O27" s="183"/>
      <c r="P27" s="183"/>
      <c r="Q27" s="183"/>
      <c r="R27" s="183"/>
      <c r="S27" s="183"/>
    </row>
    <row r="28" spans="1:19" s="12" customFormat="1" ht="15" customHeight="1">
      <c r="A28" s="181"/>
      <c r="B28" s="181"/>
      <c r="C28" s="181"/>
      <c r="D28" s="181"/>
      <c r="E28" s="182"/>
      <c r="F28" s="182"/>
      <c r="G28" s="182"/>
      <c r="H28" s="182"/>
      <c r="I28" s="182"/>
      <c r="J28" s="182"/>
      <c r="K28" s="182"/>
      <c r="L28" s="182"/>
      <c r="M28" s="183"/>
      <c r="N28" s="183"/>
      <c r="O28" s="183"/>
      <c r="P28" s="183"/>
      <c r="Q28" s="183"/>
      <c r="R28" s="183"/>
      <c r="S28" s="183"/>
    </row>
    <row r="29" spans="1:19" s="12" customFormat="1" ht="15" customHeight="1">
      <c r="A29" s="181"/>
      <c r="B29" s="181"/>
      <c r="C29" s="181"/>
      <c r="D29" s="181"/>
      <c r="E29" s="182"/>
      <c r="F29" s="182"/>
      <c r="G29" s="182"/>
      <c r="H29" s="182"/>
      <c r="I29" s="182"/>
      <c r="J29" s="182"/>
      <c r="K29" s="182"/>
      <c r="L29" s="182"/>
      <c r="M29" s="183"/>
      <c r="N29" s="183"/>
      <c r="O29" s="183"/>
      <c r="P29" s="183"/>
      <c r="Q29" s="183"/>
      <c r="R29" s="183"/>
      <c r="S29" s="183"/>
    </row>
    <row r="30" spans="1:19" s="12" customFormat="1" ht="15" customHeight="1">
      <c r="A30" s="181"/>
      <c r="B30" s="181"/>
      <c r="C30" s="181"/>
      <c r="D30" s="181"/>
      <c r="E30" s="182"/>
      <c r="F30" s="182"/>
      <c r="G30" s="182"/>
      <c r="H30" s="182"/>
      <c r="I30" s="182"/>
      <c r="J30" s="182"/>
      <c r="K30" s="182"/>
      <c r="L30" s="182"/>
      <c r="M30" s="183"/>
      <c r="N30" s="183"/>
      <c r="O30" s="183"/>
      <c r="P30" s="183"/>
      <c r="Q30" s="183"/>
      <c r="R30" s="183"/>
      <c r="S30" s="183"/>
    </row>
    <row r="31" spans="1:19" s="12" customFormat="1" ht="15" customHeight="1">
      <c r="A31" s="181"/>
      <c r="B31" s="181"/>
      <c r="C31" s="181"/>
      <c r="D31" s="181"/>
      <c r="E31" s="182"/>
      <c r="F31" s="182"/>
      <c r="G31" s="182"/>
      <c r="H31" s="182"/>
      <c r="I31" s="182"/>
      <c r="J31" s="182"/>
      <c r="K31" s="182"/>
      <c r="L31" s="182"/>
      <c r="M31" s="183"/>
      <c r="N31" s="183"/>
      <c r="O31" s="183"/>
      <c r="P31" s="183"/>
      <c r="Q31" s="183"/>
      <c r="R31" s="183"/>
      <c r="S31" s="183"/>
    </row>
    <row r="32" spans="1:19" s="12" customFormat="1" ht="15" customHeight="1">
      <c r="A32" s="181"/>
      <c r="B32" s="181"/>
      <c r="C32" s="181"/>
      <c r="D32" s="181"/>
      <c r="E32" s="182"/>
      <c r="F32" s="182"/>
      <c r="G32" s="182"/>
      <c r="H32" s="182"/>
      <c r="I32" s="182"/>
      <c r="J32" s="182"/>
      <c r="K32" s="182"/>
      <c r="L32" s="182"/>
      <c r="M32" s="183"/>
      <c r="N32" s="183"/>
      <c r="O32" s="183"/>
      <c r="P32" s="183"/>
      <c r="Q32" s="183"/>
      <c r="R32" s="183"/>
      <c r="S32" s="183"/>
    </row>
    <row r="33" spans="1:19" s="12" customFormat="1" ht="15" customHeight="1">
      <c r="A33" s="146"/>
      <c r="B33" s="147"/>
      <c r="C33" s="147"/>
      <c r="D33" s="147"/>
      <c r="E33" s="23"/>
      <c r="F33" s="53"/>
      <c r="G33" s="42"/>
      <c r="H33" s="23"/>
      <c r="I33" s="23"/>
      <c r="J33" s="89"/>
      <c r="K33" s="42"/>
      <c r="L33" s="23"/>
      <c r="M33" s="24"/>
      <c r="N33" s="24"/>
      <c r="O33" s="24"/>
      <c r="P33" s="24"/>
      <c r="Q33" s="99"/>
      <c r="R33" s="99"/>
      <c r="S33" s="149"/>
    </row>
    <row r="34" spans="1:19" s="12" customFormat="1" ht="15" customHeight="1"/>
    <row r="35" spans="1:19" s="12" customFormat="1" ht="15" customHeight="1">
      <c r="A35" s="17" t="s">
        <v>82</v>
      </c>
    </row>
    <row r="36" spans="1:19" s="19" customFormat="1" ht="15" customHeight="1">
      <c r="A36" s="185" t="s">
        <v>246</v>
      </c>
      <c r="B36" s="186" t="s">
        <v>247</v>
      </c>
      <c r="C36" s="186" t="s">
        <v>248</v>
      </c>
      <c r="D36" s="187" t="s">
        <v>212</v>
      </c>
      <c r="E36" s="187" t="s">
        <v>143</v>
      </c>
      <c r="F36" s="188" t="s">
        <v>249</v>
      </c>
      <c r="G36" s="188" t="s">
        <v>250</v>
      </c>
      <c r="H36" s="188" t="s">
        <v>251</v>
      </c>
      <c r="I36" s="188" t="s">
        <v>252</v>
      </c>
      <c r="J36" s="188" t="s">
        <v>253</v>
      </c>
      <c r="K36" s="188" t="s">
        <v>391</v>
      </c>
    </row>
    <row r="37" spans="1:19" ht="15" customHeight="1">
      <c r="A37" s="100"/>
      <c r="B37" s="100"/>
      <c r="C37" s="130"/>
      <c r="D37" s="130"/>
      <c r="E37" s="100"/>
      <c r="F37" s="100"/>
      <c r="G37" s="100"/>
      <c r="H37" s="100"/>
      <c r="I37" s="100"/>
      <c r="J37" s="100"/>
      <c r="K37" s="100"/>
    </row>
    <row r="38" spans="1:19" ht="15" customHeight="1">
      <c r="A38" s="100"/>
      <c r="B38" s="100"/>
      <c r="C38" s="130"/>
      <c r="D38" s="130"/>
      <c r="E38" s="100"/>
      <c r="F38" s="100"/>
      <c r="G38" s="100"/>
      <c r="H38" s="100"/>
      <c r="I38" s="100"/>
      <c r="J38" s="100"/>
      <c r="K38" s="100"/>
    </row>
    <row r="39" spans="1:19" ht="15" customHeight="1">
      <c r="A39" s="100"/>
      <c r="B39" s="100"/>
      <c r="C39" s="130"/>
      <c r="D39" s="130"/>
      <c r="E39" s="100"/>
      <c r="F39" s="100"/>
      <c r="G39" s="100"/>
      <c r="H39" s="100"/>
      <c r="I39" s="100"/>
      <c r="J39" s="100"/>
      <c r="K39" s="100"/>
    </row>
    <row r="40" spans="1:19" ht="15" customHeight="1">
      <c r="A40" s="100"/>
      <c r="B40" s="100"/>
      <c r="C40" s="130"/>
      <c r="D40" s="130"/>
      <c r="E40" s="100"/>
      <c r="F40" s="100"/>
      <c r="G40" s="100"/>
      <c r="H40" s="100"/>
      <c r="I40" s="100"/>
      <c r="J40" s="100"/>
      <c r="K40" s="100"/>
    </row>
    <row r="41" spans="1:19" ht="15" customHeight="1">
      <c r="A41" s="100"/>
      <c r="B41" s="100"/>
      <c r="C41" s="130"/>
      <c r="D41" s="130"/>
      <c r="E41" s="100"/>
      <c r="F41" s="100"/>
      <c r="G41" s="100"/>
      <c r="H41" s="100"/>
      <c r="I41" s="100"/>
      <c r="J41" s="100"/>
      <c r="K41" s="100"/>
    </row>
    <row r="42" spans="1:19" ht="15" customHeight="1">
      <c r="A42" s="100"/>
      <c r="B42" s="100"/>
      <c r="C42" s="130"/>
      <c r="D42" s="130"/>
      <c r="E42" s="100"/>
      <c r="F42" s="100"/>
      <c r="G42" s="100"/>
      <c r="H42" s="100"/>
      <c r="I42" s="100"/>
      <c r="J42" s="100"/>
      <c r="K42" s="100"/>
    </row>
    <row r="43" spans="1:19" ht="15" customHeight="1">
      <c r="A43" s="100"/>
      <c r="B43" s="100"/>
      <c r="C43" s="130"/>
      <c r="D43" s="130"/>
      <c r="E43" s="100"/>
      <c r="F43" s="100"/>
      <c r="G43" s="100"/>
      <c r="H43" s="100"/>
      <c r="I43" s="100"/>
      <c r="J43" s="100"/>
      <c r="K43" s="100"/>
    </row>
    <row r="44" spans="1:19" ht="15" customHeight="1">
      <c r="A44" s="100"/>
      <c r="B44" s="100"/>
      <c r="C44" s="130"/>
      <c r="D44" s="130"/>
      <c r="E44" s="100"/>
      <c r="F44" s="100"/>
      <c r="G44" s="100"/>
      <c r="H44" s="100"/>
      <c r="I44" s="100"/>
      <c r="J44" s="100"/>
      <c r="K44" s="100"/>
    </row>
    <row r="45" spans="1:19" ht="15" customHeight="1">
      <c r="A45" s="100"/>
      <c r="B45" s="100"/>
      <c r="C45" s="130"/>
      <c r="D45" s="130"/>
      <c r="E45" s="100"/>
      <c r="F45" s="100"/>
      <c r="G45" s="100"/>
      <c r="H45" s="100"/>
      <c r="I45" s="100"/>
      <c r="J45" s="100"/>
      <c r="K45" s="100"/>
    </row>
    <row r="46" spans="1:19" ht="15" customHeight="1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</row>
    <row r="47" spans="1:19" ht="15" customHeight="1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</row>
    <row r="48" spans="1:19" ht="15" customHeight="1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</row>
    <row r="49" spans="1:11" ht="15" customHeight="1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</row>
    <row r="50" spans="1:11" ht="15" customHeight="1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</row>
    <row r="51" spans="1:11" ht="15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5" customHeight="1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</row>
    <row r="53" spans="1:11" ht="15" customHeigh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</row>
    <row r="54" spans="1:11" ht="15" customHeight="1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</row>
    <row r="55" spans="1:11" ht="15" customHeight="1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</row>
    <row r="56" spans="1:11" ht="15" customHeight="1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</row>
    <row r="57" spans="1:11" ht="15" customHeight="1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</row>
    <row r="58" spans="1:11" ht="15" customHeight="1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</row>
    <row r="59" spans="1:11" ht="15" customHeight="1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</row>
    <row r="60" spans="1:11" ht="15" customHeight="1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</row>
    <row r="61" spans="1:11" ht="15" customHeight="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</row>
    <row r="62" spans="1:11" ht="15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</row>
    <row r="63" spans="1:11" ht="15" customHeight="1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</row>
    <row r="64" spans="1:11" ht="15" customHeight="1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</row>
    <row r="65" spans="1:31" ht="15" customHeight="1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</row>
    <row r="66" spans="1:31" ht="15" customHeight="1">
      <c r="A66" s="100"/>
      <c r="B66" s="100"/>
      <c r="C66" s="130"/>
      <c r="D66" s="130"/>
      <c r="E66" s="100"/>
      <c r="F66" s="100"/>
      <c r="G66" s="100"/>
      <c r="H66" s="100"/>
      <c r="I66" s="100"/>
      <c r="J66" s="100"/>
      <c r="K66" s="100"/>
    </row>
    <row r="67" spans="1:31" ht="17.25" customHeight="1">
      <c r="Z67" s="12"/>
      <c r="AA67" s="12"/>
      <c r="AB67" s="12"/>
      <c r="AC67" s="12"/>
      <c r="AD67" s="12"/>
      <c r="AE6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zoomScaleNormal="100" workbookViewId="0"/>
  </sheetViews>
  <sheetFormatPr defaultColWidth="9" defaultRowHeight="17.100000000000001" customHeight="1"/>
  <cols>
    <col min="1" max="31" width="10.44140625" style="180" customWidth="1"/>
    <col min="32" max="16384" width="9" style="180"/>
  </cols>
  <sheetData>
    <row r="1" spans="1:19" s="12" customFormat="1" ht="33" customHeight="1">
      <c r="A1" s="15" t="s">
        <v>140</v>
      </c>
    </row>
    <row r="2" spans="1:19" s="12" customFormat="1" ht="15" customHeight="1">
      <c r="A2" s="17" t="s">
        <v>43</v>
      </c>
      <c r="B2" s="17"/>
      <c r="C2" s="17"/>
      <c r="D2" s="17"/>
      <c r="E2" s="88" t="s">
        <v>60</v>
      </c>
      <c r="H2" s="88" t="s">
        <v>70</v>
      </c>
      <c r="L2" s="17" t="s">
        <v>44</v>
      </c>
      <c r="O2" s="17" t="s">
        <v>170</v>
      </c>
    </row>
    <row r="3" spans="1:19" s="12" customFormat="1" ht="15" customHeight="1">
      <c r="A3" s="14" t="s">
        <v>207</v>
      </c>
      <c r="B3" s="14" t="s">
        <v>205</v>
      </c>
      <c r="C3" s="14" t="s">
        <v>206</v>
      </c>
      <c r="D3" s="14" t="s">
        <v>203</v>
      </c>
      <c r="E3" s="14" t="s">
        <v>54</v>
      </c>
      <c r="F3" s="14" t="s">
        <v>55</v>
      </c>
      <c r="G3" s="14" t="s">
        <v>50</v>
      </c>
      <c r="H3" s="13" t="s">
        <v>45</v>
      </c>
      <c r="I3" s="14" t="s">
        <v>59</v>
      </c>
      <c r="J3" s="14" t="s">
        <v>71</v>
      </c>
      <c r="K3" s="14" t="s">
        <v>46</v>
      </c>
      <c r="L3" s="14" t="s">
        <v>47</v>
      </c>
      <c r="M3" s="41" t="s">
        <v>48</v>
      </c>
      <c r="N3" s="41" t="s">
        <v>49</v>
      </c>
      <c r="O3" s="41" t="s">
        <v>195</v>
      </c>
      <c r="P3" s="41" t="s">
        <v>147</v>
      </c>
      <c r="Q3" s="41" t="s">
        <v>148</v>
      </c>
      <c r="R3" s="41" t="s">
        <v>149</v>
      </c>
      <c r="S3" s="41" t="s">
        <v>150</v>
      </c>
    </row>
    <row r="4" spans="1:19" s="12" customFormat="1" ht="15" customHeight="1">
      <c r="A4" s="146"/>
      <c r="B4" s="147"/>
      <c r="C4" s="147"/>
      <c r="D4" s="147"/>
      <c r="E4" s="23"/>
      <c r="F4" s="53"/>
      <c r="G4" s="42"/>
      <c r="H4" s="23"/>
      <c r="I4" s="23"/>
      <c r="J4" s="89"/>
      <c r="K4" s="42"/>
      <c r="L4" s="23"/>
      <c r="M4" s="23"/>
      <c r="N4" s="23"/>
      <c r="O4" s="23"/>
      <c r="P4" s="23"/>
      <c r="Q4" s="98"/>
      <c r="R4" s="98"/>
      <c r="S4" s="148"/>
    </row>
    <row r="5" spans="1:19" s="12" customFormat="1" ht="15" customHeight="1">
      <c r="A5" s="146"/>
      <c r="B5" s="147"/>
      <c r="C5" s="147"/>
      <c r="D5" s="147"/>
      <c r="E5" s="23"/>
      <c r="F5" s="53"/>
      <c r="G5" s="42"/>
      <c r="H5" s="23"/>
      <c r="I5" s="23"/>
      <c r="J5" s="89"/>
      <c r="K5" s="42"/>
      <c r="L5" s="23"/>
      <c r="M5" s="24"/>
      <c r="N5" s="24"/>
      <c r="O5" s="24"/>
      <c r="P5" s="24"/>
      <c r="Q5" s="99"/>
      <c r="R5" s="99"/>
      <c r="S5" s="149"/>
    </row>
    <row r="6" spans="1:19" s="12" customFormat="1" ht="15" customHeight="1">
      <c r="A6" s="146"/>
      <c r="B6" s="147"/>
      <c r="C6" s="147"/>
      <c r="D6" s="147"/>
      <c r="E6" s="23"/>
      <c r="F6" s="53"/>
      <c r="G6" s="42"/>
      <c r="H6" s="23"/>
      <c r="I6" s="23"/>
      <c r="J6" s="89"/>
      <c r="K6" s="42"/>
      <c r="L6" s="23"/>
      <c r="M6" s="24"/>
      <c r="N6" s="24"/>
      <c r="O6" s="24"/>
      <c r="P6" s="24"/>
      <c r="Q6" s="99"/>
      <c r="R6" s="99"/>
      <c r="S6" s="149"/>
    </row>
    <row r="7" spans="1:19" s="12" customFormat="1" ht="15" customHeight="1">
      <c r="A7" s="146"/>
      <c r="B7" s="147"/>
      <c r="C7" s="147"/>
      <c r="D7" s="147"/>
      <c r="E7" s="23"/>
      <c r="F7" s="53"/>
      <c r="G7" s="42"/>
      <c r="H7" s="23"/>
      <c r="I7" s="23"/>
      <c r="J7" s="89"/>
      <c r="K7" s="42"/>
      <c r="L7" s="23"/>
      <c r="M7" s="24"/>
      <c r="N7" s="24"/>
      <c r="O7" s="24"/>
      <c r="P7" s="24"/>
      <c r="Q7" s="99"/>
      <c r="R7" s="99"/>
      <c r="S7" s="149"/>
    </row>
    <row r="8" spans="1:19" s="12" customFormat="1" ht="15" customHeight="1">
      <c r="A8" s="146"/>
      <c r="B8" s="147"/>
      <c r="C8" s="147"/>
      <c r="D8" s="147"/>
      <c r="E8" s="23"/>
      <c r="F8" s="53"/>
      <c r="G8" s="42"/>
      <c r="H8" s="23"/>
      <c r="I8" s="23"/>
      <c r="J8" s="89"/>
      <c r="K8" s="42"/>
      <c r="L8" s="23"/>
      <c r="M8" s="24"/>
      <c r="N8" s="24"/>
      <c r="O8" s="24"/>
      <c r="P8" s="24"/>
      <c r="Q8" s="99"/>
      <c r="R8" s="99"/>
      <c r="S8" s="149"/>
    </row>
    <row r="9" spans="1:19" s="12" customFormat="1" ht="15" customHeight="1">
      <c r="A9" s="146"/>
      <c r="B9" s="147"/>
      <c r="C9" s="147"/>
      <c r="D9" s="147"/>
      <c r="E9" s="23"/>
      <c r="F9" s="53"/>
      <c r="G9" s="42"/>
      <c r="H9" s="23"/>
      <c r="I9" s="23"/>
      <c r="J9" s="89"/>
      <c r="K9" s="42"/>
      <c r="L9" s="23"/>
      <c r="M9" s="24"/>
      <c r="N9" s="24"/>
      <c r="O9" s="24"/>
      <c r="P9" s="24"/>
      <c r="Q9" s="99"/>
      <c r="R9" s="99"/>
      <c r="S9" s="149"/>
    </row>
    <row r="10" spans="1:19" s="12" customFormat="1" ht="15" customHeight="1">
      <c r="A10" s="146"/>
      <c r="B10" s="147"/>
      <c r="C10" s="147"/>
      <c r="D10" s="147"/>
      <c r="E10" s="23"/>
      <c r="F10" s="53"/>
      <c r="G10" s="42"/>
      <c r="H10" s="23"/>
      <c r="I10" s="23"/>
      <c r="J10" s="89"/>
      <c r="K10" s="42"/>
      <c r="L10" s="23"/>
      <c r="M10" s="24"/>
      <c r="N10" s="24"/>
      <c r="O10" s="24"/>
      <c r="P10" s="24"/>
      <c r="Q10" s="99"/>
      <c r="R10" s="99"/>
      <c r="S10" s="149"/>
    </row>
    <row r="11" spans="1:19" s="12" customFormat="1" ht="15" customHeight="1">
      <c r="A11" s="146"/>
      <c r="B11" s="147"/>
      <c r="C11" s="147"/>
      <c r="D11" s="147"/>
      <c r="E11" s="23"/>
      <c r="F11" s="53"/>
      <c r="G11" s="42"/>
      <c r="H11" s="23"/>
      <c r="I11" s="23"/>
      <c r="J11" s="89"/>
      <c r="K11" s="42"/>
      <c r="L11" s="23"/>
      <c r="M11" s="24"/>
      <c r="N11" s="24"/>
      <c r="O11" s="24"/>
      <c r="P11" s="24"/>
      <c r="Q11" s="99"/>
      <c r="R11" s="99"/>
      <c r="S11" s="149"/>
    </row>
    <row r="12" spans="1:19" s="12" customFormat="1" ht="15" customHeight="1">
      <c r="A12" s="146"/>
      <c r="B12" s="147"/>
      <c r="C12" s="147"/>
      <c r="D12" s="147"/>
      <c r="E12" s="23"/>
      <c r="F12" s="53"/>
      <c r="G12" s="42"/>
      <c r="H12" s="23"/>
      <c r="I12" s="23"/>
      <c r="J12" s="89"/>
      <c r="K12" s="42"/>
      <c r="L12" s="23"/>
      <c r="M12" s="24"/>
      <c r="N12" s="24"/>
      <c r="O12" s="24"/>
      <c r="P12" s="24"/>
      <c r="Q12" s="99"/>
      <c r="R12" s="99"/>
      <c r="S12" s="149"/>
    </row>
    <row r="13" spans="1:19" s="12" customFormat="1" ht="15" customHeight="1">
      <c r="A13" s="181"/>
      <c r="B13" s="181"/>
      <c r="C13" s="181"/>
      <c r="D13" s="181"/>
      <c r="E13" s="182"/>
      <c r="F13" s="182"/>
      <c r="G13" s="182"/>
      <c r="H13" s="182"/>
      <c r="I13" s="182"/>
      <c r="J13" s="182"/>
      <c r="K13" s="182"/>
      <c r="L13" s="182"/>
      <c r="M13" s="183"/>
      <c r="N13" s="183"/>
      <c r="O13" s="183"/>
      <c r="P13" s="183"/>
      <c r="Q13" s="183"/>
      <c r="R13" s="183"/>
      <c r="S13" s="183"/>
    </row>
    <row r="14" spans="1:19" s="12" customFormat="1" ht="15" customHeight="1">
      <c r="A14" s="181"/>
      <c r="B14" s="181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3"/>
      <c r="N14" s="183"/>
      <c r="O14" s="183"/>
      <c r="P14" s="183"/>
      <c r="Q14" s="183"/>
      <c r="R14" s="183"/>
      <c r="S14" s="183"/>
    </row>
    <row r="15" spans="1:19" s="12" customFormat="1" ht="15" customHeight="1">
      <c r="A15" s="181"/>
      <c r="B15" s="181"/>
      <c r="C15" s="181"/>
      <c r="D15" s="181"/>
      <c r="E15" s="182"/>
      <c r="F15" s="182"/>
      <c r="G15" s="182"/>
      <c r="H15" s="182"/>
      <c r="I15" s="182"/>
      <c r="J15" s="182"/>
      <c r="K15" s="182"/>
      <c r="L15" s="182"/>
      <c r="M15" s="183"/>
      <c r="N15" s="183"/>
      <c r="O15" s="183"/>
      <c r="P15" s="183"/>
      <c r="Q15" s="183"/>
      <c r="R15" s="183"/>
      <c r="S15" s="183"/>
    </row>
    <row r="16" spans="1:19" s="12" customFormat="1" ht="15" customHeight="1">
      <c r="A16" s="181"/>
      <c r="B16" s="181"/>
      <c r="C16" s="181"/>
      <c r="D16" s="181"/>
      <c r="E16" s="182"/>
      <c r="F16" s="182"/>
      <c r="G16" s="182"/>
      <c r="H16" s="182"/>
      <c r="I16" s="182"/>
      <c r="J16" s="182"/>
      <c r="K16" s="182"/>
      <c r="L16" s="182"/>
      <c r="M16" s="183"/>
      <c r="N16" s="183"/>
      <c r="O16" s="183"/>
      <c r="P16" s="183"/>
      <c r="Q16" s="183"/>
      <c r="R16" s="183"/>
      <c r="S16" s="183"/>
    </row>
    <row r="17" spans="1:19" s="12" customFormat="1" ht="15" customHeight="1">
      <c r="A17" s="181"/>
      <c r="B17" s="181"/>
      <c r="C17" s="181"/>
      <c r="D17" s="181"/>
      <c r="E17" s="182"/>
      <c r="F17" s="182"/>
      <c r="G17" s="182"/>
      <c r="H17" s="182"/>
      <c r="I17" s="182"/>
      <c r="J17" s="182"/>
      <c r="K17" s="182"/>
      <c r="L17" s="182"/>
      <c r="M17" s="183"/>
      <c r="N17" s="183"/>
      <c r="O17" s="183"/>
      <c r="P17" s="183"/>
      <c r="Q17" s="183"/>
      <c r="R17" s="183"/>
      <c r="S17" s="183"/>
    </row>
    <row r="18" spans="1:19" s="12" customFormat="1" ht="15" customHeight="1">
      <c r="A18" s="181"/>
      <c r="B18" s="181"/>
      <c r="C18" s="181"/>
      <c r="D18" s="181"/>
      <c r="E18" s="182"/>
      <c r="F18" s="182"/>
      <c r="G18" s="182"/>
      <c r="H18" s="182"/>
      <c r="I18" s="182"/>
      <c r="J18" s="182"/>
      <c r="K18" s="182"/>
      <c r="L18" s="182"/>
      <c r="M18" s="183"/>
      <c r="N18" s="183"/>
      <c r="O18" s="183"/>
      <c r="P18" s="183"/>
      <c r="Q18" s="183"/>
      <c r="R18" s="183"/>
      <c r="S18" s="183"/>
    </row>
    <row r="19" spans="1:19" s="12" customFormat="1" ht="15" customHeight="1">
      <c r="A19" s="181"/>
      <c r="B19" s="181"/>
      <c r="C19" s="181"/>
      <c r="D19" s="181"/>
      <c r="E19" s="182"/>
      <c r="F19" s="182"/>
      <c r="G19" s="182"/>
      <c r="H19" s="182"/>
      <c r="I19" s="182"/>
      <c r="J19" s="182"/>
      <c r="K19" s="182"/>
      <c r="L19" s="182"/>
      <c r="M19" s="183"/>
      <c r="N19" s="183"/>
      <c r="O19" s="183"/>
      <c r="P19" s="183"/>
      <c r="Q19" s="183"/>
      <c r="R19" s="183"/>
      <c r="S19" s="183"/>
    </row>
    <row r="20" spans="1:19" s="12" customFormat="1" ht="15" customHeight="1">
      <c r="A20" s="181"/>
      <c r="B20" s="181"/>
      <c r="C20" s="181"/>
      <c r="D20" s="181"/>
      <c r="E20" s="182"/>
      <c r="F20" s="182"/>
      <c r="G20" s="182"/>
      <c r="H20" s="182"/>
      <c r="I20" s="182"/>
      <c r="J20" s="182"/>
      <c r="K20" s="182"/>
      <c r="L20" s="182"/>
      <c r="M20" s="183"/>
      <c r="N20" s="183"/>
      <c r="O20" s="183"/>
      <c r="P20" s="183"/>
      <c r="Q20" s="183"/>
      <c r="R20" s="183"/>
      <c r="S20" s="183"/>
    </row>
    <row r="21" spans="1:19" s="12" customFormat="1" ht="15" customHeight="1">
      <c r="A21" s="181"/>
      <c r="B21" s="181"/>
      <c r="C21" s="181"/>
      <c r="D21" s="181"/>
      <c r="E21" s="182"/>
      <c r="F21" s="182"/>
      <c r="G21" s="182"/>
      <c r="H21" s="182"/>
      <c r="I21" s="182"/>
      <c r="J21" s="182"/>
      <c r="K21" s="182"/>
      <c r="L21" s="182"/>
      <c r="M21" s="183"/>
      <c r="N21" s="183"/>
      <c r="O21" s="183"/>
      <c r="P21" s="183"/>
      <c r="Q21" s="183"/>
      <c r="R21" s="183"/>
      <c r="S21" s="183"/>
    </row>
    <row r="22" spans="1:19" s="12" customFormat="1" ht="15" customHeight="1">
      <c r="A22" s="181"/>
      <c r="B22" s="181"/>
      <c r="C22" s="181"/>
      <c r="D22" s="181"/>
      <c r="E22" s="182"/>
      <c r="F22" s="182"/>
      <c r="G22" s="182"/>
      <c r="H22" s="182"/>
      <c r="I22" s="182"/>
      <c r="J22" s="182"/>
      <c r="K22" s="182"/>
      <c r="L22" s="182"/>
      <c r="M22" s="183"/>
      <c r="N22" s="183"/>
      <c r="O22" s="183"/>
      <c r="P22" s="183"/>
      <c r="Q22" s="183"/>
      <c r="R22" s="183"/>
      <c r="S22" s="183"/>
    </row>
    <row r="23" spans="1:19" s="12" customFormat="1" ht="15" customHeight="1">
      <c r="A23" s="181"/>
      <c r="B23" s="181"/>
      <c r="C23" s="181"/>
      <c r="D23" s="181"/>
      <c r="E23" s="182"/>
      <c r="F23" s="182"/>
      <c r="G23" s="182"/>
      <c r="H23" s="182"/>
      <c r="I23" s="182"/>
      <c r="J23" s="182"/>
      <c r="K23" s="182"/>
      <c r="L23" s="182"/>
      <c r="M23" s="183"/>
      <c r="N23" s="183"/>
      <c r="O23" s="183"/>
      <c r="P23" s="183"/>
      <c r="Q23" s="183"/>
      <c r="R23" s="183"/>
      <c r="S23" s="183"/>
    </row>
    <row r="24" spans="1:19" s="12" customFormat="1" ht="15" customHeight="1">
      <c r="A24" s="181"/>
      <c r="B24" s="181"/>
      <c r="C24" s="181"/>
      <c r="D24" s="181"/>
      <c r="E24" s="182"/>
      <c r="F24" s="182"/>
      <c r="G24" s="182"/>
      <c r="H24" s="182"/>
      <c r="I24" s="182"/>
      <c r="J24" s="182"/>
      <c r="K24" s="182"/>
      <c r="L24" s="182"/>
      <c r="M24" s="183"/>
      <c r="N24" s="183"/>
      <c r="O24" s="183"/>
      <c r="P24" s="183"/>
      <c r="Q24" s="183"/>
      <c r="R24" s="183"/>
      <c r="S24" s="183"/>
    </row>
    <row r="25" spans="1:19" s="12" customFormat="1" ht="15" customHeight="1">
      <c r="A25" s="181"/>
      <c r="B25" s="181"/>
      <c r="C25" s="181"/>
      <c r="D25" s="181"/>
      <c r="E25" s="182"/>
      <c r="F25" s="182"/>
      <c r="G25" s="182"/>
      <c r="H25" s="182"/>
      <c r="I25" s="182"/>
      <c r="J25" s="182"/>
      <c r="K25" s="182"/>
      <c r="L25" s="182"/>
      <c r="M25" s="183"/>
      <c r="N25" s="183"/>
      <c r="O25" s="183"/>
      <c r="P25" s="183"/>
      <c r="Q25" s="183"/>
      <c r="R25" s="183"/>
      <c r="S25" s="183"/>
    </row>
    <row r="26" spans="1:19" s="12" customFormat="1" ht="15" customHeight="1">
      <c r="A26" s="181"/>
      <c r="B26" s="181"/>
      <c r="C26" s="181"/>
      <c r="D26" s="181"/>
      <c r="E26" s="182"/>
      <c r="F26" s="182"/>
      <c r="G26" s="182"/>
      <c r="H26" s="182"/>
      <c r="I26" s="182"/>
      <c r="J26" s="182"/>
      <c r="K26" s="182"/>
      <c r="L26" s="182"/>
      <c r="M26" s="183"/>
      <c r="N26" s="183"/>
      <c r="O26" s="183"/>
      <c r="P26" s="183"/>
      <c r="Q26" s="183"/>
      <c r="R26" s="183"/>
      <c r="S26" s="183"/>
    </row>
    <row r="27" spans="1:19" s="12" customFormat="1" ht="15" customHeight="1">
      <c r="A27" s="181"/>
      <c r="B27" s="181"/>
      <c r="C27" s="181"/>
      <c r="D27" s="181"/>
      <c r="E27" s="182"/>
      <c r="F27" s="182"/>
      <c r="G27" s="182"/>
      <c r="H27" s="182"/>
      <c r="I27" s="182"/>
      <c r="J27" s="182"/>
      <c r="K27" s="182"/>
      <c r="L27" s="182"/>
      <c r="M27" s="183"/>
      <c r="N27" s="183"/>
      <c r="O27" s="183"/>
      <c r="P27" s="183"/>
      <c r="Q27" s="183"/>
      <c r="R27" s="183"/>
      <c r="S27" s="183"/>
    </row>
    <row r="28" spans="1:19" s="12" customFormat="1" ht="15" customHeight="1">
      <c r="A28" s="181"/>
      <c r="B28" s="181"/>
      <c r="C28" s="181"/>
      <c r="D28" s="181"/>
      <c r="E28" s="182"/>
      <c r="F28" s="182"/>
      <c r="G28" s="182"/>
      <c r="H28" s="182"/>
      <c r="I28" s="182"/>
      <c r="J28" s="182"/>
      <c r="K28" s="182"/>
      <c r="L28" s="182"/>
      <c r="M28" s="183"/>
      <c r="N28" s="183"/>
      <c r="O28" s="183"/>
      <c r="P28" s="183"/>
      <c r="Q28" s="183"/>
      <c r="R28" s="183"/>
      <c r="S28" s="183"/>
    </row>
    <row r="29" spans="1:19" s="12" customFormat="1" ht="15" customHeight="1">
      <c r="A29" s="181"/>
      <c r="B29" s="181"/>
      <c r="C29" s="181"/>
      <c r="D29" s="181"/>
      <c r="E29" s="182"/>
      <c r="F29" s="182"/>
      <c r="G29" s="182"/>
      <c r="H29" s="182"/>
      <c r="I29" s="182"/>
      <c r="J29" s="182"/>
      <c r="K29" s="182"/>
      <c r="L29" s="182"/>
      <c r="M29" s="183"/>
      <c r="N29" s="183"/>
      <c r="O29" s="183"/>
      <c r="P29" s="183"/>
      <c r="Q29" s="183"/>
      <c r="R29" s="183"/>
      <c r="S29" s="183"/>
    </row>
    <row r="30" spans="1:19" s="12" customFormat="1" ht="15" customHeight="1">
      <c r="A30" s="181"/>
      <c r="B30" s="181"/>
      <c r="C30" s="181"/>
      <c r="D30" s="181"/>
      <c r="E30" s="182"/>
      <c r="F30" s="182"/>
      <c r="G30" s="182"/>
      <c r="H30" s="182"/>
      <c r="I30" s="182"/>
      <c r="J30" s="182"/>
      <c r="K30" s="182"/>
      <c r="L30" s="182"/>
      <c r="M30" s="183"/>
      <c r="N30" s="183"/>
      <c r="O30" s="183"/>
      <c r="P30" s="183"/>
      <c r="Q30" s="183"/>
      <c r="R30" s="183"/>
      <c r="S30" s="183"/>
    </row>
    <row r="31" spans="1:19" s="12" customFormat="1" ht="15" customHeight="1">
      <c r="A31" s="181"/>
      <c r="B31" s="181"/>
      <c r="C31" s="181"/>
      <c r="D31" s="181"/>
      <c r="E31" s="182"/>
      <c r="F31" s="182"/>
      <c r="G31" s="182"/>
      <c r="H31" s="182"/>
      <c r="I31" s="182"/>
      <c r="J31" s="182"/>
      <c r="K31" s="182"/>
      <c r="L31" s="182"/>
      <c r="M31" s="183"/>
      <c r="N31" s="183"/>
      <c r="O31" s="183"/>
      <c r="P31" s="183"/>
      <c r="Q31" s="183"/>
      <c r="R31" s="183"/>
      <c r="S31" s="183"/>
    </row>
    <row r="32" spans="1:19" s="12" customFormat="1" ht="15" customHeight="1">
      <c r="A32" s="181"/>
      <c r="B32" s="181"/>
      <c r="C32" s="181"/>
      <c r="D32" s="181"/>
      <c r="E32" s="182"/>
      <c r="F32" s="182"/>
      <c r="G32" s="182"/>
      <c r="H32" s="182"/>
      <c r="I32" s="182"/>
      <c r="J32" s="182"/>
      <c r="K32" s="182"/>
      <c r="L32" s="182"/>
      <c r="M32" s="183"/>
      <c r="N32" s="183"/>
      <c r="O32" s="183"/>
      <c r="P32" s="183"/>
      <c r="Q32" s="183"/>
      <c r="R32" s="183"/>
      <c r="S32" s="183"/>
    </row>
    <row r="33" spans="1:19" s="12" customFormat="1" ht="15" customHeight="1">
      <c r="A33" s="146"/>
      <c r="B33" s="147"/>
      <c r="C33" s="147"/>
      <c r="D33" s="147"/>
      <c r="E33" s="23"/>
      <c r="F33" s="53"/>
      <c r="G33" s="42"/>
      <c r="H33" s="23"/>
      <c r="I33" s="23"/>
      <c r="J33" s="89"/>
      <c r="K33" s="42"/>
      <c r="L33" s="23"/>
      <c r="M33" s="24"/>
      <c r="N33" s="24"/>
      <c r="O33" s="24"/>
      <c r="P33" s="24"/>
      <c r="Q33" s="99"/>
      <c r="R33" s="99"/>
      <c r="S33" s="149"/>
    </row>
    <row r="34" spans="1:19" s="12" customFormat="1" ht="15" customHeight="1"/>
    <row r="35" spans="1:19" s="12" customFormat="1" ht="15" customHeight="1">
      <c r="A35" s="17" t="s">
        <v>82</v>
      </c>
    </row>
    <row r="36" spans="1:19" s="19" customFormat="1" ht="15" customHeight="1">
      <c r="A36" s="185" t="s">
        <v>222</v>
      </c>
      <c r="B36" s="186" t="s">
        <v>198</v>
      </c>
      <c r="C36" s="186" t="s">
        <v>143</v>
      </c>
      <c r="D36" s="187" t="s">
        <v>240</v>
      </c>
      <c r="E36" s="187" t="s">
        <v>241</v>
      </c>
      <c r="F36" s="188" t="s">
        <v>242</v>
      </c>
      <c r="G36" s="188" t="s">
        <v>243</v>
      </c>
      <c r="H36" s="188" t="s">
        <v>145</v>
      </c>
      <c r="I36" s="188" t="s">
        <v>244</v>
      </c>
      <c r="J36" s="188" t="s">
        <v>245</v>
      </c>
      <c r="K36" s="188" t="s">
        <v>392</v>
      </c>
    </row>
    <row r="37" spans="1:19" ht="15" customHeight="1">
      <c r="A37" s="100"/>
      <c r="B37" s="100"/>
      <c r="C37" s="130"/>
      <c r="D37" s="130"/>
      <c r="E37" s="100"/>
      <c r="F37" s="100"/>
      <c r="G37" s="100"/>
      <c r="H37" s="100"/>
      <c r="I37" s="100"/>
      <c r="J37" s="100"/>
      <c r="K37" s="100"/>
    </row>
    <row r="38" spans="1:19" ht="15" customHeight="1">
      <c r="A38" s="100"/>
      <c r="B38" s="100"/>
      <c r="C38" s="130"/>
      <c r="D38" s="130"/>
      <c r="E38" s="100"/>
      <c r="F38" s="100"/>
      <c r="G38" s="100"/>
      <c r="H38" s="100"/>
      <c r="I38" s="100"/>
      <c r="J38" s="100"/>
      <c r="K38" s="100"/>
    </row>
    <row r="39" spans="1:19" ht="15" customHeight="1">
      <c r="A39" s="100"/>
      <c r="B39" s="100"/>
      <c r="C39" s="130"/>
      <c r="D39" s="130"/>
      <c r="E39" s="100"/>
      <c r="F39" s="100"/>
      <c r="G39" s="100"/>
      <c r="H39" s="100"/>
      <c r="I39" s="100"/>
      <c r="J39" s="100"/>
      <c r="K39" s="100"/>
    </row>
    <row r="40" spans="1:19" ht="15" customHeight="1">
      <c r="A40" s="100"/>
      <c r="B40" s="100"/>
      <c r="C40" s="130"/>
      <c r="D40" s="130"/>
      <c r="E40" s="100"/>
      <c r="F40" s="100"/>
      <c r="G40" s="100"/>
      <c r="H40" s="100"/>
      <c r="I40" s="100"/>
      <c r="J40" s="100"/>
      <c r="K40" s="100"/>
    </row>
    <row r="41" spans="1:19" ht="15" customHeight="1">
      <c r="A41" s="100"/>
      <c r="B41" s="100"/>
      <c r="C41" s="130"/>
      <c r="D41" s="130"/>
      <c r="E41" s="100"/>
      <c r="F41" s="100"/>
      <c r="G41" s="100"/>
      <c r="H41" s="100"/>
      <c r="I41" s="100"/>
      <c r="J41" s="100"/>
      <c r="K41" s="100"/>
    </row>
    <row r="42" spans="1:19" ht="15" customHeight="1">
      <c r="A42" s="100"/>
      <c r="B42" s="100"/>
      <c r="C42" s="130"/>
      <c r="D42" s="130"/>
      <c r="E42" s="100"/>
      <c r="F42" s="100"/>
      <c r="G42" s="100"/>
      <c r="H42" s="100"/>
      <c r="I42" s="100"/>
      <c r="J42" s="100"/>
      <c r="K42" s="100"/>
    </row>
    <row r="43" spans="1:19" ht="15" customHeight="1">
      <c r="A43" s="100"/>
      <c r="B43" s="100"/>
      <c r="C43" s="130"/>
      <c r="D43" s="130"/>
      <c r="E43" s="100"/>
      <c r="F43" s="100"/>
      <c r="G43" s="100"/>
      <c r="H43" s="100"/>
      <c r="I43" s="100"/>
      <c r="J43" s="100"/>
      <c r="K43" s="100"/>
    </row>
    <row r="44" spans="1:19" ht="15" customHeight="1">
      <c r="A44" s="100"/>
      <c r="B44" s="100"/>
      <c r="C44" s="130"/>
      <c r="D44" s="130"/>
      <c r="E44" s="100"/>
      <c r="F44" s="100"/>
      <c r="G44" s="100"/>
      <c r="H44" s="100"/>
      <c r="I44" s="100"/>
      <c r="J44" s="100"/>
      <c r="K44" s="100"/>
    </row>
    <row r="45" spans="1:19" ht="15" customHeight="1">
      <c r="A45" s="100"/>
      <c r="B45" s="100"/>
      <c r="C45" s="130"/>
      <c r="D45" s="130"/>
      <c r="E45" s="100"/>
      <c r="F45" s="100"/>
      <c r="G45" s="100"/>
      <c r="H45" s="100"/>
      <c r="I45" s="100"/>
      <c r="J45" s="100"/>
      <c r="K45" s="100"/>
    </row>
    <row r="46" spans="1:19" ht="15" customHeight="1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</row>
    <row r="47" spans="1:19" ht="15" customHeight="1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</row>
    <row r="48" spans="1:19" ht="15" customHeight="1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</row>
    <row r="49" spans="1:11" ht="15" customHeight="1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</row>
    <row r="50" spans="1:11" ht="15" customHeight="1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</row>
    <row r="51" spans="1:11" ht="15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5" customHeight="1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</row>
    <row r="53" spans="1:11" ht="15" customHeigh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</row>
    <row r="54" spans="1:11" ht="15" customHeight="1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</row>
    <row r="55" spans="1:11" ht="15" customHeight="1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</row>
    <row r="56" spans="1:11" ht="15" customHeight="1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</row>
    <row r="57" spans="1:11" ht="15" customHeight="1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</row>
    <row r="58" spans="1:11" ht="15" customHeight="1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</row>
    <row r="59" spans="1:11" ht="15" customHeight="1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</row>
    <row r="60" spans="1:11" ht="15" customHeight="1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</row>
    <row r="61" spans="1:11" ht="15" customHeight="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</row>
    <row r="62" spans="1:11" ht="15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</row>
    <row r="63" spans="1:11" ht="15" customHeight="1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</row>
    <row r="64" spans="1:11" ht="15" customHeight="1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</row>
    <row r="65" spans="1:31" ht="15" customHeight="1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</row>
    <row r="66" spans="1:31" ht="15" customHeight="1">
      <c r="A66" s="100"/>
      <c r="B66" s="100"/>
      <c r="C66" s="130"/>
      <c r="D66" s="130"/>
      <c r="E66" s="100"/>
      <c r="F66" s="100"/>
      <c r="G66" s="100"/>
      <c r="H66" s="100"/>
      <c r="I66" s="100"/>
      <c r="J66" s="100"/>
      <c r="K66" s="100"/>
    </row>
    <row r="67" spans="1:31" ht="17.25" customHeight="1">
      <c r="Z67" s="12"/>
      <c r="AA67" s="12"/>
      <c r="AB67" s="12"/>
      <c r="AC67" s="12"/>
      <c r="AD67" s="12"/>
      <c r="AE6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zoomScaleNormal="100" workbookViewId="0"/>
  </sheetViews>
  <sheetFormatPr defaultColWidth="9" defaultRowHeight="17.100000000000001" customHeight="1"/>
  <cols>
    <col min="1" max="31" width="10.44140625" style="180" customWidth="1"/>
    <col min="32" max="16384" width="9" style="180"/>
  </cols>
  <sheetData>
    <row r="1" spans="1:19" s="12" customFormat="1" ht="33" customHeight="1">
      <c r="A1" s="15" t="s">
        <v>140</v>
      </c>
    </row>
    <row r="2" spans="1:19" s="12" customFormat="1" ht="15" customHeight="1">
      <c r="A2" s="17" t="s">
        <v>43</v>
      </c>
      <c r="B2" s="17"/>
      <c r="C2" s="17"/>
      <c r="D2" s="17"/>
      <c r="E2" s="88" t="s">
        <v>60</v>
      </c>
      <c r="H2" s="88" t="s">
        <v>70</v>
      </c>
      <c r="L2" s="17" t="s">
        <v>44</v>
      </c>
      <c r="O2" s="17" t="s">
        <v>170</v>
      </c>
    </row>
    <row r="3" spans="1:19" s="12" customFormat="1" ht="15" customHeight="1">
      <c r="A3" s="14" t="s">
        <v>204</v>
      </c>
      <c r="B3" s="14" t="s">
        <v>205</v>
      </c>
      <c r="C3" s="14" t="s">
        <v>206</v>
      </c>
      <c r="D3" s="14" t="s">
        <v>203</v>
      </c>
      <c r="E3" s="14" t="s">
        <v>54</v>
      </c>
      <c r="F3" s="14" t="s">
        <v>55</v>
      </c>
      <c r="G3" s="14" t="s">
        <v>50</v>
      </c>
      <c r="H3" s="13" t="s">
        <v>45</v>
      </c>
      <c r="I3" s="14" t="s">
        <v>59</v>
      </c>
      <c r="J3" s="14" t="s">
        <v>71</v>
      </c>
      <c r="K3" s="14" t="s">
        <v>46</v>
      </c>
      <c r="L3" s="14" t="s">
        <v>47</v>
      </c>
      <c r="M3" s="41" t="s">
        <v>48</v>
      </c>
      <c r="N3" s="41" t="s">
        <v>49</v>
      </c>
      <c r="O3" s="41" t="s">
        <v>195</v>
      </c>
      <c r="P3" s="41" t="s">
        <v>147</v>
      </c>
      <c r="Q3" s="41" t="s">
        <v>148</v>
      </c>
      <c r="R3" s="41" t="s">
        <v>149</v>
      </c>
      <c r="S3" s="41" t="s">
        <v>150</v>
      </c>
    </row>
    <row r="4" spans="1:19" s="12" customFormat="1" ht="15" customHeight="1">
      <c r="A4" s="146"/>
      <c r="B4" s="147"/>
      <c r="C4" s="147"/>
      <c r="D4" s="147"/>
      <c r="E4" s="23"/>
      <c r="F4" s="53"/>
      <c r="G4" s="42"/>
      <c r="H4" s="23"/>
      <c r="I4" s="23"/>
      <c r="J4" s="89"/>
      <c r="K4" s="42"/>
      <c r="L4" s="23"/>
      <c r="M4" s="23"/>
      <c r="N4" s="23"/>
      <c r="O4" s="23"/>
      <c r="P4" s="23"/>
      <c r="Q4" s="98"/>
      <c r="R4" s="98"/>
      <c r="S4" s="148"/>
    </row>
    <row r="5" spans="1:19" s="12" customFormat="1" ht="15" customHeight="1">
      <c r="A5" s="146"/>
      <c r="B5" s="147"/>
      <c r="C5" s="147"/>
      <c r="D5" s="147"/>
      <c r="E5" s="23"/>
      <c r="F5" s="53"/>
      <c r="G5" s="42"/>
      <c r="H5" s="23"/>
      <c r="I5" s="23"/>
      <c r="J5" s="89"/>
      <c r="K5" s="42"/>
      <c r="L5" s="23"/>
      <c r="M5" s="24"/>
      <c r="N5" s="24"/>
      <c r="O5" s="24"/>
      <c r="P5" s="24"/>
      <c r="Q5" s="99"/>
      <c r="R5" s="99"/>
      <c r="S5" s="149"/>
    </row>
    <row r="6" spans="1:19" s="12" customFormat="1" ht="15" customHeight="1">
      <c r="A6" s="146"/>
      <c r="B6" s="147"/>
      <c r="C6" s="147"/>
      <c r="D6" s="147"/>
      <c r="E6" s="23"/>
      <c r="F6" s="53"/>
      <c r="G6" s="42"/>
      <c r="H6" s="23"/>
      <c r="I6" s="23"/>
      <c r="J6" s="89"/>
      <c r="K6" s="42"/>
      <c r="L6" s="23"/>
      <c r="M6" s="24"/>
      <c r="N6" s="24"/>
      <c r="O6" s="24"/>
      <c r="P6" s="24"/>
      <c r="Q6" s="99"/>
      <c r="R6" s="99"/>
      <c r="S6" s="149"/>
    </row>
    <row r="7" spans="1:19" s="12" customFormat="1" ht="15" customHeight="1">
      <c r="A7" s="146"/>
      <c r="B7" s="147"/>
      <c r="C7" s="147"/>
      <c r="D7" s="147"/>
      <c r="E7" s="23"/>
      <c r="F7" s="53"/>
      <c r="G7" s="42"/>
      <c r="H7" s="23"/>
      <c r="I7" s="23"/>
      <c r="J7" s="89"/>
      <c r="K7" s="42"/>
      <c r="L7" s="23"/>
      <c r="M7" s="24"/>
      <c r="N7" s="24"/>
      <c r="O7" s="24"/>
      <c r="P7" s="24"/>
      <c r="Q7" s="99"/>
      <c r="R7" s="99"/>
      <c r="S7" s="149"/>
    </row>
    <row r="8" spans="1:19" s="12" customFormat="1" ht="15" customHeight="1">
      <c r="A8" s="146"/>
      <c r="B8" s="147"/>
      <c r="C8" s="147"/>
      <c r="D8" s="147"/>
      <c r="E8" s="23"/>
      <c r="F8" s="53"/>
      <c r="G8" s="42"/>
      <c r="H8" s="23"/>
      <c r="I8" s="23"/>
      <c r="J8" s="89"/>
      <c r="K8" s="42"/>
      <c r="L8" s="23"/>
      <c r="M8" s="24"/>
      <c r="N8" s="24"/>
      <c r="O8" s="24"/>
      <c r="P8" s="24"/>
      <c r="Q8" s="99"/>
      <c r="R8" s="99"/>
      <c r="S8" s="149"/>
    </row>
    <row r="9" spans="1:19" s="12" customFormat="1" ht="15" customHeight="1">
      <c r="A9" s="146"/>
      <c r="B9" s="147"/>
      <c r="C9" s="147"/>
      <c r="D9" s="147"/>
      <c r="E9" s="23"/>
      <c r="F9" s="53"/>
      <c r="G9" s="42"/>
      <c r="H9" s="23"/>
      <c r="I9" s="23"/>
      <c r="J9" s="89"/>
      <c r="K9" s="42"/>
      <c r="L9" s="23"/>
      <c r="M9" s="24"/>
      <c r="N9" s="24"/>
      <c r="O9" s="24"/>
      <c r="P9" s="24"/>
      <c r="Q9" s="99"/>
      <c r="R9" s="99"/>
      <c r="S9" s="149"/>
    </row>
    <row r="10" spans="1:19" s="12" customFormat="1" ht="15" customHeight="1">
      <c r="A10" s="146"/>
      <c r="B10" s="147"/>
      <c r="C10" s="147"/>
      <c r="D10" s="147"/>
      <c r="E10" s="23"/>
      <c r="F10" s="53"/>
      <c r="G10" s="42"/>
      <c r="H10" s="23"/>
      <c r="I10" s="23"/>
      <c r="J10" s="89"/>
      <c r="K10" s="42"/>
      <c r="L10" s="23"/>
      <c r="M10" s="24"/>
      <c r="N10" s="24"/>
      <c r="O10" s="24"/>
      <c r="P10" s="24"/>
      <c r="Q10" s="99"/>
      <c r="R10" s="99"/>
      <c r="S10" s="149"/>
    </row>
    <row r="11" spans="1:19" s="12" customFormat="1" ht="15" customHeight="1">
      <c r="A11" s="146"/>
      <c r="B11" s="147"/>
      <c r="C11" s="147"/>
      <c r="D11" s="147"/>
      <c r="E11" s="23"/>
      <c r="F11" s="53"/>
      <c r="G11" s="42"/>
      <c r="H11" s="23"/>
      <c r="I11" s="23"/>
      <c r="J11" s="89"/>
      <c r="K11" s="42"/>
      <c r="L11" s="23"/>
      <c r="M11" s="24"/>
      <c r="N11" s="24"/>
      <c r="O11" s="24"/>
      <c r="P11" s="24"/>
      <c r="Q11" s="99"/>
      <c r="R11" s="99"/>
      <c r="S11" s="149"/>
    </row>
    <row r="12" spans="1:19" s="12" customFormat="1" ht="15" customHeight="1">
      <c r="A12" s="146"/>
      <c r="B12" s="147"/>
      <c r="C12" s="147"/>
      <c r="D12" s="147"/>
      <c r="E12" s="23"/>
      <c r="F12" s="53"/>
      <c r="G12" s="42"/>
      <c r="H12" s="23"/>
      <c r="I12" s="23"/>
      <c r="J12" s="89"/>
      <c r="K12" s="42"/>
      <c r="L12" s="23"/>
      <c r="M12" s="24"/>
      <c r="N12" s="24"/>
      <c r="O12" s="24"/>
      <c r="P12" s="24"/>
      <c r="Q12" s="99"/>
      <c r="R12" s="99"/>
      <c r="S12" s="149"/>
    </row>
    <row r="13" spans="1:19" s="12" customFormat="1" ht="15" customHeight="1">
      <c r="A13" s="181"/>
      <c r="B13" s="181"/>
      <c r="C13" s="181"/>
      <c r="D13" s="181"/>
      <c r="E13" s="182"/>
      <c r="F13" s="182"/>
      <c r="G13" s="182"/>
      <c r="H13" s="182"/>
      <c r="I13" s="182"/>
      <c r="J13" s="182"/>
      <c r="K13" s="182"/>
      <c r="L13" s="182"/>
      <c r="M13" s="183"/>
      <c r="N13" s="183"/>
      <c r="O13" s="183"/>
      <c r="P13" s="183"/>
      <c r="Q13" s="183"/>
      <c r="R13" s="183"/>
      <c r="S13" s="183"/>
    </row>
    <row r="14" spans="1:19" s="12" customFormat="1" ht="15" customHeight="1">
      <c r="A14" s="181"/>
      <c r="B14" s="181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3"/>
      <c r="N14" s="183"/>
      <c r="O14" s="183"/>
      <c r="P14" s="183"/>
      <c r="Q14" s="183"/>
      <c r="R14" s="183"/>
      <c r="S14" s="183"/>
    </row>
    <row r="15" spans="1:19" s="12" customFormat="1" ht="15" customHeight="1">
      <c r="A15" s="181"/>
      <c r="B15" s="181"/>
      <c r="C15" s="181"/>
      <c r="D15" s="181"/>
      <c r="E15" s="182"/>
      <c r="F15" s="182"/>
      <c r="G15" s="182"/>
      <c r="H15" s="182"/>
      <c r="I15" s="182"/>
      <c r="J15" s="182"/>
      <c r="K15" s="182"/>
      <c r="L15" s="182"/>
      <c r="M15" s="183"/>
      <c r="N15" s="183"/>
      <c r="O15" s="183"/>
      <c r="P15" s="183"/>
      <c r="Q15" s="183"/>
      <c r="R15" s="183"/>
      <c r="S15" s="183"/>
    </row>
    <row r="16" spans="1:19" s="12" customFormat="1" ht="15" customHeight="1">
      <c r="A16" s="181"/>
      <c r="B16" s="181"/>
      <c r="C16" s="181"/>
      <c r="D16" s="181"/>
      <c r="E16" s="182"/>
      <c r="F16" s="182"/>
      <c r="G16" s="182"/>
      <c r="H16" s="182"/>
      <c r="I16" s="182"/>
      <c r="J16" s="182"/>
      <c r="K16" s="182"/>
      <c r="L16" s="182"/>
      <c r="M16" s="183"/>
      <c r="N16" s="183"/>
      <c r="O16" s="183"/>
      <c r="P16" s="183"/>
      <c r="Q16" s="183"/>
      <c r="R16" s="183"/>
      <c r="S16" s="183"/>
    </row>
    <row r="17" spans="1:19" s="12" customFormat="1" ht="15" customHeight="1">
      <c r="A17" s="181"/>
      <c r="B17" s="181"/>
      <c r="C17" s="181"/>
      <c r="D17" s="181"/>
      <c r="E17" s="182"/>
      <c r="F17" s="182"/>
      <c r="G17" s="182"/>
      <c r="H17" s="182"/>
      <c r="I17" s="182"/>
      <c r="J17" s="182"/>
      <c r="K17" s="182"/>
      <c r="L17" s="182"/>
      <c r="M17" s="183"/>
      <c r="N17" s="183"/>
      <c r="O17" s="183"/>
      <c r="P17" s="183"/>
      <c r="Q17" s="183"/>
      <c r="R17" s="183"/>
      <c r="S17" s="183"/>
    </row>
    <row r="18" spans="1:19" s="12" customFormat="1" ht="15" customHeight="1">
      <c r="A18" s="181"/>
      <c r="B18" s="181"/>
      <c r="C18" s="181"/>
      <c r="D18" s="181"/>
      <c r="E18" s="182"/>
      <c r="F18" s="182"/>
      <c r="G18" s="182"/>
      <c r="H18" s="182"/>
      <c r="I18" s="182"/>
      <c r="J18" s="182"/>
      <c r="K18" s="182"/>
      <c r="L18" s="182"/>
      <c r="M18" s="183"/>
      <c r="N18" s="183"/>
      <c r="O18" s="183"/>
      <c r="P18" s="183"/>
      <c r="Q18" s="183"/>
      <c r="R18" s="183"/>
      <c r="S18" s="183"/>
    </row>
    <row r="19" spans="1:19" s="12" customFormat="1" ht="15" customHeight="1">
      <c r="A19" s="181"/>
      <c r="B19" s="181"/>
      <c r="C19" s="181"/>
      <c r="D19" s="181"/>
      <c r="E19" s="182"/>
      <c r="F19" s="182"/>
      <c r="G19" s="182"/>
      <c r="H19" s="182"/>
      <c r="I19" s="182"/>
      <c r="J19" s="182"/>
      <c r="K19" s="182"/>
      <c r="L19" s="182"/>
      <c r="M19" s="183"/>
      <c r="N19" s="183"/>
      <c r="O19" s="183"/>
      <c r="P19" s="183"/>
      <c r="Q19" s="183"/>
      <c r="R19" s="183"/>
      <c r="S19" s="183"/>
    </row>
    <row r="20" spans="1:19" s="12" customFormat="1" ht="15" customHeight="1">
      <c r="A20" s="181"/>
      <c r="B20" s="181"/>
      <c r="C20" s="181"/>
      <c r="D20" s="181"/>
      <c r="E20" s="182"/>
      <c r="F20" s="182"/>
      <c r="G20" s="182"/>
      <c r="H20" s="182"/>
      <c r="I20" s="182"/>
      <c r="J20" s="182"/>
      <c r="K20" s="182"/>
      <c r="L20" s="182"/>
      <c r="M20" s="183"/>
      <c r="N20" s="183"/>
      <c r="O20" s="183"/>
      <c r="P20" s="183"/>
      <c r="Q20" s="183"/>
      <c r="R20" s="183"/>
      <c r="S20" s="183"/>
    </row>
    <row r="21" spans="1:19" s="12" customFormat="1" ht="15" customHeight="1">
      <c r="A21" s="181"/>
      <c r="B21" s="181"/>
      <c r="C21" s="181"/>
      <c r="D21" s="181"/>
      <c r="E21" s="182"/>
      <c r="F21" s="182"/>
      <c r="G21" s="182"/>
      <c r="H21" s="182"/>
      <c r="I21" s="182"/>
      <c r="J21" s="182"/>
      <c r="K21" s="182"/>
      <c r="L21" s="182"/>
      <c r="M21" s="183"/>
      <c r="N21" s="183"/>
      <c r="O21" s="183"/>
      <c r="P21" s="183"/>
      <c r="Q21" s="183"/>
      <c r="R21" s="183"/>
      <c r="S21" s="183"/>
    </row>
    <row r="22" spans="1:19" s="12" customFormat="1" ht="15" customHeight="1">
      <c r="A22" s="181"/>
      <c r="B22" s="181"/>
      <c r="C22" s="181"/>
      <c r="D22" s="181"/>
      <c r="E22" s="182"/>
      <c r="F22" s="182"/>
      <c r="G22" s="182"/>
      <c r="H22" s="182"/>
      <c r="I22" s="182"/>
      <c r="J22" s="182"/>
      <c r="K22" s="182"/>
      <c r="L22" s="182"/>
      <c r="M22" s="183"/>
      <c r="N22" s="183"/>
      <c r="O22" s="183"/>
      <c r="P22" s="183"/>
      <c r="Q22" s="183"/>
      <c r="R22" s="183"/>
      <c r="S22" s="183"/>
    </row>
    <row r="23" spans="1:19" s="12" customFormat="1" ht="15" customHeight="1">
      <c r="A23" s="181"/>
      <c r="B23" s="181"/>
      <c r="C23" s="181"/>
      <c r="D23" s="181"/>
      <c r="E23" s="182"/>
      <c r="F23" s="182"/>
      <c r="G23" s="182"/>
      <c r="H23" s="182"/>
      <c r="I23" s="182"/>
      <c r="J23" s="182"/>
      <c r="K23" s="182"/>
      <c r="L23" s="182"/>
      <c r="M23" s="183"/>
      <c r="N23" s="183"/>
      <c r="O23" s="183"/>
      <c r="P23" s="183"/>
      <c r="Q23" s="183"/>
      <c r="R23" s="183"/>
      <c r="S23" s="183"/>
    </row>
    <row r="24" spans="1:19" s="12" customFormat="1" ht="15" customHeight="1">
      <c r="A24" s="181"/>
      <c r="B24" s="181"/>
      <c r="C24" s="181"/>
      <c r="D24" s="181"/>
      <c r="E24" s="182"/>
      <c r="F24" s="182"/>
      <c r="G24" s="182"/>
      <c r="H24" s="182"/>
      <c r="I24" s="182"/>
      <c r="J24" s="182"/>
      <c r="K24" s="182"/>
      <c r="L24" s="182"/>
      <c r="M24" s="183"/>
      <c r="N24" s="183"/>
      <c r="O24" s="183"/>
      <c r="P24" s="183"/>
      <c r="Q24" s="183"/>
      <c r="R24" s="183"/>
      <c r="S24" s="183"/>
    </row>
    <row r="25" spans="1:19" s="12" customFormat="1" ht="15" customHeight="1">
      <c r="A25" s="181"/>
      <c r="B25" s="181"/>
      <c r="C25" s="181"/>
      <c r="D25" s="181"/>
      <c r="E25" s="182"/>
      <c r="F25" s="182"/>
      <c r="G25" s="182"/>
      <c r="H25" s="182"/>
      <c r="I25" s="182"/>
      <c r="J25" s="182"/>
      <c r="K25" s="182"/>
      <c r="L25" s="182"/>
      <c r="M25" s="183"/>
      <c r="N25" s="183"/>
      <c r="O25" s="183"/>
      <c r="P25" s="183"/>
      <c r="Q25" s="183"/>
      <c r="R25" s="183"/>
      <c r="S25" s="183"/>
    </row>
    <row r="26" spans="1:19" s="12" customFormat="1" ht="15" customHeight="1">
      <c r="A26" s="181"/>
      <c r="B26" s="181"/>
      <c r="C26" s="181"/>
      <c r="D26" s="181"/>
      <c r="E26" s="182"/>
      <c r="F26" s="182"/>
      <c r="G26" s="182"/>
      <c r="H26" s="182"/>
      <c r="I26" s="182"/>
      <c r="J26" s="182"/>
      <c r="K26" s="182"/>
      <c r="L26" s="182"/>
      <c r="M26" s="183"/>
      <c r="N26" s="183"/>
      <c r="O26" s="183"/>
      <c r="P26" s="183"/>
      <c r="Q26" s="183"/>
      <c r="R26" s="183"/>
      <c r="S26" s="183"/>
    </row>
    <row r="27" spans="1:19" s="12" customFormat="1" ht="15" customHeight="1">
      <c r="A27" s="181"/>
      <c r="B27" s="181"/>
      <c r="C27" s="181"/>
      <c r="D27" s="181"/>
      <c r="E27" s="182"/>
      <c r="F27" s="182"/>
      <c r="G27" s="182"/>
      <c r="H27" s="182"/>
      <c r="I27" s="182"/>
      <c r="J27" s="182"/>
      <c r="K27" s="182"/>
      <c r="L27" s="182"/>
      <c r="M27" s="183"/>
      <c r="N27" s="183"/>
      <c r="O27" s="183"/>
      <c r="P27" s="183"/>
      <c r="Q27" s="183"/>
      <c r="R27" s="183"/>
      <c r="S27" s="183"/>
    </row>
    <row r="28" spans="1:19" s="12" customFormat="1" ht="15" customHeight="1">
      <c r="A28" s="181"/>
      <c r="B28" s="181"/>
      <c r="C28" s="181"/>
      <c r="D28" s="181"/>
      <c r="E28" s="182"/>
      <c r="F28" s="182"/>
      <c r="G28" s="182"/>
      <c r="H28" s="182"/>
      <c r="I28" s="182"/>
      <c r="J28" s="182"/>
      <c r="K28" s="182"/>
      <c r="L28" s="182"/>
      <c r="M28" s="183"/>
      <c r="N28" s="183"/>
      <c r="O28" s="183"/>
      <c r="P28" s="183"/>
      <c r="Q28" s="183"/>
      <c r="R28" s="183"/>
      <c r="S28" s="183"/>
    </row>
    <row r="29" spans="1:19" s="12" customFormat="1" ht="15" customHeight="1">
      <c r="A29" s="181"/>
      <c r="B29" s="181"/>
      <c r="C29" s="181"/>
      <c r="D29" s="181"/>
      <c r="E29" s="182"/>
      <c r="F29" s="182"/>
      <c r="G29" s="182"/>
      <c r="H29" s="182"/>
      <c r="I29" s="182"/>
      <c r="J29" s="182"/>
      <c r="K29" s="182"/>
      <c r="L29" s="182"/>
      <c r="M29" s="183"/>
      <c r="N29" s="183"/>
      <c r="O29" s="183"/>
      <c r="P29" s="183"/>
      <c r="Q29" s="183"/>
      <c r="R29" s="183"/>
      <c r="S29" s="183"/>
    </row>
    <row r="30" spans="1:19" s="12" customFormat="1" ht="15" customHeight="1">
      <c r="A30" s="181"/>
      <c r="B30" s="181"/>
      <c r="C30" s="181"/>
      <c r="D30" s="181"/>
      <c r="E30" s="182"/>
      <c r="F30" s="182"/>
      <c r="G30" s="182"/>
      <c r="H30" s="182"/>
      <c r="I30" s="182"/>
      <c r="J30" s="182"/>
      <c r="K30" s="182"/>
      <c r="L30" s="182"/>
      <c r="M30" s="183"/>
      <c r="N30" s="183"/>
      <c r="O30" s="183"/>
      <c r="P30" s="183"/>
      <c r="Q30" s="183"/>
      <c r="R30" s="183"/>
      <c r="S30" s="183"/>
    </row>
    <row r="31" spans="1:19" s="12" customFormat="1" ht="15" customHeight="1">
      <c r="A31" s="181"/>
      <c r="B31" s="181"/>
      <c r="C31" s="181"/>
      <c r="D31" s="181"/>
      <c r="E31" s="182"/>
      <c r="F31" s="182"/>
      <c r="G31" s="182"/>
      <c r="H31" s="182"/>
      <c r="I31" s="182"/>
      <c r="J31" s="182"/>
      <c r="K31" s="182"/>
      <c r="L31" s="182"/>
      <c r="M31" s="183"/>
      <c r="N31" s="183"/>
      <c r="O31" s="183"/>
      <c r="P31" s="183"/>
      <c r="Q31" s="183"/>
      <c r="R31" s="183"/>
      <c r="S31" s="183"/>
    </row>
    <row r="32" spans="1:19" s="12" customFormat="1" ht="15" customHeight="1">
      <c r="A32" s="181"/>
      <c r="B32" s="181"/>
      <c r="C32" s="181"/>
      <c r="D32" s="181"/>
      <c r="E32" s="182"/>
      <c r="F32" s="182"/>
      <c r="G32" s="182"/>
      <c r="H32" s="182"/>
      <c r="I32" s="182"/>
      <c r="J32" s="182"/>
      <c r="K32" s="182"/>
      <c r="L32" s="182"/>
      <c r="M32" s="183"/>
      <c r="N32" s="183"/>
      <c r="O32" s="183"/>
      <c r="P32" s="183"/>
      <c r="Q32" s="183"/>
      <c r="R32" s="183"/>
      <c r="S32" s="183"/>
    </row>
    <row r="33" spans="1:19" s="12" customFormat="1" ht="15" customHeight="1">
      <c r="A33" s="146"/>
      <c r="B33" s="147"/>
      <c r="C33" s="147"/>
      <c r="D33" s="147"/>
      <c r="E33" s="23"/>
      <c r="F33" s="53"/>
      <c r="G33" s="42"/>
      <c r="H33" s="23"/>
      <c r="I33" s="23"/>
      <c r="J33" s="89"/>
      <c r="K33" s="42"/>
      <c r="L33" s="23"/>
      <c r="M33" s="24"/>
      <c r="N33" s="24"/>
      <c r="O33" s="24"/>
      <c r="P33" s="24"/>
      <c r="Q33" s="99"/>
      <c r="R33" s="99"/>
      <c r="S33" s="149"/>
    </row>
    <row r="34" spans="1:19" s="12" customFormat="1" ht="15" customHeight="1"/>
    <row r="35" spans="1:19" s="12" customFormat="1" ht="15" customHeight="1">
      <c r="A35" s="17" t="s">
        <v>82</v>
      </c>
    </row>
    <row r="36" spans="1:19" s="19" customFormat="1" ht="15" customHeight="1">
      <c r="A36" s="185" t="s">
        <v>238</v>
      </c>
      <c r="B36" s="186" t="s">
        <v>198</v>
      </c>
      <c r="C36" s="186" t="s">
        <v>143</v>
      </c>
      <c r="D36" s="187" t="s">
        <v>212</v>
      </c>
      <c r="E36" s="187" t="s">
        <v>211</v>
      </c>
      <c r="F36" s="188" t="s">
        <v>214</v>
      </c>
      <c r="G36" s="188" t="s">
        <v>144</v>
      </c>
      <c r="H36" s="188" t="s">
        <v>145</v>
      </c>
      <c r="I36" s="188" t="s">
        <v>99</v>
      </c>
      <c r="J36" s="188" t="s">
        <v>239</v>
      </c>
      <c r="K36" s="188" t="s">
        <v>392</v>
      </c>
    </row>
    <row r="37" spans="1:19" ht="15" customHeight="1">
      <c r="A37" s="100"/>
      <c r="B37" s="100"/>
      <c r="C37" s="130"/>
      <c r="D37" s="130"/>
      <c r="E37" s="100"/>
      <c r="F37" s="100"/>
      <c r="G37" s="100"/>
      <c r="H37" s="100"/>
      <c r="I37" s="100"/>
      <c r="J37" s="100"/>
      <c r="K37" s="100"/>
    </row>
    <row r="38" spans="1:19" ht="15" customHeight="1">
      <c r="A38" s="100"/>
      <c r="B38" s="100"/>
      <c r="C38" s="130"/>
      <c r="D38" s="130"/>
      <c r="E38" s="100"/>
      <c r="F38" s="100"/>
      <c r="G38" s="100"/>
      <c r="H38" s="100"/>
      <c r="I38" s="100"/>
      <c r="J38" s="100"/>
      <c r="K38" s="100"/>
    </row>
    <row r="39" spans="1:19" ht="15" customHeight="1">
      <c r="A39" s="100"/>
      <c r="B39" s="100"/>
      <c r="C39" s="130"/>
      <c r="D39" s="130"/>
      <c r="E39" s="100"/>
      <c r="F39" s="100"/>
      <c r="G39" s="100"/>
      <c r="H39" s="100"/>
      <c r="I39" s="100"/>
      <c r="J39" s="100"/>
      <c r="K39" s="100"/>
    </row>
    <row r="40" spans="1:19" ht="15" customHeight="1">
      <c r="A40" s="100"/>
      <c r="B40" s="100"/>
      <c r="C40" s="130"/>
      <c r="D40" s="130"/>
      <c r="E40" s="100"/>
      <c r="F40" s="100"/>
      <c r="G40" s="100"/>
      <c r="H40" s="100"/>
      <c r="I40" s="100"/>
      <c r="J40" s="100"/>
      <c r="K40" s="100"/>
    </row>
    <row r="41" spans="1:19" ht="15" customHeight="1">
      <c r="A41" s="100"/>
      <c r="B41" s="100"/>
      <c r="C41" s="130"/>
      <c r="D41" s="130"/>
      <c r="E41" s="100"/>
      <c r="F41" s="100"/>
      <c r="G41" s="100"/>
      <c r="H41" s="100"/>
      <c r="I41" s="100"/>
      <c r="J41" s="100"/>
      <c r="K41" s="100"/>
    </row>
    <row r="42" spans="1:19" ht="15" customHeight="1">
      <c r="A42" s="100"/>
      <c r="B42" s="100"/>
      <c r="C42" s="130"/>
      <c r="D42" s="130"/>
      <c r="E42" s="100"/>
      <c r="F42" s="100"/>
      <c r="G42" s="100"/>
      <c r="H42" s="100"/>
      <c r="I42" s="100"/>
      <c r="J42" s="100"/>
      <c r="K42" s="100"/>
    </row>
    <row r="43" spans="1:19" ht="15" customHeight="1">
      <c r="A43" s="100"/>
      <c r="B43" s="100"/>
      <c r="C43" s="130"/>
      <c r="D43" s="130"/>
      <c r="E43" s="100"/>
      <c r="F43" s="100"/>
      <c r="G43" s="100"/>
      <c r="H43" s="100"/>
      <c r="I43" s="100"/>
      <c r="J43" s="100"/>
      <c r="K43" s="100"/>
    </row>
    <row r="44" spans="1:19" ht="15" customHeight="1">
      <c r="A44" s="100"/>
      <c r="B44" s="100"/>
      <c r="C44" s="130"/>
      <c r="D44" s="130"/>
      <c r="E44" s="100"/>
      <c r="F44" s="100"/>
      <c r="G44" s="100"/>
      <c r="H44" s="100"/>
      <c r="I44" s="100"/>
      <c r="J44" s="100"/>
      <c r="K44" s="100"/>
    </row>
    <row r="45" spans="1:19" ht="15" customHeight="1">
      <c r="A45" s="100"/>
      <c r="B45" s="100"/>
      <c r="C45" s="130"/>
      <c r="D45" s="130"/>
      <c r="E45" s="100"/>
      <c r="F45" s="100"/>
      <c r="G45" s="100"/>
      <c r="H45" s="100"/>
      <c r="I45" s="100"/>
      <c r="J45" s="100"/>
      <c r="K45" s="100"/>
    </row>
    <row r="46" spans="1:19" ht="15" customHeight="1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</row>
    <row r="47" spans="1:19" ht="15" customHeight="1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</row>
    <row r="48" spans="1:19" ht="15" customHeight="1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</row>
    <row r="49" spans="1:11" ht="15" customHeight="1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</row>
    <row r="50" spans="1:11" ht="15" customHeight="1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</row>
    <row r="51" spans="1:11" ht="15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5" customHeight="1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</row>
    <row r="53" spans="1:11" ht="15" customHeigh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</row>
    <row r="54" spans="1:11" ht="15" customHeight="1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</row>
    <row r="55" spans="1:11" ht="15" customHeight="1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</row>
    <row r="56" spans="1:11" ht="15" customHeight="1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</row>
    <row r="57" spans="1:11" ht="15" customHeight="1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</row>
    <row r="58" spans="1:11" ht="15" customHeight="1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</row>
    <row r="59" spans="1:11" ht="15" customHeight="1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</row>
    <row r="60" spans="1:11" ht="15" customHeight="1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</row>
    <row r="61" spans="1:11" ht="15" customHeight="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</row>
    <row r="62" spans="1:11" ht="15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</row>
    <row r="63" spans="1:11" ht="15" customHeight="1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</row>
    <row r="64" spans="1:11" ht="15" customHeight="1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</row>
    <row r="65" spans="1:31" ht="15" customHeight="1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</row>
    <row r="66" spans="1:31" ht="15" customHeight="1">
      <c r="A66" s="100"/>
      <c r="B66" s="100"/>
      <c r="C66" s="130"/>
      <c r="D66" s="130"/>
      <c r="E66" s="100"/>
      <c r="F66" s="100"/>
      <c r="G66" s="100"/>
      <c r="H66" s="100"/>
      <c r="I66" s="100"/>
      <c r="J66" s="100"/>
      <c r="K66" s="100"/>
    </row>
    <row r="67" spans="1:31" ht="17.25" customHeight="1">
      <c r="Z67" s="12"/>
      <c r="AA67" s="12"/>
      <c r="AB67" s="12"/>
      <c r="AC67" s="12"/>
      <c r="AD67" s="12"/>
      <c r="AE6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zoomScaleNormal="100" workbookViewId="0"/>
  </sheetViews>
  <sheetFormatPr defaultColWidth="9" defaultRowHeight="17.100000000000001" customHeight="1"/>
  <cols>
    <col min="1" max="31" width="10.44140625" style="180" customWidth="1"/>
    <col min="32" max="16384" width="9" style="180"/>
  </cols>
  <sheetData>
    <row r="1" spans="1:19" s="12" customFormat="1" ht="33" customHeight="1">
      <c r="A1" s="15" t="s">
        <v>140</v>
      </c>
    </row>
    <row r="2" spans="1:19" s="12" customFormat="1" ht="15" customHeight="1">
      <c r="A2" s="17" t="s">
        <v>43</v>
      </c>
      <c r="B2" s="17"/>
      <c r="C2" s="17"/>
      <c r="D2" s="17"/>
      <c r="E2" s="88" t="s">
        <v>60</v>
      </c>
      <c r="H2" s="88" t="s">
        <v>70</v>
      </c>
      <c r="L2" s="17" t="s">
        <v>44</v>
      </c>
      <c r="O2" s="17" t="s">
        <v>170</v>
      </c>
    </row>
    <row r="3" spans="1:19" s="12" customFormat="1" ht="15" customHeight="1">
      <c r="A3" s="14" t="s">
        <v>196</v>
      </c>
      <c r="B3" s="14" t="s">
        <v>197</v>
      </c>
      <c r="C3" s="14" t="s">
        <v>198</v>
      </c>
      <c r="D3" s="14" t="s">
        <v>203</v>
      </c>
      <c r="E3" s="14" t="s">
        <v>54</v>
      </c>
      <c r="F3" s="14" t="s">
        <v>55</v>
      </c>
      <c r="G3" s="14" t="s">
        <v>50</v>
      </c>
      <c r="H3" s="13" t="s">
        <v>45</v>
      </c>
      <c r="I3" s="14" t="s">
        <v>59</v>
      </c>
      <c r="J3" s="14" t="s">
        <v>71</v>
      </c>
      <c r="K3" s="14" t="s">
        <v>46</v>
      </c>
      <c r="L3" s="14" t="s">
        <v>47</v>
      </c>
      <c r="M3" s="41" t="s">
        <v>48</v>
      </c>
      <c r="N3" s="41" t="s">
        <v>49</v>
      </c>
      <c r="O3" s="41" t="s">
        <v>195</v>
      </c>
      <c r="P3" s="41" t="s">
        <v>147</v>
      </c>
      <c r="Q3" s="41" t="s">
        <v>148</v>
      </c>
      <c r="R3" s="41" t="s">
        <v>149</v>
      </c>
      <c r="S3" s="41" t="s">
        <v>150</v>
      </c>
    </row>
    <row r="4" spans="1:19" s="12" customFormat="1" ht="15" customHeight="1">
      <c r="A4" s="146"/>
      <c r="B4" s="147"/>
      <c r="C4" s="147"/>
      <c r="D4" s="147"/>
      <c r="E4" s="23"/>
      <c r="F4" s="53"/>
      <c r="G4" s="42"/>
      <c r="H4" s="23"/>
      <c r="I4" s="23"/>
      <c r="J4" s="89"/>
      <c r="K4" s="42"/>
      <c r="L4" s="23"/>
      <c r="M4" s="23"/>
      <c r="N4" s="23"/>
      <c r="O4" s="23"/>
      <c r="P4" s="23"/>
      <c r="Q4" s="98"/>
      <c r="R4" s="98"/>
      <c r="S4" s="148"/>
    </row>
    <row r="5" spans="1:19" s="12" customFormat="1" ht="15" customHeight="1">
      <c r="A5" s="146"/>
      <c r="B5" s="147"/>
      <c r="C5" s="147"/>
      <c r="D5" s="147"/>
      <c r="E5" s="23"/>
      <c r="F5" s="53"/>
      <c r="G5" s="42"/>
      <c r="H5" s="23"/>
      <c r="I5" s="23"/>
      <c r="J5" s="89"/>
      <c r="K5" s="42"/>
      <c r="L5" s="23"/>
      <c r="M5" s="24"/>
      <c r="N5" s="24"/>
      <c r="O5" s="24"/>
      <c r="P5" s="24"/>
      <c r="Q5" s="99"/>
      <c r="R5" s="99"/>
      <c r="S5" s="149"/>
    </row>
    <row r="6" spans="1:19" s="12" customFormat="1" ht="15" customHeight="1">
      <c r="A6" s="146"/>
      <c r="B6" s="147"/>
      <c r="C6" s="147"/>
      <c r="D6" s="147"/>
      <c r="E6" s="23"/>
      <c r="F6" s="53"/>
      <c r="G6" s="42"/>
      <c r="H6" s="23"/>
      <c r="I6" s="23"/>
      <c r="J6" s="89"/>
      <c r="K6" s="42"/>
      <c r="L6" s="23"/>
      <c r="M6" s="24"/>
      <c r="N6" s="24"/>
      <c r="O6" s="24"/>
      <c r="P6" s="24"/>
      <c r="Q6" s="99"/>
      <c r="R6" s="99"/>
      <c r="S6" s="149"/>
    </row>
    <row r="7" spans="1:19" s="12" customFormat="1" ht="15" customHeight="1">
      <c r="A7" s="146"/>
      <c r="B7" s="147"/>
      <c r="C7" s="147"/>
      <c r="D7" s="147"/>
      <c r="E7" s="23"/>
      <c r="F7" s="53"/>
      <c r="G7" s="42"/>
      <c r="H7" s="23"/>
      <c r="I7" s="23"/>
      <c r="J7" s="89"/>
      <c r="K7" s="42"/>
      <c r="L7" s="23"/>
      <c r="M7" s="24"/>
      <c r="N7" s="24"/>
      <c r="O7" s="24"/>
      <c r="P7" s="24"/>
      <c r="Q7" s="99"/>
      <c r="R7" s="99"/>
      <c r="S7" s="149"/>
    </row>
    <row r="8" spans="1:19" s="12" customFormat="1" ht="15" customHeight="1">
      <c r="A8" s="146"/>
      <c r="B8" s="147"/>
      <c r="C8" s="147"/>
      <c r="D8" s="147"/>
      <c r="E8" s="23"/>
      <c r="F8" s="53"/>
      <c r="G8" s="42"/>
      <c r="H8" s="23"/>
      <c r="I8" s="23"/>
      <c r="J8" s="89"/>
      <c r="K8" s="42"/>
      <c r="L8" s="23"/>
      <c r="M8" s="24"/>
      <c r="N8" s="24"/>
      <c r="O8" s="24"/>
      <c r="P8" s="24"/>
      <c r="Q8" s="99"/>
      <c r="R8" s="99"/>
      <c r="S8" s="149"/>
    </row>
    <row r="9" spans="1:19" s="12" customFormat="1" ht="15" customHeight="1">
      <c r="A9" s="146"/>
      <c r="B9" s="147"/>
      <c r="C9" s="147"/>
      <c r="D9" s="147"/>
      <c r="E9" s="23"/>
      <c r="F9" s="53"/>
      <c r="G9" s="42"/>
      <c r="H9" s="23"/>
      <c r="I9" s="23"/>
      <c r="J9" s="89"/>
      <c r="K9" s="42"/>
      <c r="L9" s="23"/>
      <c r="M9" s="24"/>
      <c r="N9" s="24"/>
      <c r="O9" s="24"/>
      <c r="P9" s="24"/>
      <c r="Q9" s="99"/>
      <c r="R9" s="99"/>
      <c r="S9" s="149"/>
    </row>
    <row r="10" spans="1:19" s="12" customFormat="1" ht="15" customHeight="1">
      <c r="A10" s="146"/>
      <c r="B10" s="147"/>
      <c r="C10" s="147"/>
      <c r="D10" s="147"/>
      <c r="E10" s="23"/>
      <c r="F10" s="53"/>
      <c r="G10" s="42"/>
      <c r="H10" s="23"/>
      <c r="I10" s="23"/>
      <c r="J10" s="89"/>
      <c r="K10" s="42"/>
      <c r="L10" s="23"/>
      <c r="M10" s="24"/>
      <c r="N10" s="24"/>
      <c r="O10" s="24"/>
      <c r="P10" s="24"/>
      <c r="Q10" s="99"/>
      <c r="R10" s="99"/>
      <c r="S10" s="149"/>
    </row>
    <row r="11" spans="1:19" s="12" customFormat="1" ht="15" customHeight="1">
      <c r="A11" s="146"/>
      <c r="B11" s="147"/>
      <c r="C11" s="147"/>
      <c r="D11" s="147"/>
      <c r="E11" s="23"/>
      <c r="F11" s="53"/>
      <c r="G11" s="42"/>
      <c r="H11" s="23"/>
      <c r="I11" s="23"/>
      <c r="J11" s="89"/>
      <c r="K11" s="42"/>
      <c r="L11" s="23"/>
      <c r="M11" s="24"/>
      <c r="N11" s="24"/>
      <c r="O11" s="24"/>
      <c r="P11" s="24"/>
      <c r="Q11" s="99"/>
      <c r="R11" s="99"/>
      <c r="S11" s="149"/>
    </row>
    <row r="12" spans="1:19" s="12" customFormat="1" ht="15" customHeight="1">
      <c r="A12" s="146"/>
      <c r="B12" s="147"/>
      <c r="C12" s="147"/>
      <c r="D12" s="147"/>
      <c r="E12" s="23"/>
      <c r="F12" s="53"/>
      <c r="G12" s="42"/>
      <c r="H12" s="23"/>
      <c r="I12" s="23"/>
      <c r="J12" s="89"/>
      <c r="K12" s="42"/>
      <c r="L12" s="23"/>
      <c r="M12" s="24"/>
      <c r="N12" s="24"/>
      <c r="O12" s="24"/>
      <c r="P12" s="24"/>
      <c r="Q12" s="99"/>
      <c r="R12" s="99"/>
      <c r="S12" s="149"/>
    </row>
    <row r="13" spans="1:19" s="12" customFormat="1" ht="15" customHeight="1">
      <c r="A13" s="181"/>
      <c r="B13" s="181"/>
      <c r="C13" s="181"/>
      <c r="D13" s="181"/>
      <c r="E13" s="182"/>
      <c r="F13" s="182"/>
      <c r="G13" s="182"/>
      <c r="H13" s="182"/>
      <c r="I13" s="182"/>
      <c r="J13" s="182"/>
      <c r="K13" s="182"/>
      <c r="L13" s="182"/>
      <c r="M13" s="183"/>
      <c r="N13" s="183"/>
      <c r="O13" s="183"/>
      <c r="P13" s="183"/>
      <c r="Q13" s="183"/>
      <c r="R13" s="183"/>
      <c r="S13" s="183"/>
    </row>
    <row r="14" spans="1:19" s="12" customFormat="1" ht="15" customHeight="1">
      <c r="A14" s="181"/>
      <c r="B14" s="181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3"/>
      <c r="N14" s="183"/>
      <c r="O14" s="183"/>
      <c r="P14" s="183"/>
      <c r="Q14" s="183"/>
      <c r="R14" s="183"/>
      <c r="S14" s="183"/>
    </row>
    <row r="15" spans="1:19" s="12" customFormat="1" ht="15" customHeight="1">
      <c r="A15" s="181"/>
      <c r="B15" s="181"/>
      <c r="C15" s="181"/>
      <c r="D15" s="181"/>
      <c r="E15" s="182"/>
      <c r="F15" s="182"/>
      <c r="G15" s="182"/>
      <c r="H15" s="182"/>
      <c r="I15" s="182"/>
      <c r="J15" s="182"/>
      <c r="K15" s="182"/>
      <c r="L15" s="182"/>
      <c r="M15" s="183"/>
      <c r="N15" s="183"/>
      <c r="O15" s="183"/>
      <c r="P15" s="183"/>
      <c r="Q15" s="183"/>
      <c r="R15" s="183"/>
      <c r="S15" s="183"/>
    </row>
    <row r="16" spans="1:19" s="12" customFormat="1" ht="15" customHeight="1">
      <c r="A16" s="181"/>
      <c r="B16" s="181"/>
      <c r="C16" s="181"/>
      <c r="D16" s="181"/>
      <c r="E16" s="182"/>
      <c r="F16" s="182"/>
      <c r="G16" s="182"/>
      <c r="H16" s="182"/>
      <c r="I16" s="182"/>
      <c r="J16" s="182"/>
      <c r="K16" s="182"/>
      <c r="L16" s="182"/>
      <c r="M16" s="183"/>
      <c r="N16" s="183"/>
      <c r="O16" s="183"/>
      <c r="P16" s="183"/>
      <c r="Q16" s="183"/>
      <c r="R16" s="183"/>
      <c r="S16" s="183"/>
    </row>
    <row r="17" spans="1:19" s="12" customFormat="1" ht="15" customHeight="1">
      <c r="A17" s="181"/>
      <c r="B17" s="181"/>
      <c r="C17" s="181"/>
      <c r="D17" s="181"/>
      <c r="E17" s="182"/>
      <c r="F17" s="182"/>
      <c r="G17" s="182"/>
      <c r="H17" s="182"/>
      <c r="I17" s="182"/>
      <c r="J17" s="182"/>
      <c r="K17" s="182"/>
      <c r="L17" s="182"/>
      <c r="M17" s="183"/>
      <c r="N17" s="183"/>
      <c r="O17" s="183"/>
      <c r="P17" s="183"/>
      <c r="Q17" s="183"/>
      <c r="R17" s="183"/>
      <c r="S17" s="183"/>
    </row>
    <row r="18" spans="1:19" s="12" customFormat="1" ht="15" customHeight="1">
      <c r="A18" s="181"/>
      <c r="B18" s="181"/>
      <c r="C18" s="181"/>
      <c r="D18" s="181"/>
      <c r="E18" s="182"/>
      <c r="F18" s="182"/>
      <c r="G18" s="182"/>
      <c r="H18" s="182"/>
      <c r="I18" s="182"/>
      <c r="J18" s="182"/>
      <c r="K18" s="182"/>
      <c r="L18" s="182"/>
      <c r="M18" s="183"/>
      <c r="N18" s="183"/>
      <c r="O18" s="183"/>
      <c r="P18" s="183"/>
      <c r="Q18" s="183"/>
      <c r="R18" s="183"/>
      <c r="S18" s="183"/>
    </row>
    <row r="19" spans="1:19" s="12" customFormat="1" ht="15" customHeight="1">
      <c r="A19" s="181"/>
      <c r="B19" s="181"/>
      <c r="C19" s="181"/>
      <c r="D19" s="181"/>
      <c r="E19" s="182"/>
      <c r="F19" s="182"/>
      <c r="G19" s="182"/>
      <c r="H19" s="182"/>
      <c r="I19" s="182"/>
      <c r="J19" s="182"/>
      <c r="K19" s="182"/>
      <c r="L19" s="182"/>
      <c r="M19" s="183"/>
      <c r="N19" s="183"/>
      <c r="O19" s="183"/>
      <c r="P19" s="183"/>
      <c r="Q19" s="183"/>
      <c r="R19" s="183"/>
      <c r="S19" s="183"/>
    </row>
    <row r="20" spans="1:19" s="12" customFormat="1" ht="15" customHeight="1">
      <c r="A20" s="181"/>
      <c r="B20" s="181"/>
      <c r="C20" s="181"/>
      <c r="D20" s="181"/>
      <c r="E20" s="182"/>
      <c r="F20" s="182"/>
      <c r="G20" s="182"/>
      <c r="H20" s="182"/>
      <c r="I20" s="182"/>
      <c r="J20" s="182"/>
      <c r="K20" s="182"/>
      <c r="L20" s="182"/>
      <c r="M20" s="183"/>
      <c r="N20" s="183"/>
      <c r="O20" s="183"/>
      <c r="P20" s="183"/>
      <c r="Q20" s="183"/>
      <c r="R20" s="183"/>
      <c r="S20" s="183"/>
    </row>
    <row r="21" spans="1:19" s="12" customFormat="1" ht="15" customHeight="1">
      <c r="A21" s="181"/>
      <c r="B21" s="181"/>
      <c r="C21" s="181"/>
      <c r="D21" s="181"/>
      <c r="E21" s="182"/>
      <c r="F21" s="182"/>
      <c r="G21" s="182"/>
      <c r="H21" s="182"/>
      <c r="I21" s="182"/>
      <c r="J21" s="182"/>
      <c r="K21" s="182"/>
      <c r="L21" s="182"/>
      <c r="M21" s="183"/>
      <c r="N21" s="183"/>
      <c r="O21" s="183"/>
      <c r="P21" s="183"/>
      <c r="Q21" s="183"/>
      <c r="R21" s="183"/>
      <c r="S21" s="183"/>
    </row>
    <row r="22" spans="1:19" s="12" customFormat="1" ht="15" customHeight="1">
      <c r="A22" s="181"/>
      <c r="B22" s="181"/>
      <c r="C22" s="181"/>
      <c r="D22" s="181"/>
      <c r="E22" s="182"/>
      <c r="F22" s="182"/>
      <c r="G22" s="182"/>
      <c r="H22" s="182"/>
      <c r="I22" s="182"/>
      <c r="J22" s="182"/>
      <c r="K22" s="182"/>
      <c r="L22" s="182"/>
      <c r="M22" s="183"/>
      <c r="N22" s="183"/>
      <c r="O22" s="183"/>
      <c r="P22" s="183"/>
      <c r="Q22" s="183"/>
      <c r="R22" s="183"/>
      <c r="S22" s="183"/>
    </row>
    <row r="23" spans="1:19" s="12" customFormat="1" ht="15" customHeight="1">
      <c r="A23" s="181"/>
      <c r="B23" s="181"/>
      <c r="C23" s="181"/>
      <c r="D23" s="181"/>
      <c r="E23" s="182"/>
      <c r="F23" s="182"/>
      <c r="G23" s="182"/>
      <c r="H23" s="182"/>
      <c r="I23" s="182"/>
      <c r="J23" s="182"/>
      <c r="K23" s="182"/>
      <c r="L23" s="182"/>
      <c r="M23" s="183"/>
      <c r="N23" s="183"/>
      <c r="O23" s="183"/>
      <c r="P23" s="183"/>
      <c r="Q23" s="183"/>
      <c r="R23" s="183"/>
      <c r="S23" s="183"/>
    </row>
    <row r="24" spans="1:19" s="12" customFormat="1" ht="15" customHeight="1">
      <c r="A24" s="181"/>
      <c r="B24" s="181"/>
      <c r="C24" s="181"/>
      <c r="D24" s="181"/>
      <c r="E24" s="182"/>
      <c r="F24" s="182"/>
      <c r="G24" s="182"/>
      <c r="H24" s="182"/>
      <c r="I24" s="182"/>
      <c r="J24" s="182"/>
      <c r="K24" s="182"/>
      <c r="L24" s="182"/>
      <c r="M24" s="183"/>
      <c r="N24" s="183"/>
      <c r="O24" s="183"/>
      <c r="P24" s="183"/>
      <c r="Q24" s="183"/>
      <c r="R24" s="183"/>
      <c r="S24" s="183"/>
    </row>
    <row r="25" spans="1:19" s="12" customFormat="1" ht="15" customHeight="1">
      <c r="A25" s="181"/>
      <c r="B25" s="181"/>
      <c r="C25" s="181"/>
      <c r="D25" s="181"/>
      <c r="E25" s="182"/>
      <c r="F25" s="182"/>
      <c r="G25" s="182"/>
      <c r="H25" s="182"/>
      <c r="I25" s="182"/>
      <c r="J25" s="182"/>
      <c r="K25" s="182"/>
      <c r="L25" s="182"/>
      <c r="M25" s="183"/>
      <c r="N25" s="183"/>
      <c r="O25" s="183"/>
      <c r="P25" s="183"/>
      <c r="Q25" s="183"/>
      <c r="R25" s="183"/>
      <c r="S25" s="183"/>
    </row>
    <row r="26" spans="1:19" s="12" customFormat="1" ht="15" customHeight="1">
      <c r="A26" s="181"/>
      <c r="B26" s="181"/>
      <c r="C26" s="181"/>
      <c r="D26" s="181"/>
      <c r="E26" s="182"/>
      <c r="F26" s="182"/>
      <c r="G26" s="182"/>
      <c r="H26" s="182"/>
      <c r="I26" s="182"/>
      <c r="J26" s="182"/>
      <c r="K26" s="182"/>
      <c r="L26" s="182"/>
      <c r="M26" s="183"/>
      <c r="N26" s="183"/>
      <c r="O26" s="183"/>
      <c r="P26" s="183"/>
      <c r="Q26" s="183"/>
      <c r="R26" s="183"/>
      <c r="S26" s="183"/>
    </row>
    <row r="27" spans="1:19" s="12" customFormat="1" ht="15" customHeight="1">
      <c r="A27" s="181"/>
      <c r="B27" s="181"/>
      <c r="C27" s="181"/>
      <c r="D27" s="181"/>
      <c r="E27" s="182"/>
      <c r="F27" s="182"/>
      <c r="G27" s="182"/>
      <c r="H27" s="182"/>
      <c r="I27" s="182"/>
      <c r="J27" s="182"/>
      <c r="K27" s="182"/>
      <c r="L27" s="182"/>
      <c r="M27" s="183"/>
      <c r="N27" s="183"/>
      <c r="O27" s="183"/>
      <c r="P27" s="183"/>
      <c r="Q27" s="183"/>
      <c r="R27" s="183"/>
      <c r="S27" s="183"/>
    </row>
    <row r="28" spans="1:19" s="12" customFormat="1" ht="15" customHeight="1">
      <c r="A28" s="181"/>
      <c r="B28" s="181"/>
      <c r="C28" s="181"/>
      <c r="D28" s="181"/>
      <c r="E28" s="182"/>
      <c r="F28" s="182"/>
      <c r="G28" s="182"/>
      <c r="H28" s="182"/>
      <c r="I28" s="182"/>
      <c r="J28" s="182"/>
      <c r="K28" s="182"/>
      <c r="L28" s="182"/>
      <c r="M28" s="183"/>
      <c r="N28" s="183"/>
      <c r="O28" s="183"/>
      <c r="P28" s="183"/>
      <c r="Q28" s="183"/>
      <c r="R28" s="183"/>
      <c r="S28" s="183"/>
    </row>
    <row r="29" spans="1:19" s="12" customFormat="1" ht="15" customHeight="1">
      <c r="A29" s="181"/>
      <c r="B29" s="181"/>
      <c r="C29" s="181"/>
      <c r="D29" s="181"/>
      <c r="E29" s="182"/>
      <c r="F29" s="182"/>
      <c r="G29" s="182"/>
      <c r="H29" s="182"/>
      <c r="I29" s="182"/>
      <c r="J29" s="182"/>
      <c r="K29" s="182"/>
      <c r="L29" s="182"/>
      <c r="M29" s="183"/>
      <c r="N29" s="183"/>
      <c r="O29" s="183"/>
      <c r="P29" s="183"/>
      <c r="Q29" s="183"/>
      <c r="R29" s="183"/>
      <c r="S29" s="183"/>
    </row>
    <row r="30" spans="1:19" s="12" customFormat="1" ht="15" customHeight="1">
      <c r="A30" s="181"/>
      <c r="B30" s="181"/>
      <c r="C30" s="181"/>
      <c r="D30" s="181"/>
      <c r="E30" s="182"/>
      <c r="F30" s="182"/>
      <c r="G30" s="182"/>
      <c r="H30" s="182"/>
      <c r="I30" s="182"/>
      <c r="J30" s="182"/>
      <c r="K30" s="182"/>
      <c r="L30" s="182"/>
      <c r="M30" s="183"/>
      <c r="N30" s="183"/>
      <c r="O30" s="183"/>
      <c r="P30" s="183"/>
      <c r="Q30" s="183"/>
      <c r="R30" s="183"/>
      <c r="S30" s="183"/>
    </row>
    <row r="31" spans="1:19" s="12" customFormat="1" ht="15" customHeight="1">
      <c r="A31" s="181"/>
      <c r="B31" s="181"/>
      <c r="C31" s="181"/>
      <c r="D31" s="181"/>
      <c r="E31" s="182"/>
      <c r="F31" s="182"/>
      <c r="G31" s="182"/>
      <c r="H31" s="182"/>
      <c r="I31" s="182"/>
      <c r="J31" s="182"/>
      <c r="K31" s="182"/>
      <c r="L31" s="182"/>
      <c r="M31" s="183"/>
      <c r="N31" s="183"/>
      <c r="O31" s="183"/>
      <c r="P31" s="183"/>
      <c r="Q31" s="183"/>
      <c r="R31" s="183"/>
      <c r="S31" s="183"/>
    </row>
    <row r="32" spans="1:19" s="12" customFormat="1" ht="15" customHeight="1">
      <c r="A32" s="181"/>
      <c r="B32" s="181"/>
      <c r="C32" s="181"/>
      <c r="D32" s="181"/>
      <c r="E32" s="182"/>
      <c r="F32" s="182"/>
      <c r="G32" s="182"/>
      <c r="H32" s="182"/>
      <c r="I32" s="182"/>
      <c r="J32" s="182"/>
      <c r="K32" s="182"/>
      <c r="L32" s="182"/>
      <c r="M32" s="183"/>
      <c r="N32" s="183"/>
      <c r="O32" s="183"/>
      <c r="P32" s="183"/>
      <c r="Q32" s="183"/>
      <c r="R32" s="183"/>
      <c r="S32" s="183"/>
    </row>
    <row r="33" spans="1:19" s="12" customFormat="1" ht="15" customHeight="1">
      <c r="A33" s="146"/>
      <c r="B33" s="147"/>
      <c r="C33" s="147"/>
      <c r="D33" s="147"/>
      <c r="E33" s="23"/>
      <c r="F33" s="53"/>
      <c r="G33" s="42"/>
      <c r="H33" s="23"/>
      <c r="I33" s="23"/>
      <c r="J33" s="89"/>
      <c r="K33" s="42"/>
      <c r="L33" s="23"/>
      <c r="M33" s="24"/>
      <c r="N33" s="24"/>
      <c r="O33" s="24"/>
      <c r="P33" s="24"/>
      <c r="Q33" s="99"/>
      <c r="R33" s="99"/>
      <c r="S33" s="149"/>
    </row>
    <row r="34" spans="1:19" s="12" customFormat="1" ht="15" customHeight="1"/>
    <row r="35" spans="1:19" s="12" customFormat="1" ht="15" customHeight="1">
      <c r="A35" s="17" t="s">
        <v>82</v>
      </c>
    </row>
    <row r="36" spans="1:19" s="19" customFormat="1" ht="15" customHeight="1">
      <c r="A36" s="185" t="s">
        <v>233</v>
      </c>
      <c r="B36" s="186" t="s">
        <v>198</v>
      </c>
      <c r="C36" s="186" t="s">
        <v>143</v>
      </c>
      <c r="D36" s="187" t="s">
        <v>234</v>
      </c>
      <c r="E36" s="187" t="s">
        <v>143</v>
      </c>
      <c r="F36" s="188" t="s">
        <v>235</v>
      </c>
      <c r="G36" s="188" t="s">
        <v>236</v>
      </c>
      <c r="H36" s="188" t="s">
        <v>145</v>
      </c>
      <c r="I36" s="188" t="s">
        <v>237</v>
      </c>
      <c r="J36" s="188" t="s">
        <v>216</v>
      </c>
      <c r="K36" s="188" t="s">
        <v>391</v>
      </c>
    </row>
    <row r="37" spans="1:19" ht="15" customHeight="1">
      <c r="A37" s="100"/>
      <c r="B37" s="100"/>
      <c r="C37" s="130"/>
      <c r="D37" s="130"/>
      <c r="E37" s="100"/>
      <c r="F37" s="100"/>
      <c r="G37" s="100"/>
      <c r="H37" s="100"/>
      <c r="I37" s="100"/>
      <c r="J37" s="100"/>
      <c r="K37" s="100"/>
    </row>
    <row r="38" spans="1:19" ht="15" customHeight="1">
      <c r="A38" s="100"/>
      <c r="B38" s="100"/>
      <c r="C38" s="130"/>
      <c r="D38" s="130"/>
      <c r="E38" s="100"/>
      <c r="F38" s="100"/>
      <c r="G38" s="100"/>
      <c r="H38" s="100"/>
      <c r="I38" s="100"/>
      <c r="J38" s="100"/>
      <c r="K38" s="100"/>
    </row>
    <row r="39" spans="1:19" ht="15" customHeight="1">
      <c r="A39" s="100"/>
      <c r="B39" s="100"/>
      <c r="C39" s="130"/>
      <c r="D39" s="130"/>
      <c r="E39" s="100"/>
      <c r="F39" s="100"/>
      <c r="G39" s="100"/>
      <c r="H39" s="100"/>
      <c r="I39" s="100"/>
      <c r="J39" s="100"/>
      <c r="K39" s="100"/>
    </row>
    <row r="40" spans="1:19" ht="15" customHeight="1">
      <c r="A40" s="100"/>
      <c r="B40" s="100"/>
      <c r="C40" s="130"/>
      <c r="D40" s="130"/>
      <c r="E40" s="100"/>
      <c r="F40" s="100"/>
      <c r="G40" s="100"/>
      <c r="H40" s="100"/>
      <c r="I40" s="100"/>
      <c r="J40" s="100"/>
      <c r="K40" s="100"/>
    </row>
    <row r="41" spans="1:19" ht="15" customHeight="1">
      <c r="A41" s="100"/>
      <c r="B41" s="100"/>
      <c r="C41" s="130"/>
      <c r="D41" s="130"/>
      <c r="E41" s="100"/>
      <c r="F41" s="100"/>
      <c r="G41" s="100"/>
      <c r="H41" s="100"/>
      <c r="I41" s="100"/>
      <c r="J41" s="100"/>
      <c r="K41" s="100"/>
    </row>
    <row r="42" spans="1:19" ht="15" customHeight="1">
      <c r="A42" s="100"/>
      <c r="B42" s="100"/>
      <c r="C42" s="130"/>
      <c r="D42" s="130"/>
      <c r="E42" s="100"/>
      <c r="F42" s="100"/>
      <c r="G42" s="100"/>
      <c r="H42" s="100"/>
      <c r="I42" s="100"/>
      <c r="J42" s="100"/>
      <c r="K42" s="100"/>
    </row>
    <row r="43" spans="1:19" ht="15" customHeight="1">
      <c r="A43" s="100"/>
      <c r="B43" s="100"/>
      <c r="C43" s="130"/>
      <c r="D43" s="130"/>
      <c r="E43" s="100"/>
      <c r="F43" s="100"/>
      <c r="G43" s="100"/>
      <c r="H43" s="100"/>
      <c r="I43" s="100"/>
      <c r="J43" s="100"/>
      <c r="K43" s="100"/>
    </row>
    <row r="44" spans="1:19" ht="15" customHeight="1">
      <c r="A44" s="100"/>
      <c r="B44" s="100"/>
      <c r="C44" s="130"/>
      <c r="D44" s="130"/>
      <c r="E44" s="100"/>
      <c r="F44" s="100"/>
      <c r="G44" s="100"/>
      <c r="H44" s="100"/>
      <c r="I44" s="100"/>
      <c r="J44" s="100"/>
      <c r="K44" s="100"/>
    </row>
    <row r="45" spans="1:19" ht="15" customHeight="1">
      <c r="A45" s="100"/>
      <c r="B45" s="100"/>
      <c r="C45" s="130"/>
      <c r="D45" s="130"/>
      <c r="E45" s="100"/>
      <c r="F45" s="100"/>
      <c r="G45" s="100"/>
      <c r="H45" s="100"/>
      <c r="I45" s="100"/>
      <c r="J45" s="100"/>
      <c r="K45" s="100"/>
    </row>
    <row r="46" spans="1:19" ht="15" customHeight="1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</row>
    <row r="47" spans="1:19" ht="15" customHeight="1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</row>
    <row r="48" spans="1:19" ht="15" customHeight="1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</row>
    <row r="49" spans="1:11" ht="15" customHeight="1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</row>
    <row r="50" spans="1:11" ht="15" customHeight="1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</row>
    <row r="51" spans="1:11" ht="15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5" customHeight="1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</row>
    <row r="53" spans="1:11" ht="15" customHeigh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</row>
    <row r="54" spans="1:11" ht="15" customHeight="1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</row>
    <row r="55" spans="1:11" ht="15" customHeight="1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</row>
    <row r="56" spans="1:11" ht="15" customHeight="1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</row>
    <row r="57" spans="1:11" ht="15" customHeight="1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</row>
    <row r="58" spans="1:11" ht="15" customHeight="1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</row>
    <row r="59" spans="1:11" ht="15" customHeight="1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</row>
    <row r="60" spans="1:11" ht="15" customHeight="1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</row>
    <row r="61" spans="1:11" ht="15" customHeight="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</row>
    <row r="62" spans="1:11" ht="15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</row>
    <row r="63" spans="1:11" ht="15" customHeight="1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</row>
    <row r="64" spans="1:11" ht="15" customHeight="1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</row>
    <row r="65" spans="1:31" ht="15" customHeight="1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</row>
    <row r="66" spans="1:31" ht="15" customHeight="1">
      <c r="A66" s="100"/>
      <c r="B66" s="100"/>
      <c r="C66" s="130"/>
      <c r="D66" s="130"/>
      <c r="E66" s="100"/>
      <c r="F66" s="100"/>
      <c r="G66" s="100"/>
      <c r="H66" s="100"/>
      <c r="I66" s="100"/>
      <c r="J66" s="100"/>
      <c r="K66" s="100"/>
    </row>
    <row r="67" spans="1:31" ht="17.25" customHeight="1">
      <c r="Z67" s="12"/>
      <c r="AA67" s="12"/>
      <c r="AB67" s="12"/>
      <c r="AC67" s="12"/>
      <c r="AD67" s="12"/>
      <c r="AE6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zoomScaleNormal="100" workbookViewId="0"/>
  </sheetViews>
  <sheetFormatPr defaultColWidth="9" defaultRowHeight="17.100000000000001" customHeight="1"/>
  <cols>
    <col min="1" max="31" width="10.44140625" style="180" customWidth="1"/>
    <col min="32" max="16384" width="9" style="180"/>
  </cols>
  <sheetData>
    <row r="1" spans="1:19" s="12" customFormat="1" ht="33" customHeight="1">
      <c r="A1" s="15" t="s">
        <v>140</v>
      </c>
    </row>
    <row r="2" spans="1:19" s="12" customFormat="1" ht="15" customHeight="1">
      <c r="A2" s="17" t="s">
        <v>43</v>
      </c>
      <c r="B2" s="17"/>
      <c r="C2" s="17"/>
      <c r="D2" s="17"/>
      <c r="E2" s="88" t="s">
        <v>60</v>
      </c>
      <c r="H2" s="88" t="s">
        <v>70</v>
      </c>
      <c r="L2" s="17" t="s">
        <v>44</v>
      </c>
      <c r="O2" s="17" t="s">
        <v>170</v>
      </c>
    </row>
    <row r="3" spans="1:19" s="12" customFormat="1" ht="15" customHeight="1">
      <c r="A3" s="14" t="s">
        <v>196</v>
      </c>
      <c r="B3" s="14" t="s">
        <v>197</v>
      </c>
      <c r="C3" s="14" t="s">
        <v>202</v>
      </c>
      <c r="D3" s="14" t="s">
        <v>143</v>
      </c>
      <c r="E3" s="14" t="s">
        <v>54</v>
      </c>
      <c r="F3" s="14" t="s">
        <v>55</v>
      </c>
      <c r="G3" s="14" t="s">
        <v>50</v>
      </c>
      <c r="H3" s="13" t="s">
        <v>45</v>
      </c>
      <c r="I3" s="14" t="s">
        <v>59</v>
      </c>
      <c r="J3" s="14" t="s">
        <v>71</v>
      </c>
      <c r="K3" s="14" t="s">
        <v>46</v>
      </c>
      <c r="L3" s="14" t="s">
        <v>47</v>
      </c>
      <c r="M3" s="41" t="s">
        <v>48</v>
      </c>
      <c r="N3" s="41" t="s">
        <v>49</v>
      </c>
      <c r="O3" s="41" t="s">
        <v>195</v>
      </c>
      <c r="P3" s="41" t="s">
        <v>147</v>
      </c>
      <c r="Q3" s="41" t="s">
        <v>148</v>
      </c>
      <c r="R3" s="41" t="s">
        <v>149</v>
      </c>
      <c r="S3" s="41" t="s">
        <v>150</v>
      </c>
    </row>
    <row r="4" spans="1:19" s="12" customFormat="1" ht="15" customHeight="1">
      <c r="A4" s="146"/>
      <c r="B4" s="147"/>
      <c r="C4" s="147"/>
      <c r="D4" s="147"/>
      <c r="E4" s="23"/>
      <c r="F4" s="53"/>
      <c r="G4" s="42"/>
      <c r="H4" s="23"/>
      <c r="I4" s="23"/>
      <c r="J4" s="89"/>
      <c r="K4" s="42"/>
      <c r="L4" s="23"/>
      <c r="M4" s="23"/>
      <c r="N4" s="23"/>
      <c r="O4" s="23"/>
      <c r="P4" s="23"/>
      <c r="Q4" s="98"/>
      <c r="R4" s="98"/>
      <c r="S4" s="148"/>
    </row>
    <row r="5" spans="1:19" s="12" customFormat="1" ht="15" customHeight="1">
      <c r="A5" s="146"/>
      <c r="B5" s="147"/>
      <c r="C5" s="147"/>
      <c r="D5" s="147"/>
      <c r="E5" s="23"/>
      <c r="F5" s="53"/>
      <c r="G5" s="42"/>
      <c r="H5" s="23"/>
      <c r="I5" s="23"/>
      <c r="J5" s="89"/>
      <c r="K5" s="42"/>
      <c r="L5" s="23"/>
      <c r="M5" s="24"/>
      <c r="N5" s="24"/>
      <c r="O5" s="24"/>
      <c r="P5" s="24"/>
      <c r="Q5" s="99"/>
      <c r="R5" s="99"/>
      <c r="S5" s="149"/>
    </row>
    <row r="6" spans="1:19" s="12" customFormat="1" ht="15" customHeight="1">
      <c r="A6" s="146"/>
      <c r="B6" s="147"/>
      <c r="C6" s="147"/>
      <c r="D6" s="147"/>
      <c r="E6" s="23"/>
      <c r="F6" s="53"/>
      <c r="G6" s="42"/>
      <c r="H6" s="23"/>
      <c r="I6" s="23"/>
      <c r="J6" s="89"/>
      <c r="K6" s="42"/>
      <c r="L6" s="23"/>
      <c r="M6" s="24"/>
      <c r="N6" s="24"/>
      <c r="O6" s="24"/>
      <c r="P6" s="24"/>
      <c r="Q6" s="99"/>
      <c r="R6" s="99"/>
      <c r="S6" s="149"/>
    </row>
    <row r="7" spans="1:19" s="12" customFormat="1" ht="15" customHeight="1">
      <c r="A7" s="146"/>
      <c r="B7" s="147"/>
      <c r="C7" s="147"/>
      <c r="D7" s="147"/>
      <c r="E7" s="23"/>
      <c r="F7" s="53"/>
      <c r="G7" s="42"/>
      <c r="H7" s="23"/>
      <c r="I7" s="23"/>
      <c r="J7" s="89"/>
      <c r="K7" s="42"/>
      <c r="L7" s="23"/>
      <c r="M7" s="24"/>
      <c r="N7" s="24"/>
      <c r="O7" s="24"/>
      <c r="P7" s="24"/>
      <c r="Q7" s="99"/>
      <c r="R7" s="99"/>
      <c r="S7" s="149"/>
    </row>
    <row r="8" spans="1:19" s="12" customFormat="1" ht="15" customHeight="1">
      <c r="A8" s="146"/>
      <c r="B8" s="147"/>
      <c r="C8" s="147"/>
      <c r="D8" s="147"/>
      <c r="E8" s="23"/>
      <c r="F8" s="53"/>
      <c r="G8" s="42"/>
      <c r="H8" s="23"/>
      <c r="I8" s="23"/>
      <c r="J8" s="89"/>
      <c r="K8" s="42"/>
      <c r="L8" s="23"/>
      <c r="M8" s="24"/>
      <c r="N8" s="24"/>
      <c r="O8" s="24"/>
      <c r="P8" s="24"/>
      <c r="Q8" s="99"/>
      <c r="R8" s="99"/>
      <c r="S8" s="149"/>
    </row>
    <row r="9" spans="1:19" s="12" customFormat="1" ht="15" customHeight="1">
      <c r="A9" s="146"/>
      <c r="B9" s="147"/>
      <c r="C9" s="147"/>
      <c r="D9" s="147"/>
      <c r="E9" s="23"/>
      <c r="F9" s="53"/>
      <c r="G9" s="42"/>
      <c r="H9" s="23"/>
      <c r="I9" s="23"/>
      <c r="J9" s="89"/>
      <c r="K9" s="42"/>
      <c r="L9" s="23"/>
      <c r="M9" s="24"/>
      <c r="N9" s="24"/>
      <c r="O9" s="24"/>
      <c r="P9" s="24"/>
      <c r="Q9" s="99"/>
      <c r="R9" s="99"/>
      <c r="S9" s="149"/>
    </row>
    <row r="10" spans="1:19" s="12" customFormat="1" ht="15" customHeight="1">
      <c r="A10" s="146"/>
      <c r="B10" s="147"/>
      <c r="C10" s="147"/>
      <c r="D10" s="147"/>
      <c r="E10" s="23"/>
      <c r="F10" s="53"/>
      <c r="G10" s="42"/>
      <c r="H10" s="23"/>
      <c r="I10" s="23"/>
      <c r="J10" s="89"/>
      <c r="K10" s="42"/>
      <c r="L10" s="23"/>
      <c r="M10" s="24"/>
      <c r="N10" s="24"/>
      <c r="O10" s="24"/>
      <c r="P10" s="24"/>
      <c r="Q10" s="99"/>
      <c r="R10" s="99"/>
      <c r="S10" s="149"/>
    </row>
    <row r="11" spans="1:19" s="12" customFormat="1" ht="15" customHeight="1">
      <c r="A11" s="146"/>
      <c r="B11" s="147"/>
      <c r="C11" s="147"/>
      <c r="D11" s="147"/>
      <c r="E11" s="23"/>
      <c r="F11" s="53"/>
      <c r="G11" s="42"/>
      <c r="H11" s="23"/>
      <c r="I11" s="23"/>
      <c r="J11" s="89"/>
      <c r="K11" s="42"/>
      <c r="L11" s="23"/>
      <c r="M11" s="24"/>
      <c r="N11" s="24"/>
      <c r="O11" s="24"/>
      <c r="P11" s="24"/>
      <c r="Q11" s="99"/>
      <c r="R11" s="99"/>
      <c r="S11" s="149"/>
    </row>
    <row r="12" spans="1:19" s="12" customFormat="1" ht="15" customHeight="1">
      <c r="A12" s="146"/>
      <c r="B12" s="147"/>
      <c r="C12" s="147"/>
      <c r="D12" s="147"/>
      <c r="E12" s="23"/>
      <c r="F12" s="53"/>
      <c r="G12" s="42"/>
      <c r="H12" s="23"/>
      <c r="I12" s="23"/>
      <c r="J12" s="89"/>
      <c r="K12" s="42"/>
      <c r="L12" s="23"/>
      <c r="M12" s="24"/>
      <c r="N12" s="24"/>
      <c r="O12" s="24"/>
      <c r="P12" s="24"/>
      <c r="Q12" s="99"/>
      <c r="R12" s="99"/>
      <c r="S12" s="149"/>
    </row>
    <row r="13" spans="1:19" s="12" customFormat="1" ht="15" customHeight="1">
      <c r="A13" s="181"/>
      <c r="B13" s="181"/>
      <c r="C13" s="181"/>
      <c r="D13" s="181"/>
      <c r="E13" s="182"/>
      <c r="F13" s="182"/>
      <c r="G13" s="182"/>
      <c r="H13" s="182"/>
      <c r="I13" s="182"/>
      <c r="J13" s="182"/>
      <c r="K13" s="182"/>
      <c r="L13" s="182"/>
      <c r="M13" s="183"/>
      <c r="N13" s="183"/>
      <c r="O13" s="183"/>
      <c r="P13" s="183"/>
      <c r="Q13" s="183"/>
      <c r="R13" s="183"/>
      <c r="S13" s="183"/>
    </row>
    <row r="14" spans="1:19" s="12" customFormat="1" ht="15" customHeight="1">
      <c r="A14" s="181"/>
      <c r="B14" s="181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3"/>
      <c r="N14" s="183"/>
      <c r="O14" s="183"/>
      <c r="P14" s="183"/>
      <c r="Q14" s="183"/>
      <c r="R14" s="183"/>
      <c r="S14" s="183"/>
    </row>
    <row r="15" spans="1:19" s="12" customFormat="1" ht="15" customHeight="1">
      <c r="A15" s="181"/>
      <c r="B15" s="181"/>
      <c r="C15" s="181"/>
      <c r="D15" s="181"/>
      <c r="E15" s="182"/>
      <c r="F15" s="182"/>
      <c r="G15" s="182"/>
      <c r="H15" s="182"/>
      <c r="I15" s="182"/>
      <c r="J15" s="182"/>
      <c r="K15" s="182"/>
      <c r="L15" s="182"/>
      <c r="M15" s="183"/>
      <c r="N15" s="183"/>
      <c r="O15" s="183"/>
      <c r="P15" s="183"/>
      <c r="Q15" s="183"/>
      <c r="R15" s="183"/>
      <c r="S15" s="183"/>
    </row>
    <row r="16" spans="1:19" s="12" customFormat="1" ht="15" customHeight="1">
      <c r="A16" s="181"/>
      <c r="B16" s="181"/>
      <c r="C16" s="181"/>
      <c r="D16" s="181"/>
      <c r="E16" s="182"/>
      <c r="F16" s="182"/>
      <c r="G16" s="182"/>
      <c r="H16" s="182"/>
      <c r="I16" s="182"/>
      <c r="J16" s="182"/>
      <c r="K16" s="182"/>
      <c r="L16" s="182"/>
      <c r="M16" s="183"/>
      <c r="N16" s="183"/>
      <c r="O16" s="183"/>
      <c r="P16" s="183"/>
      <c r="Q16" s="183"/>
      <c r="R16" s="183"/>
      <c r="S16" s="183"/>
    </row>
    <row r="17" spans="1:19" s="12" customFormat="1" ht="15" customHeight="1">
      <c r="A17" s="181"/>
      <c r="B17" s="181"/>
      <c r="C17" s="181"/>
      <c r="D17" s="181"/>
      <c r="E17" s="182"/>
      <c r="F17" s="182"/>
      <c r="G17" s="182"/>
      <c r="H17" s="182"/>
      <c r="I17" s="182"/>
      <c r="J17" s="182"/>
      <c r="K17" s="182"/>
      <c r="L17" s="182"/>
      <c r="M17" s="183"/>
      <c r="N17" s="183"/>
      <c r="O17" s="183"/>
      <c r="P17" s="183"/>
      <c r="Q17" s="183"/>
      <c r="R17" s="183"/>
      <c r="S17" s="183"/>
    </row>
    <row r="18" spans="1:19" s="12" customFormat="1" ht="15" customHeight="1">
      <c r="A18" s="181"/>
      <c r="B18" s="181"/>
      <c r="C18" s="181"/>
      <c r="D18" s="181"/>
      <c r="E18" s="182"/>
      <c r="F18" s="182"/>
      <c r="G18" s="182"/>
      <c r="H18" s="182"/>
      <c r="I18" s="182"/>
      <c r="J18" s="182"/>
      <c r="K18" s="182"/>
      <c r="L18" s="182"/>
      <c r="M18" s="183"/>
      <c r="N18" s="183"/>
      <c r="O18" s="183"/>
      <c r="P18" s="183"/>
      <c r="Q18" s="183"/>
      <c r="R18" s="183"/>
      <c r="S18" s="183"/>
    </row>
    <row r="19" spans="1:19" s="12" customFormat="1" ht="15" customHeight="1">
      <c r="A19" s="181"/>
      <c r="B19" s="181"/>
      <c r="C19" s="181"/>
      <c r="D19" s="181"/>
      <c r="E19" s="182"/>
      <c r="F19" s="182"/>
      <c r="G19" s="182"/>
      <c r="H19" s="182"/>
      <c r="I19" s="182"/>
      <c r="J19" s="182"/>
      <c r="K19" s="182"/>
      <c r="L19" s="182"/>
      <c r="M19" s="183"/>
      <c r="N19" s="183"/>
      <c r="O19" s="183"/>
      <c r="P19" s="183"/>
      <c r="Q19" s="183"/>
      <c r="R19" s="183"/>
      <c r="S19" s="183"/>
    </row>
    <row r="20" spans="1:19" s="12" customFormat="1" ht="15" customHeight="1">
      <c r="A20" s="181"/>
      <c r="B20" s="181"/>
      <c r="C20" s="181"/>
      <c r="D20" s="181"/>
      <c r="E20" s="182"/>
      <c r="F20" s="182"/>
      <c r="G20" s="182"/>
      <c r="H20" s="182"/>
      <c r="I20" s="182"/>
      <c r="J20" s="182"/>
      <c r="K20" s="182"/>
      <c r="L20" s="182"/>
      <c r="M20" s="183"/>
      <c r="N20" s="183"/>
      <c r="O20" s="183"/>
      <c r="P20" s="183"/>
      <c r="Q20" s="183"/>
      <c r="R20" s="183"/>
      <c r="S20" s="183"/>
    </row>
    <row r="21" spans="1:19" s="12" customFormat="1" ht="15" customHeight="1">
      <c r="A21" s="181"/>
      <c r="B21" s="181"/>
      <c r="C21" s="181"/>
      <c r="D21" s="181"/>
      <c r="E21" s="182"/>
      <c r="F21" s="182"/>
      <c r="G21" s="182"/>
      <c r="H21" s="182"/>
      <c r="I21" s="182"/>
      <c r="J21" s="182"/>
      <c r="K21" s="182"/>
      <c r="L21" s="182"/>
      <c r="M21" s="183"/>
      <c r="N21" s="183"/>
      <c r="O21" s="183"/>
      <c r="P21" s="183"/>
      <c r="Q21" s="183"/>
      <c r="R21" s="183"/>
      <c r="S21" s="183"/>
    </row>
    <row r="22" spans="1:19" s="12" customFormat="1" ht="15" customHeight="1">
      <c r="A22" s="181"/>
      <c r="B22" s="181"/>
      <c r="C22" s="181"/>
      <c r="D22" s="181"/>
      <c r="E22" s="182"/>
      <c r="F22" s="182"/>
      <c r="G22" s="182"/>
      <c r="H22" s="182"/>
      <c r="I22" s="182"/>
      <c r="J22" s="182"/>
      <c r="K22" s="182"/>
      <c r="L22" s="182"/>
      <c r="M22" s="183"/>
      <c r="N22" s="183"/>
      <c r="O22" s="183"/>
      <c r="P22" s="183"/>
      <c r="Q22" s="183"/>
      <c r="R22" s="183"/>
      <c r="S22" s="183"/>
    </row>
    <row r="23" spans="1:19" s="12" customFormat="1" ht="15" customHeight="1">
      <c r="A23" s="181"/>
      <c r="B23" s="181"/>
      <c r="C23" s="181"/>
      <c r="D23" s="181"/>
      <c r="E23" s="182"/>
      <c r="F23" s="182"/>
      <c r="G23" s="182"/>
      <c r="H23" s="182"/>
      <c r="I23" s="182"/>
      <c r="J23" s="182"/>
      <c r="K23" s="182"/>
      <c r="L23" s="182"/>
      <c r="M23" s="183"/>
      <c r="N23" s="183"/>
      <c r="O23" s="183"/>
      <c r="P23" s="183"/>
      <c r="Q23" s="183"/>
      <c r="R23" s="183"/>
      <c r="S23" s="183"/>
    </row>
    <row r="24" spans="1:19" s="12" customFormat="1" ht="15" customHeight="1">
      <c r="A24" s="181"/>
      <c r="B24" s="181"/>
      <c r="C24" s="181"/>
      <c r="D24" s="181"/>
      <c r="E24" s="182"/>
      <c r="F24" s="182"/>
      <c r="G24" s="182"/>
      <c r="H24" s="182"/>
      <c r="I24" s="182"/>
      <c r="J24" s="182"/>
      <c r="K24" s="182"/>
      <c r="L24" s="182"/>
      <c r="M24" s="183"/>
      <c r="N24" s="183"/>
      <c r="O24" s="183"/>
      <c r="P24" s="183"/>
      <c r="Q24" s="183"/>
      <c r="R24" s="183"/>
      <c r="S24" s="183"/>
    </row>
    <row r="25" spans="1:19" s="12" customFormat="1" ht="15" customHeight="1">
      <c r="A25" s="181"/>
      <c r="B25" s="181"/>
      <c r="C25" s="181"/>
      <c r="D25" s="181"/>
      <c r="E25" s="182"/>
      <c r="F25" s="182"/>
      <c r="G25" s="182"/>
      <c r="H25" s="182"/>
      <c r="I25" s="182"/>
      <c r="J25" s="182"/>
      <c r="K25" s="182"/>
      <c r="L25" s="182"/>
      <c r="M25" s="183"/>
      <c r="N25" s="183"/>
      <c r="O25" s="183"/>
      <c r="P25" s="183"/>
      <c r="Q25" s="183"/>
      <c r="R25" s="183"/>
      <c r="S25" s="183"/>
    </row>
    <row r="26" spans="1:19" s="12" customFormat="1" ht="15" customHeight="1">
      <c r="A26" s="181"/>
      <c r="B26" s="181"/>
      <c r="C26" s="181"/>
      <c r="D26" s="181"/>
      <c r="E26" s="182"/>
      <c r="F26" s="182"/>
      <c r="G26" s="182"/>
      <c r="H26" s="182"/>
      <c r="I26" s="182"/>
      <c r="J26" s="182"/>
      <c r="K26" s="182"/>
      <c r="L26" s="182"/>
      <c r="M26" s="183"/>
      <c r="N26" s="183"/>
      <c r="O26" s="183"/>
      <c r="P26" s="183"/>
      <c r="Q26" s="183"/>
      <c r="R26" s="183"/>
      <c r="S26" s="183"/>
    </row>
    <row r="27" spans="1:19" s="12" customFormat="1" ht="15" customHeight="1">
      <c r="A27" s="181"/>
      <c r="B27" s="181"/>
      <c r="C27" s="181"/>
      <c r="D27" s="181"/>
      <c r="E27" s="182"/>
      <c r="F27" s="182"/>
      <c r="G27" s="182"/>
      <c r="H27" s="182"/>
      <c r="I27" s="182"/>
      <c r="J27" s="182"/>
      <c r="K27" s="182"/>
      <c r="L27" s="182"/>
      <c r="M27" s="183"/>
      <c r="N27" s="183"/>
      <c r="O27" s="183"/>
      <c r="P27" s="183"/>
      <c r="Q27" s="183"/>
      <c r="R27" s="183"/>
      <c r="S27" s="183"/>
    </row>
    <row r="28" spans="1:19" s="12" customFormat="1" ht="15" customHeight="1">
      <c r="A28" s="181"/>
      <c r="B28" s="181"/>
      <c r="C28" s="181"/>
      <c r="D28" s="181"/>
      <c r="E28" s="182"/>
      <c r="F28" s="182"/>
      <c r="G28" s="182"/>
      <c r="H28" s="182"/>
      <c r="I28" s="182"/>
      <c r="J28" s="182"/>
      <c r="K28" s="182"/>
      <c r="L28" s="182"/>
      <c r="M28" s="183"/>
      <c r="N28" s="183"/>
      <c r="O28" s="183"/>
      <c r="P28" s="183"/>
      <c r="Q28" s="183"/>
      <c r="R28" s="183"/>
      <c r="S28" s="183"/>
    </row>
    <row r="29" spans="1:19" s="12" customFormat="1" ht="15" customHeight="1">
      <c r="A29" s="181"/>
      <c r="B29" s="181"/>
      <c r="C29" s="181"/>
      <c r="D29" s="181"/>
      <c r="E29" s="182"/>
      <c r="F29" s="182"/>
      <c r="G29" s="182"/>
      <c r="H29" s="182"/>
      <c r="I29" s="182"/>
      <c r="J29" s="182"/>
      <c r="K29" s="182"/>
      <c r="L29" s="182"/>
      <c r="M29" s="183"/>
      <c r="N29" s="183"/>
      <c r="O29" s="183"/>
      <c r="P29" s="183"/>
      <c r="Q29" s="183"/>
      <c r="R29" s="183"/>
      <c r="S29" s="183"/>
    </row>
    <row r="30" spans="1:19" s="12" customFormat="1" ht="15" customHeight="1">
      <c r="A30" s="181"/>
      <c r="B30" s="181"/>
      <c r="C30" s="181"/>
      <c r="D30" s="181"/>
      <c r="E30" s="182"/>
      <c r="F30" s="182"/>
      <c r="G30" s="182"/>
      <c r="H30" s="182"/>
      <c r="I30" s="182"/>
      <c r="J30" s="182"/>
      <c r="K30" s="182"/>
      <c r="L30" s="182"/>
      <c r="M30" s="183"/>
      <c r="N30" s="183"/>
      <c r="O30" s="183"/>
      <c r="P30" s="183"/>
      <c r="Q30" s="183"/>
      <c r="R30" s="183"/>
      <c r="S30" s="183"/>
    </row>
    <row r="31" spans="1:19" s="12" customFormat="1" ht="15" customHeight="1">
      <c r="A31" s="181"/>
      <c r="B31" s="181"/>
      <c r="C31" s="181"/>
      <c r="D31" s="181"/>
      <c r="E31" s="182"/>
      <c r="F31" s="182"/>
      <c r="G31" s="182"/>
      <c r="H31" s="182"/>
      <c r="I31" s="182"/>
      <c r="J31" s="182"/>
      <c r="K31" s="182"/>
      <c r="L31" s="182"/>
      <c r="M31" s="183"/>
      <c r="N31" s="183"/>
      <c r="O31" s="183"/>
      <c r="P31" s="183"/>
      <c r="Q31" s="183"/>
      <c r="R31" s="183"/>
      <c r="S31" s="183"/>
    </row>
    <row r="32" spans="1:19" s="12" customFormat="1" ht="15" customHeight="1">
      <c r="A32" s="181"/>
      <c r="B32" s="181"/>
      <c r="C32" s="181"/>
      <c r="D32" s="181"/>
      <c r="E32" s="182"/>
      <c r="F32" s="182"/>
      <c r="G32" s="182"/>
      <c r="H32" s="182"/>
      <c r="I32" s="182"/>
      <c r="J32" s="182"/>
      <c r="K32" s="182"/>
      <c r="L32" s="182"/>
      <c r="M32" s="183"/>
      <c r="N32" s="183"/>
      <c r="O32" s="183"/>
      <c r="P32" s="183"/>
      <c r="Q32" s="183"/>
      <c r="R32" s="183"/>
      <c r="S32" s="183"/>
    </row>
    <row r="33" spans="1:19" s="12" customFormat="1" ht="15" customHeight="1">
      <c r="A33" s="146"/>
      <c r="B33" s="147"/>
      <c r="C33" s="147"/>
      <c r="D33" s="147"/>
      <c r="E33" s="23"/>
      <c r="F33" s="53"/>
      <c r="G33" s="42"/>
      <c r="H33" s="23"/>
      <c r="I33" s="23"/>
      <c r="J33" s="89"/>
      <c r="K33" s="42"/>
      <c r="L33" s="23"/>
      <c r="M33" s="24"/>
      <c r="N33" s="24"/>
      <c r="O33" s="24"/>
      <c r="P33" s="24"/>
      <c r="Q33" s="99"/>
      <c r="R33" s="99"/>
      <c r="S33" s="149"/>
    </row>
    <row r="34" spans="1:19" s="12" customFormat="1" ht="15" customHeight="1"/>
    <row r="35" spans="1:19" s="12" customFormat="1" ht="15" customHeight="1">
      <c r="A35" s="17" t="s">
        <v>82</v>
      </c>
    </row>
    <row r="36" spans="1:19" s="19" customFormat="1" ht="15" customHeight="1">
      <c r="A36" s="185" t="s">
        <v>224</v>
      </c>
      <c r="B36" s="186" t="s">
        <v>225</v>
      </c>
      <c r="C36" s="186" t="s">
        <v>226</v>
      </c>
      <c r="D36" s="187" t="s">
        <v>227</v>
      </c>
      <c r="E36" s="187" t="s">
        <v>226</v>
      </c>
      <c r="F36" s="188" t="s">
        <v>228</v>
      </c>
      <c r="G36" s="188" t="s">
        <v>229</v>
      </c>
      <c r="H36" s="188" t="s">
        <v>230</v>
      </c>
      <c r="I36" s="188" t="s">
        <v>231</v>
      </c>
      <c r="J36" s="188" t="s">
        <v>232</v>
      </c>
      <c r="K36" s="188" t="s">
        <v>392</v>
      </c>
    </row>
    <row r="37" spans="1:19" ht="15" customHeight="1">
      <c r="A37" s="100"/>
      <c r="B37" s="100"/>
      <c r="C37" s="130"/>
      <c r="D37" s="130"/>
      <c r="E37" s="100"/>
      <c r="F37" s="100"/>
      <c r="G37" s="100"/>
      <c r="H37" s="100"/>
      <c r="I37" s="100"/>
      <c r="J37" s="100"/>
      <c r="K37" s="100"/>
    </row>
    <row r="38" spans="1:19" ht="15" customHeight="1">
      <c r="A38" s="100"/>
      <c r="B38" s="100"/>
      <c r="C38" s="130"/>
      <c r="D38" s="130"/>
      <c r="E38" s="100"/>
      <c r="F38" s="100"/>
      <c r="G38" s="100"/>
      <c r="H38" s="100"/>
      <c r="I38" s="100"/>
      <c r="J38" s="100"/>
      <c r="K38" s="100"/>
    </row>
    <row r="39" spans="1:19" ht="15" customHeight="1">
      <c r="A39" s="100"/>
      <c r="B39" s="100"/>
      <c r="C39" s="130"/>
      <c r="D39" s="130"/>
      <c r="E39" s="100"/>
      <c r="F39" s="100"/>
      <c r="G39" s="100"/>
      <c r="H39" s="100"/>
      <c r="I39" s="100"/>
      <c r="J39" s="100"/>
      <c r="K39" s="100"/>
    </row>
    <row r="40" spans="1:19" ht="15" customHeight="1">
      <c r="A40" s="100"/>
      <c r="B40" s="100"/>
      <c r="C40" s="130"/>
      <c r="D40" s="130"/>
      <c r="E40" s="100"/>
      <c r="F40" s="100"/>
      <c r="G40" s="100"/>
      <c r="H40" s="100"/>
      <c r="I40" s="100"/>
      <c r="J40" s="100"/>
      <c r="K40" s="100"/>
    </row>
    <row r="41" spans="1:19" ht="15" customHeight="1">
      <c r="A41" s="100"/>
      <c r="B41" s="100"/>
      <c r="C41" s="130"/>
      <c r="D41" s="130"/>
      <c r="E41" s="100"/>
      <c r="F41" s="100"/>
      <c r="G41" s="100"/>
      <c r="H41" s="100"/>
      <c r="I41" s="100"/>
      <c r="J41" s="100"/>
      <c r="K41" s="100"/>
    </row>
    <row r="42" spans="1:19" ht="15" customHeight="1">
      <c r="A42" s="100"/>
      <c r="B42" s="100"/>
      <c r="C42" s="130"/>
      <c r="D42" s="130"/>
      <c r="E42" s="100"/>
      <c r="F42" s="100"/>
      <c r="G42" s="100"/>
      <c r="H42" s="100"/>
      <c r="I42" s="100"/>
      <c r="J42" s="100"/>
      <c r="K42" s="100"/>
    </row>
    <row r="43" spans="1:19" ht="15" customHeight="1">
      <c r="A43" s="100"/>
      <c r="B43" s="100"/>
      <c r="C43" s="130"/>
      <c r="D43" s="130"/>
      <c r="E43" s="100"/>
      <c r="F43" s="100"/>
      <c r="G43" s="100"/>
      <c r="H43" s="100"/>
      <c r="I43" s="100"/>
      <c r="J43" s="100"/>
      <c r="K43" s="100"/>
    </row>
    <row r="44" spans="1:19" ht="15" customHeight="1">
      <c r="A44" s="100"/>
      <c r="B44" s="100"/>
      <c r="C44" s="130"/>
      <c r="D44" s="130"/>
      <c r="E44" s="100"/>
      <c r="F44" s="100"/>
      <c r="G44" s="100"/>
      <c r="H44" s="100"/>
      <c r="I44" s="100"/>
      <c r="J44" s="100"/>
      <c r="K44" s="100"/>
    </row>
    <row r="45" spans="1:19" ht="15" customHeight="1">
      <c r="A45" s="100"/>
      <c r="B45" s="100"/>
      <c r="C45" s="130"/>
      <c r="D45" s="130"/>
      <c r="E45" s="100"/>
      <c r="F45" s="100"/>
      <c r="G45" s="100"/>
      <c r="H45" s="100"/>
      <c r="I45" s="100"/>
      <c r="J45" s="100"/>
      <c r="K45" s="100"/>
    </row>
    <row r="46" spans="1:19" ht="15" customHeight="1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</row>
    <row r="47" spans="1:19" ht="15" customHeight="1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</row>
    <row r="48" spans="1:19" ht="15" customHeight="1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</row>
    <row r="49" spans="1:11" ht="15" customHeight="1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</row>
    <row r="50" spans="1:11" ht="15" customHeight="1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</row>
    <row r="51" spans="1:11" ht="15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5" customHeight="1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</row>
    <row r="53" spans="1:11" ht="15" customHeigh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</row>
    <row r="54" spans="1:11" ht="15" customHeight="1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</row>
    <row r="55" spans="1:11" ht="15" customHeight="1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</row>
    <row r="56" spans="1:11" ht="15" customHeight="1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</row>
    <row r="57" spans="1:11" ht="15" customHeight="1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</row>
    <row r="58" spans="1:11" ht="15" customHeight="1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</row>
    <row r="59" spans="1:11" ht="15" customHeight="1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</row>
    <row r="60" spans="1:11" ht="15" customHeight="1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</row>
    <row r="61" spans="1:11" ht="15" customHeight="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</row>
    <row r="62" spans="1:11" ht="15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</row>
    <row r="63" spans="1:11" ht="15" customHeight="1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</row>
    <row r="64" spans="1:11" ht="15" customHeight="1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</row>
    <row r="65" spans="1:31" ht="15" customHeight="1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</row>
    <row r="66" spans="1:31" ht="15" customHeight="1">
      <c r="A66" s="100"/>
      <c r="B66" s="100"/>
      <c r="C66" s="130"/>
      <c r="D66" s="130"/>
      <c r="E66" s="100"/>
      <c r="F66" s="100"/>
      <c r="G66" s="100"/>
      <c r="H66" s="100"/>
      <c r="I66" s="100"/>
      <c r="J66" s="100"/>
      <c r="K66" s="100"/>
    </row>
    <row r="67" spans="1:31" ht="17.25" customHeight="1">
      <c r="Z67" s="12"/>
      <c r="AA67" s="12"/>
      <c r="AB67" s="12"/>
      <c r="AC67" s="12"/>
      <c r="AD67" s="12"/>
      <c r="AE6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zoomScaleNormal="100" workbookViewId="0"/>
  </sheetViews>
  <sheetFormatPr defaultColWidth="9" defaultRowHeight="17.100000000000001" customHeight="1"/>
  <cols>
    <col min="1" max="31" width="10.44140625" style="180" customWidth="1"/>
    <col min="32" max="16384" width="9" style="180"/>
  </cols>
  <sheetData>
    <row r="1" spans="1:19" s="12" customFormat="1" ht="33" customHeight="1">
      <c r="A1" s="15" t="s">
        <v>140</v>
      </c>
    </row>
    <row r="2" spans="1:19" s="12" customFormat="1" ht="15" customHeight="1">
      <c r="A2" s="17" t="s">
        <v>43</v>
      </c>
      <c r="B2" s="17"/>
      <c r="C2" s="17"/>
      <c r="D2" s="17"/>
      <c r="E2" s="88" t="s">
        <v>60</v>
      </c>
      <c r="H2" s="88" t="s">
        <v>70</v>
      </c>
      <c r="L2" s="17" t="s">
        <v>44</v>
      </c>
      <c r="O2" s="17" t="s">
        <v>170</v>
      </c>
    </row>
    <row r="3" spans="1:19" s="12" customFormat="1" ht="15" customHeight="1">
      <c r="A3" s="14" t="s">
        <v>196</v>
      </c>
      <c r="B3" s="14" t="s">
        <v>187</v>
      </c>
      <c r="C3" s="14" t="s">
        <v>198</v>
      </c>
      <c r="D3" s="14" t="s">
        <v>143</v>
      </c>
      <c r="E3" s="14" t="s">
        <v>54</v>
      </c>
      <c r="F3" s="14" t="s">
        <v>55</v>
      </c>
      <c r="G3" s="14" t="s">
        <v>50</v>
      </c>
      <c r="H3" s="13" t="s">
        <v>45</v>
      </c>
      <c r="I3" s="14" t="s">
        <v>59</v>
      </c>
      <c r="J3" s="14" t="s">
        <v>71</v>
      </c>
      <c r="K3" s="14" t="s">
        <v>46</v>
      </c>
      <c r="L3" s="14" t="s">
        <v>47</v>
      </c>
      <c r="M3" s="41" t="s">
        <v>48</v>
      </c>
      <c r="N3" s="41" t="s">
        <v>49</v>
      </c>
      <c r="O3" s="41" t="s">
        <v>195</v>
      </c>
      <c r="P3" s="41" t="s">
        <v>147</v>
      </c>
      <c r="Q3" s="41" t="s">
        <v>148</v>
      </c>
      <c r="R3" s="41" t="s">
        <v>149</v>
      </c>
      <c r="S3" s="41" t="s">
        <v>150</v>
      </c>
    </row>
    <row r="4" spans="1:19" s="12" customFormat="1" ht="15" customHeight="1">
      <c r="A4" s="146"/>
      <c r="B4" s="147"/>
      <c r="C4" s="147"/>
      <c r="D4" s="147"/>
      <c r="E4" s="23"/>
      <c r="F4" s="53"/>
      <c r="G4" s="42"/>
      <c r="H4" s="23"/>
      <c r="I4" s="23"/>
      <c r="J4" s="89"/>
      <c r="K4" s="42"/>
      <c r="L4" s="23"/>
      <c r="M4" s="23"/>
      <c r="N4" s="23"/>
      <c r="O4" s="23"/>
      <c r="P4" s="23"/>
      <c r="Q4" s="98"/>
      <c r="R4" s="98"/>
      <c r="S4" s="148"/>
    </row>
    <row r="5" spans="1:19" s="12" customFormat="1" ht="15" customHeight="1">
      <c r="A5" s="146"/>
      <c r="B5" s="147"/>
      <c r="C5" s="147"/>
      <c r="D5" s="147"/>
      <c r="E5" s="23"/>
      <c r="F5" s="53"/>
      <c r="G5" s="42"/>
      <c r="H5" s="23"/>
      <c r="I5" s="23"/>
      <c r="J5" s="89"/>
      <c r="K5" s="42"/>
      <c r="L5" s="23"/>
      <c r="M5" s="24"/>
      <c r="N5" s="24"/>
      <c r="O5" s="24"/>
      <c r="P5" s="24"/>
      <c r="Q5" s="99"/>
      <c r="R5" s="99"/>
      <c r="S5" s="149"/>
    </row>
    <row r="6" spans="1:19" s="12" customFormat="1" ht="15" customHeight="1">
      <c r="A6" s="146"/>
      <c r="B6" s="147"/>
      <c r="C6" s="147"/>
      <c r="D6" s="147"/>
      <c r="E6" s="23"/>
      <c r="F6" s="53"/>
      <c r="G6" s="42"/>
      <c r="H6" s="23"/>
      <c r="I6" s="23"/>
      <c r="J6" s="89"/>
      <c r="K6" s="42"/>
      <c r="L6" s="23"/>
      <c r="M6" s="24"/>
      <c r="N6" s="24"/>
      <c r="O6" s="24"/>
      <c r="P6" s="24"/>
      <c r="Q6" s="99"/>
      <c r="R6" s="99"/>
      <c r="S6" s="149"/>
    </row>
    <row r="7" spans="1:19" s="12" customFormat="1" ht="15" customHeight="1">
      <c r="A7" s="146"/>
      <c r="B7" s="147"/>
      <c r="C7" s="147"/>
      <c r="D7" s="147"/>
      <c r="E7" s="23"/>
      <c r="F7" s="53"/>
      <c r="G7" s="42"/>
      <c r="H7" s="23"/>
      <c r="I7" s="23"/>
      <c r="J7" s="89"/>
      <c r="K7" s="42"/>
      <c r="L7" s="23"/>
      <c r="M7" s="24"/>
      <c r="N7" s="24"/>
      <c r="O7" s="24"/>
      <c r="P7" s="24"/>
      <c r="Q7" s="99"/>
      <c r="R7" s="99"/>
      <c r="S7" s="149"/>
    </row>
    <row r="8" spans="1:19" s="12" customFormat="1" ht="15" customHeight="1">
      <c r="A8" s="146"/>
      <c r="B8" s="147"/>
      <c r="C8" s="147"/>
      <c r="D8" s="147"/>
      <c r="E8" s="23"/>
      <c r="F8" s="53"/>
      <c r="G8" s="42"/>
      <c r="H8" s="23"/>
      <c r="I8" s="23"/>
      <c r="J8" s="89"/>
      <c r="K8" s="42"/>
      <c r="L8" s="23"/>
      <c r="M8" s="24"/>
      <c r="N8" s="24"/>
      <c r="O8" s="24"/>
      <c r="P8" s="24"/>
      <c r="Q8" s="99"/>
      <c r="R8" s="99"/>
      <c r="S8" s="149"/>
    </row>
    <row r="9" spans="1:19" s="12" customFormat="1" ht="15" customHeight="1">
      <c r="A9" s="146"/>
      <c r="B9" s="147"/>
      <c r="C9" s="147"/>
      <c r="D9" s="147"/>
      <c r="E9" s="23"/>
      <c r="F9" s="53"/>
      <c r="G9" s="42"/>
      <c r="H9" s="23"/>
      <c r="I9" s="23"/>
      <c r="J9" s="89"/>
      <c r="K9" s="42"/>
      <c r="L9" s="23"/>
      <c r="M9" s="24"/>
      <c r="N9" s="24"/>
      <c r="O9" s="24"/>
      <c r="P9" s="24"/>
      <c r="Q9" s="99"/>
      <c r="R9" s="99"/>
      <c r="S9" s="149"/>
    </row>
    <row r="10" spans="1:19" s="12" customFormat="1" ht="15" customHeight="1">
      <c r="A10" s="146"/>
      <c r="B10" s="147"/>
      <c r="C10" s="147"/>
      <c r="D10" s="147"/>
      <c r="E10" s="23"/>
      <c r="F10" s="53"/>
      <c r="G10" s="42"/>
      <c r="H10" s="23"/>
      <c r="I10" s="23"/>
      <c r="J10" s="89"/>
      <c r="K10" s="42"/>
      <c r="L10" s="23"/>
      <c r="M10" s="24"/>
      <c r="N10" s="24"/>
      <c r="O10" s="24"/>
      <c r="P10" s="24"/>
      <c r="Q10" s="99"/>
      <c r="R10" s="99"/>
      <c r="S10" s="149"/>
    </row>
    <row r="11" spans="1:19" s="12" customFormat="1" ht="15" customHeight="1">
      <c r="A11" s="146"/>
      <c r="B11" s="147"/>
      <c r="C11" s="147"/>
      <c r="D11" s="147"/>
      <c r="E11" s="23"/>
      <c r="F11" s="53"/>
      <c r="G11" s="42"/>
      <c r="H11" s="23"/>
      <c r="I11" s="23"/>
      <c r="J11" s="89"/>
      <c r="K11" s="42"/>
      <c r="L11" s="23"/>
      <c r="M11" s="24"/>
      <c r="N11" s="24"/>
      <c r="O11" s="24"/>
      <c r="P11" s="24"/>
      <c r="Q11" s="99"/>
      <c r="R11" s="99"/>
      <c r="S11" s="149"/>
    </row>
    <row r="12" spans="1:19" s="12" customFormat="1" ht="15" customHeight="1">
      <c r="A12" s="146"/>
      <c r="B12" s="147"/>
      <c r="C12" s="147"/>
      <c r="D12" s="147"/>
      <c r="E12" s="23"/>
      <c r="F12" s="53"/>
      <c r="G12" s="42"/>
      <c r="H12" s="23"/>
      <c r="I12" s="23"/>
      <c r="J12" s="89"/>
      <c r="K12" s="42"/>
      <c r="L12" s="23"/>
      <c r="M12" s="24"/>
      <c r="N12" s="24"/>
      <c r="O12" s="24"/>
      <c r="P12" s="24"/>
      <c r="Q12" s="99"/>
      <c r="R12" s="99"/>
      <c r="S12" s="149"/>
    </row>
    <row r="13" spans="1:19" s="12" customFormat="1" ht="15" customHeight="1">
      <c r="A13" s="181"/>
      <c r="B13" s="181"/>
      <c r="C13" s="181"/>
      <c r="D13" s="181"/>
      <c r="E13" s="182"/>
      <c r="F13" s="182"/>
      <c r="G13" s="182"/>
      <c r="H13" s="182"/>
      <c r="I13" s="182"/>
      <c r="J13" s="182"/>
      <c r="K13" s="182"/>
      <c r="L13" s="182"/>
      <c r="M13" s="183"/>
      <c r="N13" s="183"/>
      <c r="O13" s="183"/>
      <c r="P13" s="183"/>
      <c r="Q13" s="183"/>
      <c r="R13" s="183"/>
      <c r="S13" s="183"/>
    </row>
    <row r="14" spans="1:19" s="12" customFormat="1" ht="15" customHeight="1">
      <c r="A14" s="181"/>
      <c r="B14" s="181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3"/>
      <c r="N14" s="183"/>
      <c r="O14" s="183"/>
      <c r="P14" s="183"/>
      <c r="Q14" s="183"/>
      <c r="R14" s="183"/>
      <c r="S14" s="183"/>
    </row>
    <row r="15" spans="1:19" s="12" customFormat="1" ht="15" customHeight="1">
      <c r="A15" s="181"/>
      <c r="B15" s="181"/>
      <c r="C15" s="181"/>
      <c r="D15" s="181"/>
      <c r="E15" s="182"/>
      <c r="F15" s="182"/>
      <c r="G15" s="182"/>
      <c r="H15" s="182"/>
      <c r="I15" s="182"/>
      <c r="J15" s="182"/>
      <c r="K15" s="182"/>
      <c r="L15" s="182"/>
      <c r="M15" s="183"/>
      <c r="N15" s="183"/>
      <c r="O15" s="183"/>
      <c r="P15" s="183"/>
      <c r="Q15" s="183"/>
      <c r="R15" s="183"/>
      <c r="S15" s="183"/>
    </row>
    <row r="16" spans="1:19" s="12" customFormat="1" ht="15" customHeight="1">
      <c r="A16" s="181"/>
      <c r="B16" s="181"/>
      <c r="C16" s="181"/>
      <c r="D16" s="181"/>
      <c r="E16" s="182"/>
      <c r="F16" s="182"/>
      <c r="G16" s="182"/>
      <c r="H16" s="182"/>
      <c r="I16" s="182"/>
      <c r="J16" s="182"/>
      <c r="K16" s="182"/>
      <c r="L16" s="182"/>
      <c r="M16" s="183"/>
      <c r="N16" s="183"/>
      <c r="O16" s="183"/>
      <c r="P16" s="183"/>
      <c r="Q16" s="183"/>
      <c r="R16" s="183"/>
      <c r="S16" s="183"/>
    </row>
    <row r="17" spans="1:19" s="12" customFormat="1" ht="15" customHeight="1">
      <c r="A17" s="181"/>
      <c r="B17" s="181"/>
      <c r="C17" s="181"/>
      <c r="D17" s="181"/>
      <c r="E17" s="182"/>
      <c r="F17" s="182"/>
      <c r="G17" s="182"/>
      <c r="H17" s="182"/>
      <c r="I17" s="182"/>
      <c r="J17" s="182"/>
      <c r="K17" s="182"/>
      <c r="L17" s="182"/>
      <c r="M17" s="183"/>
      <c r="N17" s="183"/>
      <c r="O17" s="183"/>
      <c r="P17" s="183"/>
      <c r="Q17" s="183"/>
      <c r="R17" s="183"/>
      <c r="S17" s="183"/>
    </row>
    <row r="18" spans="1:19" s="12" customFormat="1" ht="15" customHeight="1">
      <c r="A18" s="181"/>
      <c r="B18" s="181"/>
      <c r="C18" s="181"/>
      <c r="D18" s="181"/>
      <c r="E18" s="182"/>
      <c r="F18" s="182"/>
      <c r="G18" s="182"/>
      <c r="H18" s="182"/>
      <c r="I18" s="182"/>
      <c r="J18" s="182"/>
      <c r="K18" s="182"/>
      <c r="L18" s="182"/>
      <c r="M18" s="183"/>
      <c r="N18" s="183"/>
      <c r="O18" s="183"/>
      <c r="P18" s="183"/>
      <c r="Q18" s="183"/>
      <c r="R18" s="183"/>
      <c r="S18" s="183"/>
    </row>
    <row r="19" spans="1:19" s="12" customFormat="1" ht="15" customHeight="1">
      <c r="A19" s="181"/>
      <c r="B19" s="181"/>
      <c r="C19" s="181"/>
      <c r="D19" s="181"/>
      <c r="E19" s="182"/>
      <c r="F19" s="182"/>
      <c r="G19" s="182"/>
      <c r="H19" s="182"/>
      <c r="I19" s="182"/>
      <c r="J19" s="182"/>
      <c r="K19" s="182"/>
      <c r="L19" s="182"/>
      <c r="M19" s="183"/>
      <c r="N19" s="183"/>
      <c r="O19" s="183"/>
      <c r="P19" s="183"/>
      <c r="Q19" s="183"/>
      <c r="R19" s="183"/>
      <c r="S19" s="183"/>
    </row>
    <row r="20" spans="1:19" s="12" customFormat="1" ht="15" customHeight="1">
      <c r="A20" s="181"/>
      <c r="B20" s="181"/>
      <c r="C20" s="181"/>
      <c r="D20" s="181"/>
      <c r="E20" s="182"/>
      <c r="F20" s="182"/>
      <c r="G20" s="182"/>
      <c r="H20" s="182"/>
      <c r="I20" s="182"/>
      <c r="J20" s="182"/>
      <c r="K20" s="182"/>
      <c r="L20" s="182"/>
      <c r="M20" s="183"/>
      <c r="N20" s="183"/>
      <c r="O20" s="183"/>
      <c r="P20" s="183"/>
      <c r="Q20" s="183"/>
      <c r="R20" s="183"/>
      <c r="S20" s="183"/>
    </row>
    <row r="21" spans="1:19" s="12" customFormat="1" ht="15" customHeight="1">
      <c r="A21" s="181"/>
      <c r="B21" s="181"/>
      <c r="C21" s="181"/>
      <c r="D21" s="181"/>
      <c r="E21" s="182"/>
      <c r="F21" s="182"/>
      <c r="G21" s="182"/>
      <c r="H21" s="182"/>
      <c r="I21" s="182"/>
      <c r="J21" s="182"/>
      <c r="K21" s="182"/>
      <c r="L21" s="182"/>
      <c r="M21" s="183"/>
      <c r="N21" s="183"/>
      <c r="O21" s="183"/>
      <c r="P21" s="183"/>
      <c r="Q21" s="183"/>
      <c r="R21" s="183"/>
      <c r="S21" s="183"/>
    </row>
    <row r="22" spans="1:19" s="12" customFormat="1" ht="15" customHeight="1">
      <c r="A22" s="181"/>
      <c r="B22" s="181"/>
      <c r="C22" s="181"/>
      <c r="D22" s="181"/>
      <c r="E22" s="182"/>
      <c r="F22" s="182"/>
      <c r="G22" s="182"/>
      <c r="H22" s="182"/>
      <c r="I22" s="182"/>
      <c r="J22" s="182"/>
      <c r="K22" s="182"/>
      <c r="L22" s="182"/>
      <c r="M22" s="183"/>
      <c r="N22" s="183"/>
      <c r="O22" s="183"/>
      <c r="P22" s="183"/>
      <c r="Q22" s="183"/>
      <c r="R22" s="183"/>
      <c r="S22" s="183"/>
    </row>
    <row r="23" spans="1:19" s="12" customFormat="1" ht="15" customHeight="1">
      <c r="A23" s="181"/>
      <c r="B23" s="181"/>
      <c r="C23" s="181"/>
      <c r="D23" s="181"/>
      <c r="E23" s="182"/>
      <c r="F23" s="182"/>
      <c r="G23" s="182"/>
      <c r="H23" s="182"/>
      <c r="I23" s="182"/>
      <c r="J23" s="182"/>
      <c r="K23" s="182"/>
      <c r="L23" s="182"/>
      <c r="M23" s="183"/>
      <c r="N23" s="183"/>
      <c r="O23" s="183"/>
      <c r="P23" s="183"/>
      <c r="Q23" s="183"/>
      <c r="R23" s="183"/>
      <c r="S23" s="183"/>
    </row>
    <row r="24" spans="1:19" s="12" customFormat="1" ht="15" customHeight="1">
      <c r="A24" s="181"/>
      <c r="B24" s="181"/>
      <c r="C24" s="181"/>
      <c r="D24" s="181"/>
      <c r="E24" s="182"/>
      <c r="F24" s="182"/>
      <c r="G24" s="182"/>
      <c r="H24" s="182"/>
      <c r="I24" s="182"/>
      <c r="J24" s="182"/>
      <c r="K24" s="182"/>
      <c r="L24" s="182"/>
      <c r="M24" s="183"/>
      <c r="N24" s="183"/>
      <c r="O24" s="183"/>
      <c r="P24" s="183"/>
      <c r="Q24" s="183"/>
      <c r="R24" s="183"/>
      <c r="S24" s="183"/>
    </row>
    <row r="25" spans="1:19" s="12" customFormat="1" ht="15" customHeight="1">
      <c r="A25" s="181"/>
      <c r="B25" s="181"/>
      <c r="C25" s="181"/>
      <c r="D25" s="181"/>
      <c r="E25" s="182"/>
      <c r="F25" s="182"/>
      <c r="G25" s="182"/>
      <c r="H25" s="182"/>
      <c r="I25" s="182"/>
      <c r="J25" s="182"/>
      <c r="K25" s="182"/>
      <c r="L25" s="182"/>
      <c r="M25" s="183"/>
      <c r="N25" s="183"/>
      <c r="O25" s="183"/>
      <c r="P25" s="183"/>
      <c r="Q25" s="183"/>
      <c r="R25" s="183"/>
      <c r="S25" s="183"/>
    </row>
    <row r="26" spans="1:19" s="12" customFormat="1" ht="15" customHeight="1">
      <c r="A26" s="181"/>
      <c r="B26" s="181"/>
      <c r="C26" s="181"/>
      <c r="D26" s="181"/>
      <c r="E26" s="182"/>
      <c r="F26" s="182"/>
      <c r="G26" s="182"/>
      <c r="H26" s="182"/>
      <c r="I26" s="182"/>
      <c r="J26" s="182"/>
      <c r="K26" s="182"/>
      <c r="L26" s="182"/>
      <c r="M26" s="183"/>
      <c r="N26" s="183"/>
      <c r="O26" s="183"/>
      <c r="P26" s="183"/>
      <c r="Q26" s="183"/>
      <c r="R26" s="183"/>
      <c r="S26" s="183"/>
    </row>
    <row r="27" spans="1:19" s="12" customFormat="1" ht="15" customHeight="1">
      <c r="A27" s="181"/>
      <c r="B27" s="181"/>
      <c r="C27" s="181"/>
      <c r="D27" s="181"/>
      <c r="E27" s="182"/>
      <c r="F27" s="182"/>
      <c r="G27" s="182"/>
      <c r="H27" s="182"/>
      <c r="I27" s="182"/>
      <c r="J27" s="182"/>
      <c r="K27" s="182"/>
      <c r="L27" s="182"/>
      <c r="M27" s="183"/>
      <c r="N27" s="183"/>
      <c r="O27" s="183"/>
      <c r="P27" s="183"/>
      <c r="Q27" s="183"/>
      <c r="R27" s="183"/>
      <c r="S27" s="183"/>
    </row>
    <row r="28" spans="1:19" s="12" customFormat="1" ht="15" customHeight="1">
      <c r="A28" s="181"/>
      <c r="B28" s="181"/>
      <c r="C28" s="181"/>
      <c r="D28" s="181"/>
      <c r="E28" s="182"/>
      <c r="F28" s="182"/>
      <c r="G28" s="182"/>
      <c r="H28" s="182"/>
      <c r="I28" s="182"/>
      <c r="J28" s="182"/>
      <c r="K28" s="182"/>
      <c r="L28" s="182"/>
      <c r="M28" s="183"/>
      <c r="N28" s="183"/>
      <c r="O28" s="183"/>
      <c r="P28" s="183"/>
      <c r="Q28" s="183"/>
      <c r="R28" s="183"/>
      <c r="S28" s="183"/>
    </row>
    <row r="29" spans="1:19" s="12" customFormat="1" ht="15" customHeight="1">
      <c r="A29" s="181"/>
      <c r="B29" s="181"/>
      <c r="C29" s="181"/>
      <c r="D29" s="181"/>
      <c r="E29" s="182"/>
      <c r="F29" s="182"/>
      <c r="G29" s="182"/>
      <c r="H29" s="182"/>
      <c r="I29" s="182"/>
      <c r="J29" s="182"/>
      <c r="K29" s="182"/>
      <c r="L29" s="182"/>
      <c r="M29" s="183"/>
      <c r="N29" s="183"/>
      <c r="O29" s="183"/>
      <c r="P29" s="183"/>
      <c r="Q29" s="183"/>
      <c r="R29" s="183"/>
      <c r="S29" s="183"/>
    </row>
    <row r="30" spans="1:19" s="12" customFormat="1" ht="15" customHeight="1">
      <c r="A30" s="181"/>
      <c r="B30" s="181"/>
      <c r="C30" s="181"/>
      <c r="D30" s="181"/>
      <c r="E30" s="182"/>
      <c r="F30" s="182"/>
      <c r="G30" s="182"/>
      <c r="H30" s="182"/>
      <c r="I30" s="182"/>
      <c r="J30" s="182"/>
      <c r="K30" s="182"/>
      <c r="L30" s="182"/>
      <c r="M30" s="183"/>
      <c r="N30" s="183"/>
      <c r="O30" s="183"/>
      <c r="P30" s="183"/>
      <c r="Q30" s="183"/>
      <c r="R30" s="183"/>
      <c r="S30" s="183"/>
    </row>
    <row r="31" spans="1:19" s="12" customFormat="1" ht="15" customHeight="1">
      <c r="A31" s="181"/>
      <c r="B31" s="181"/>
      <c r="C31" s="181"/>
      <c r="D31" s="181"/>
      <c r="E31" s="182"/>
      <c r="F31" s="182"/>
      <c r="G31" s="182"/>
      <c r="H31" s="182"/>
      <c r="I31" s="182"/>
      <c r="J31" s="182"/>
      <c r="K31" s="182"/>
      <c r="L31" s="182"/>
      <c r="M31" s="183"/>
      <c r="N31" s="183"/>
      <c r="O31" s="183"/>
      <c r="P31" s="183"/>
      <c r="Q31" s="183"/>
      <c r="R31" s="183"/>
      <c r="S31" s="183"/>
    </row>
    <row r="32" spans="1:19" s="12" customFormat="1" ht="15" customHeight="1">
      <c r="A32" s="181"/>
      <c r="B32" s="181"/>
      <c r="C32" s="181"/>
      <c r="D32" s="181"/>
      <c r="E32" s="182"/>
      <c r="F32" s="182"/>
      <c r="G32" s="182"/>
      <c r="H32" s="182"/>
      <c r="I32" s="182"/>
      <c r="J32" s="182"/>
      <c r="K32" s="182"/>
      <c r="L32" s="182"/>
      <c r="M32" s="183"/>
      <c r="N32" s="183"/>
      <c r="O32" s="183"/>
      <c r="P32" s="183"/>
      <c r="Q32" s="183"/>
      <c r="R32" s="183"/>
      <c r="S32" s="183"/>
    </row>
    <row r="33" spans="1:19" s="12" customFormat="1" ht="15" customHeight="1">
      <c r="A33" s="146"/>
      <c r="B33" s="147"/>
      <c r="C33" s="147"/>
      <c r="D33" s="147"/>
      <c r="E33" s="23"/>
      <c r="F33" s="53"/>
      <c r="G33" s="42"/>
      <c r="H33" s="23"/>
      <c r="I33" s="23"/>
      <c r="J33" s="89"/>
      <c r="K33" s="42"/>
      <c r="L33" s="23"/>
      <c r="M33" s="24"/>
      <c r="N33" s="24"/>
      <c r="O33" s="24"/>
      <c r="P33" s="24"/>
      <c r="Q33" s="99"/>
      <c r="R33" s="99"/>
      <c r="S33" s="149"/>
    </row>
    <row r="34" spans="1:19" s="12" customFormat="1" ht="15" customHeight="1"/>
    <row r="35" spans="1:19" s="12" customFormat="1" ht="15" customHeight="1">
      <c r="A35" s="17" t="s">
        <v>82</v>
      </c>
    </row>
    <row r="36" spans="1:19" s="19" customFormat="1" ht="15" customHeight="1">
      <c r="A36" s="185" t="s">
        <v>222</v>
      </c>
      <c r="B36" s="186" t="s">
        <v>198</v>
      </c>
      <c r="C36" s="186" t="s">
        <v>213</v>
      </c>
      <c r="D36" s="187" t="s">
        <v>223</v>
      </c>
      <c r="E36" s="187" t="s">
        <v>213</v>
      </c>
      <c r="F36" s="188" t="s">
        <v>214</v>
      </c>
      <c r="G36" s="188" t="s">
        <v>219</v>
      </c>
      <c r="H36" s="188" t="s">
        <v>145</v>
      </c>
      <c r="I36" s="188" t="s">
        <v>99</v>
      </c>
      <c r="J36" s="188" t="s">
        <v>216</v>
      </c>
      <c r="K36" s="188" t="s">
        <v>392</v>
      </c>
    </row>
    <row r="37" spans="1:19" ht="15" customHeight="1">
      <c r="A37" s="100"/>
      <c r="B37" s="100"/>
      <c r="C37" s="130"/>
      <c r="D37" s="130"/>
      <c r="E37" s="100"/>
      <c r="F37" s="100"/>
      <c r="G37" s="100"/>
      <c r="H37" s="100"/>
      <c r="I37" s="100"/>
      <c r="J37" s="100"/>
      <c r="K37" s="100"/>
    </row>
    <row r="38" spans="1:19" ht="15" customHeight="1">
      <c r="A38" s="100"/>
      <c r="B38" s="100"/>
      <c r="C38" s="130"/>
      <c r="D38" s="130"/>
      <c r="E38" s="100"/>
      <c r="F38" s="100"/>
      <c r="G38" s="100"/>
      <c r="H38" s="100"/>
      <c r="I38" s="100"/>
      <c r="J38" s="100"/>
      <c r="K38" s="100"/>
    </row>
    <row r="39" spans="1:19" ht="15" customHeight="1">
      <c r="A39" s="100"/>
      <c r="B39" s="100"/>
      <c r="C39" s="130"/>
      <c r="D39" s="130"/>
      <c r="E39" s="100"/>
      <c r="F39" s="100"/>
      <c r="G39" s="100"/>
      <c r="H39" s="100"/>
      <c r="I39" s="100"/>
      <c r="J39" s="100"/>
      <c r="K39" s="100"/>
    </row>
    <row r="40" spans="1:19" ht="15" customHeight="1">
      <c r="A40" s="100"/>
      <c r="B40" s="100"/>
      <c r="C40" s="130"/>
      <c r="D40" s="130"/>
      <c r="E40" s="100"/>
      <c r="F40" s="100"/>
      <c r="G40" s="100"/>
      <c r="H40" s="100"/>
      <c r="I40" s="100"/>
      <c r="J40" s="100"/>
      <c r="K40" s="100"/>
    </row>
    <row r="41" spans="1:19" ht="15" customHeight="1">
      <c r="A41" s="100"/>
      <c r="B41" s="100"/>
      <c r="C41" s="130"/>
      <c r="D41" s="130"/>
      <c r="E41" s="100"/>
      <c r="F41" s="100"/>
      <c r="G41" s="100"/>
      <c r="H41" s="100"/>
      <c r="I41" s="100"/>
      <c r="J41" s="100"/>
      <c r="K41" s="100"/>
    </row>
    <row r="42" spans="1:19" ht="15" customHeight="1">
      <c r="A42" s="100"/>
      <c r="B42" s="100"/>
      <c r="C42" s="130"/>
      <c r="D42" s="130"/>
      <c r="E42" s="100"/>
      <c r="F42" s="100"/>
      <c r="G42" s="100"/>
      <c r="H42" s="100"/>
      <c r="I42" s="100"/>
      <c r="J42" s="100"/>
      <c r="K42" s="100"/>
    </row>
    <row r="43" spans="1:19" ht="15" customHeight="1">
      <c r="A43" s="100"/>
      <c r="B43" s="100"/>
      <c r="C43" s="130"/>
      <c r="D43" s="130"/>
      <c r="E43" s="100"/>
      <c r="F43" s="100"/>
      <c r="G43" s="100"/>
      <c r="H43" s="100"/>
      <c r="I43" s="100"/>
      <c r="J43" s="100"/>
      <c r="K43" s="100"/>
    </row>
    <row r="44" spans="1:19" ht="15" customHeight="1">
      <c r="A44" s="100"/>
      <c r="B44" s="100"/>
      <c r="C44" s="130"/>
      <c r="D44" s="130"/>
      <c r="E44" s="100"/>
      <c r="F44" s="100"/>
      <c r="G44" s="100"/>
      <c r="H44" s="100"/>
      <c r="I44" s="100"/>
      <c r="J44" s="100"/>
      <c r="K44" s="100"/>
    </row>
    <row r="45" spans="1:19" ht="15" customHeight="1">
      <c r="A45" s="100"/>
      <c r="B45" s="100"/>
      <c r="C45" s="130"/>
      <c r="D45" s="130"/>
      <c r="E45" s="100"/>
      <c r="F45" s="100"/>
      <c r="G45" s="100"/>
      <c r="H45" s="100"/>
      <c r="I45" s="100"/>
      <c r="J45" s="100"/>
      <c r="K45" s="100"/>
    </row>
    <row r="46" spans="1:19" ht="15" customHeight="1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</row>
    <row r="47" spans="1:19" ht="15" customHeight="1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</row>
    <row r="48" spans="1:19" ht="15" customHeight="1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</row>
    <row r="49" spans="1:11" ht="15" customHeight="1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</row>
    <row r="50" spans="1:11" ht="15" customHeight="1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</row>
    <row r="51" spans="1:11" ht="15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5" customHeight="1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</row>
    <row r="53" spans="1:11" ht="15" customHeigh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</row>
    <row r="54" spans="1:11" ht="15" customHeight="1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</row>
    <row r="55" spans="1:11" ht="15" customHeight="1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</row>
    <row r="56" spans="1:11" ht="15" customHeight="1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</row>
    <row r="57" spans="1:11" ht="15" customHeight="1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</row>
    <row r="58" spans="1:11" ht="15" customHeight="1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</row>
    <row r="59" spans="1:11" ht="15" customHeight="1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</row>
    <row r="60" spans="1:11" ht="15" customHeight="1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</row>
    <row r="61" spans="1:11" ht="15" customHeight="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</row>
    <row r="62" spans="1:11" ht="15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</row>
    <row r="63" spans="1:11" ht="15" customHeight="1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</row>
    <row r="64" spans="1:11" ht="15" customHeight="1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</row>
    <row r="65" spans="1:31" ht="15" customHeight="1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</row>
    <row r="66" spans="1:31" ht="15" customHeight="1">
      <c r="A66" s="100"/>
      <c r="B66" s="100"/>
      <c r="C66" s="130"/>
      <c r="D66" s="130"/>
      <c r="E66" s="100"/>
      <c r="F66" s="100"/>
      <c r="G66" s="100"/>
      <c r="H66" s="100"/>
      <c r="I66" s="100"/>
      <c r="J66" s="100"/>
      <c r="K66" s="100"/>
    </row>
    <row r="67" spans="1:31" ht="17.25" customHeight="1">
      <c r="Z67" s="12"/>
      <c r="AA67" s="12"/>
      <c r="AB67" s="12"/>
      <c r="AC67" s="12"/>
      <c r="AD67" s="12"/>
      <c r="AE6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zoomScaleNormal="100" workbookViewId="0"/>
  </sheetViews>
  <sheetFormatPr defaultColWidth="9" defaultRowHeight="17.100000000000001" customHeight="1"/>
  <cols>
    <col min="1" max="31" width="10.44140625" style="180" customWidth="1"/>
    <col min="32" max="16384" width="9" style="180"/>
  </cols>
  <sheetData>
    <row r="1" spans="1:19" s="12" customFormat="1" ht="33" customHeight="1">
      <c r="A1" s="15" t="s">
        <v>140</v>
      </c>
    </row>
    <row r="2" spans="1:19" s="12" customFormat="1" ht="15" customHeight="1">
      <c r="A2" s="17" t="s">
        <v>43</v>
      </c>
      <c r="B2" s="17"/>
      <c r="C2" s="17"/>
      <c r="D2" s="17"/>
      <c r="E2" s="88" t="s">
        <v>60</v>
      </c>
      <c r="H2" s="88" t="s">
        <v>70</v>
      </c>
      <c r="L2" s="17" t="s">
        <v>44</v>
      </c>
      <c r="O2" s="17" t="s">
        <v>170</v>
      </c>
    </row>
    <row r="3" spans="1:19" s="12" customFormat="1" ht="15" customHeight="1">
      <c r="A3" s="14" t="s">
        <v>200</v>
      </c>
      <c r="B3" s="14" t="s">
        <v>187</v>
      </c>
      <c r="C3" s="14" t="s">
        <v>198</v>
      </c>
      <c r="D3" s="14" t="s">
        <v>201</v>
      </c>
      <c r="E3" s="14" t="s">
        <v>54</v>
      </c>
      <c r="F3" s="14" t="s">
        <v>55</v>
      </c>
      <c r="G3" s="14" t="s">
        <v>50</v>
      </c>
      <c r="H3" s="13" t="s">
        <v>45</v>
      </c>
      <c r="I3" s="14" t="s">
        <v>59</v>
      </c>
      <c r="J3" s="14" t="s">
        <v>71</v>
      </c>
      <c r="K3" s="14" t="s">
        <v>46</v>
      </c>
      <c r="L3" s="14" t="s">
        <v>47</v>
      </c>
      <c r="M3" s="41" t="s">
        <v>48</v>
      </c>
      <c r="N3" s="41" t="s">
        <v>49</v>
      </c>
      <c r="O3" s="41" t="s">
        <v>195</v>
      </c>
      <c r="P3" s="41" t="s">
        <v>147</v>
      </c>
      <c r="Q3" s="41" t="s">
        <v>148</v>
      </c>
      <c r="R3" s="41" t="s">
        <v>149</v>
      </c>
      <c r="S3" s="41" t="s">
        <v>150</v>
      </c>
    </row>
    <row r="4" spans="1:19" s="12" customFormat="1" ht="15" customHeight="1">
      <c r="A4" s="146"/>
      <c r="B4" s="147"/>
      <c r="C4" s="147"/>
      <c r="D4" s="147"/>
      <c r="E4" s="23"/>
      <c r="F4" s="53"/>
      <c r="G4" s="42"/>
      <c r="H4" s="23"/>
      <c r="I4" s="23"/>
      <c r="J4" s="89"/>
      <c r="K4" s="42"/>
      <c r="L4" s="23"/>
      <c r="M4" s="23"/>
      <c r="N4" s="23"/>
      <c r="O4" s="23"/>
      <c r="P4" s="23"/>
      <c r="Q4" s="98"/>
      <c r="R4" s="98"/>
      <c r="S4" s="148"/>
    </row>
    <row r="5" spans="1:19" s="12" customFormat="1" ht="15" customHeight="1">
      <c r="A5" s="146"/>
      <c r="B5" s="147"/>
      <c r="C5" s="147"/>
      <c r="D5" s="147"/>
      <c r="E5" s="23"/>
      <c r="F5" s="53"/>
      <c r="G5" s="42"/>
      <c r="H5" s="23"/>
      <c r="I5" s="23"/>
      <c r="J5" s="89"/>
      <c r="K5" s="42"/>
      <c r="L5" s="23"/>
      <c r="M5" s="24"/>
      <c r="N5" s="24"/>
      <c r="O5" s="24"/>
      <c r="P5" s="24"/>
      <c r="Q5" s="99"/>
      <c r="R5" s="99"/>
      <c r="S5" s="149"/>
    </row>
    <row r="6" spans="1:19" s="12" customFormat="1" ht="15" customHeight="1">
      <c r="A6" s="146"/>
      <c r="B6" s="147"/>
      <c r="C6" s="147"/>
      <c r="D6" s="147"/>
      <c r="E6" s="23"/>
      <c r="F6" s="53"/>
      <c r="G6" s="42"/>
      <c r="H6" s="23"/>
      <c r="I6" s="23"/>
      <c r="J6" s="89"/>
      <c r="K6" s="42"/>
      <c r="L6" s="23"/>
      <c r="M6" s="24"/>
      <c r="N6" s="24"/>
      <c r="O6" s="24"/>
      <c r="P6" s="24"/>
      <c r="Q6" s="99"/>
      <c r="R6" s="99"/>
      <c r="S6" s="149"/>
    </row>
    <row r="7" spans="1:19" s="12" customFormat="1" ht="15" customHeight="1">
      <c r="A7" s="146"/>
      <c r="B7" s="147"/>
      <c r="C7" s="147"/>
      <c r="D7" s="147"/>
      <c r="E7" s="23"/>
      <c r="F7" s="53"/>
      <c r="G7" s="42"/>
      <c r="H7" s="23"/>
      <c r="I7" s="23"/>
      <c r="J7" s="89"/>
      <c r="K7" s="42"/>
      <c r="L7" s="23"/>
      <c r="M7" s="24"/>
      <c r="N7" s="24"/>
      <c r="O7" s="24"/>
      <c r="P7" s="24"/>
      <c r="Q7" s="99"/>
      <c r="R7" s="99"/>
      <c r="S7" s="149"/>
    </row>
    <row r="8" spans="1:19" s="12" customFormat="1" ht="15" customHeight="1">
      <c r="A8" s="146"/>
      <c r="B8" s="147"/>
      <c r="C8" s="147"/>
      <c r="D8" s="147"/>
      <c r="E8" s="23"/>
      <c r="F8" s="53"/>
      <c r="G8" s="42"/>
      <c r="H8" s="23"/>
      <c r="I8" s="23"/>
      <c r="J8" s="89"/>
      <c r="K8" s="42"/>
      <c r="L8" s="23"/>
      <c r="M8" s="24"/>
      <c r="N8" s="24"/>
      <c r="O8" s="24"/>
      <c r="P8" s="24"/>
      <c r="Q8" s="99"/>
      <c r="R8" s="99"/>
      <c r="S8" s="149"/>
    </row>
    <row r="9" spans="1:19" s="12" customFormat="1" ht="15" customHeight="1">
      <c r="A9" s="146"/>
      <c r="B9" s="147"/>
      <c r="C9" s="147"/>
      <c r="D9" s="147"/>
      <c r="E9" s="23"/>
      <c r="F9" s="53"/>
      <c r="G9" s="42"/>
      <c r="H9" s="23"/>
      <c r="I9" s="23"/>
      <c r="J9" s="89"/>
      <c r="K9" s="42"/>
      <c r="L9" s="23"/>
      <c r="M9" s="24"/>
      <c r="N9" s="24"/>
      <c r="O9" s="24"/>
      <c r="P9" s="24"/>
      <c r="Q9" s="99"/>
      <c r="R9" s="99"/>
      <c r="S9" s="149"/>
    </row>
    <row r="10" spans="1:19" s="12" customFormat="1" ht="15" customHeight="1">
      <c r="A10" s="146"/>
      <c r="B10" s="147"/>
      <c r="C10" s="147"/>
      <c r="D10" s="147"/>
      <c r="E10" s="23"/>
      <c r="F10" s="53"/>
      <c r="G10" s="42"/>
      <c r="H10" s="23"/>
      <c r="I10" s="23"/>
      <c r="J10" s="89"/>
      <c r="K10" s="42"/>
      <c r="L10" s="23"/>
      <c r="M10" s="24"/>
      <c r="N10" s="24"/>
      <c r="O10" s="24"/>
      <c r="P10" s="24"/>
      <c r="Q10" s="99"/>
      <c r="R10" s="99"/>
      <c r="S10" s="149"/>
    </row>
    <row r="11" spans="1:19" s="12" customFormat="1" ht="15" customHeight="1">
      <c r="A11" s="146"/>
      <c r="B11" s="147"/>
      <c r="C11" s="147"/>
      <c r="D11" s="147"/>
      <c r="E11" s="23"/>
      <c r="F11" s="53"/>
      <c r="G11" s="42"/>
      <c r="H11" s="23"/>
      <c r="I11" s="23"/>
      <c r="J11" s="89"/>
      <c r="K11" s="42"/>
      <c r="L11" s="23"/>
      <c r="M11" s="24"/>
      <c r="N11" s="24"/>
      <c r="O11" s="24"/>
      <c r="P11" s="24"/>
      <c r="Q11" s="99"/>
      <c r="R11" s="99"/>
      <c r="S11" s="149"/>
    </row>
    <row r="12" spans="1:19" s="12" customFormat="1" ht="15" customHeight="1">
      <c r="A12" s="146"/>
      <c r="B12" s="147"/>
      <c r="C12" s="147"/>
      <c r="D12" s="147"/>
      <c r="E12" s="23"/>
      <c r="F12" s="53"/>
      <c r="G12" s="42"/>
      <c r="H12" s="23"/>
      <c r="I12" s="23"/>
      <c r="J12" s="89"/>
      <c r="K12" s="42"/>
      <c r="L12" s="23"/>
      <c r="M12" s="24"/>
      <c r="N12" s="24"/>
      <c r="O12" s="24"/>
      <c r="P12" s="24"/>
      <c r="Q12" s="99"/>
      <c r="R12" s="99"/>
      <c r="S12" s="149"/>
    </row>
    <row r="13" spans="1:19" s="12" customFormat="1" ht="15" customHeight="1">
      <c r="A13" s="181"/>
      <c r="B13" s="181"/>
      <c r="C13" s="181"/>
      <c r="D13" s="181"/>
      <c r="E13" s="182"/>
      <c r="F13" s="182"/>
      <c r="G13" s="182"/>
      <c r="H13" s="182"/>
      <c r="I13" s="182"/>
      <c r="J13" s="182"/>
      <c r="K13" s="182"/>
      <c r="L13" s="182"/>
      <c r="M13" s="183"/>
      <c r="N13" s="183"/>
      <c r="O13" s="183"/>
      <c r="P13" s="183"/>
      <c r="Q13" s="183"/>
      <c r="R13" s="183"/>
      <c r="S13" s="183"/>
    </row>
    <row r="14" spans="1:19" s="12" customFormat="1" ht="15" customHeight="1">
      <c r="A14" s="181"/>
      <c r="B14" s="181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3"/>
      <c r="N14" s="183"/>
      <c r="O14" s="183"/>
      <c r="P14" s="183"/>
      <c r="Q14" s="183"/>
      <c r="R14" s="183"/>
      <c r="S14" s="183"/>
    </row>
    <row r="15" spans="1:19" s="12" customFormat="1" ht="15" customHeight="1">
      <c r="A15" s="181"/>
      <c r="B15" s="181"/>
      <c r="C15" s="181"/>
      <c r="D15" s="181"/>
      <c r="E15" s="182"/>
      <c r="F15" s="182"/>
      <c r="G15" s="182"/>
      <c r="H15" s="182"/>
      <c r="I15" s="182"/>
      <c r="J15" s="182"/>
      <c r="K15" s="182"/>
      <c r="L15" s="182"/>
      <c r="M15" s="183"/>
      <c r="N15" s="183"/>
      <c r="O15" s="183"/>
      <c r="P15" s="183"/>
      <c r="Q15" s="183"/>
      <c r="R15" s="183"/>
      <c r="S15" s="183"/>
    </row>
    <row r="16" spans="1:19" s="12" customFormat="1" ht="15" customHeight="1">
      <c r="A16" s="181"/>
      <c r="B16" s="181"/>
      <c r="C16" s="181"/>
      <c r="D16" s="181"/>
      <c r="E16" s="182"/>
      <c r="F16" s="182"/>
      <c r="G16" s="182"/>
      <c r="H16" s="182"/>
      <c r="I16" s="182"/>
      <c r="J16" s="182"/>
      <c r="K16" s="182"/>
      <c r="L16" s="182"/>
      <c r="M16" s="183"/>
      <c r="N16" s="183"/>
      <c r="O16" s="183"/>
      <c r="P16" s="183"/>
      <c r="Q16" s="183"/>
      <c r="R16" s="183"/>
      <c r="S16" s="183"/>
    </row>
    <row r="17" spans="1:19" s="12" customFormat="1" ht="15" customHeight="1">
      <c r="A17" s="181"/>
      <c r="B17" s="181"/>
      <c r="C17" s="181"/>
      <c r="D17" s="181"/>
      <c r="E17" s="182"/>
      <c r="F17" s="182"/>
      <c r="G17" s="182"/>
      <c r="H17" s="182"/>
      <c r="I17" s="182"/>
      <c r="J17" s="182"/>
      <c r="K17" s="182"/>
      <c r="L17" s="182"/>
      <c r="M17" s="183"/>
      <c r="N17" s="183"/>
      <c r="O17" s="183"/>
      <c r="P17" s="183"/>
      <c r="Q17" s="183"/>
      <c r="R17" s="183"/>
      <c r="S17" s="183"/>
    </row>
    <row r="18" spans="1:19" s="12" customFormat="1" ht="15" customHeight="1">
      <c r="A18" s="181"/>
      <c r="B18" s="181"/>
      <c r="C18" s="181"/>
      <c r="D18" s="181"/>
      <c r="E18" s="182"/>
      <c r="F18" s="182"/>
      <c r="G18" s="182"/>
      <c r="H18" s="182"/>
      <c r="I18" s="182"/>
      <c r="J18" s="182"/>
      <c r="K18" s="182"/>
      <c r="L18" s="182"/>
      <c r="M18" s="183"/>
      <c r="N18" s="183"/>
      <c r="O18" s="183"/>
      <c r="P18" s="183"/>
      <c r="Q18" s="183"/>
      <c r="R18" s="183"/>
      <c r="S18" s="183"/>
    </row>
    <row r="19" spans="1:19" s="12" customFormat="1" ht="15" customHeight="1">
      <c r="A19" s="181"/>
      <c r="B19" s="181"/>
      <c r="C19" s="181"/>
      <c r="D19" s="181"/>
      <c r="E19" s="182"/>
      <c r="F19" s="182"/>
      <c r="G19" s="182"/>
      <c r="H19" s="182"/>
      <c r="I19" s="182"/>
      <c r="J19" s="182"/>
      <c r="K19" s="182"/>
      <c r="L19" s="182"/>
      <c r="M19" s="183"/>
      <c r="N19" s="183"/>
      <c r="O19" s="183"/>
      <c r="P19" s="183"/>
      <c r="Q19" s="183"/>
      <c r="R19" s="183"/>
      <c r="S19" s="183"/>
    </row>
    <row r="20" spans="1:19" s="12" customFormat="1" ht="15" customHeight="1">
      <c r="A20" s="181"/>
      <c r="B20" s="181"/>
      <c r="C20" s="181"/>
      <c r="D20" s="181"/>
      <c r="E20" s="182"/>
      <c r="F20" s="182"/>
      <c r="G20" s="182"/>
      <c r="H20" s="182"/>
      <c r="I20" s="182"/>
      <c r="J20" s="182"/>
      <c r="K20" s="182"/>
      <c r="L20" s="182"/>
      <c r="M20" s="183"/>
      <c r="N20" s="183"/>
      <c r="O20" s="183"/>
      <c r="P20" s="183"/>
      <c r="Q20" s="183"/>
      <c r="R20" s="183"/>
      <c r="S20" s="183"/>
    </row>
    <row r="21" spans="1:19" s="12" customFormat="1" ht="15" customHeight="1">
      <c r="A21" s="181"/>
      <c r="B21" s="181"/>
      <c r="C21" s="181"/>
      <c r="D21" s="181"/>
      <c r="E21" s="182"/>
      <c r="F21" s="182"/>
      <c r="G21" s="182"/>
      <c r="H21" s="182"/>
      <c r="I21" s="182"/>
      <c r="J21" s="182"/>
      <c r="K21" s="182"/>
      <c r="L21" s="182"/>
      <c r="M21" s="183"/>
      <c r="N21" s="183"/>
      <c r="O21" s="183"/>
      <c r="P21" s="183"/>
      <c r="Q21" s="183"/>
      <c r="R21" s="183"/>
      <c r="S21" s="183"/>
    </row>
    <row r="22" spans="1:19" s="12" customFormat="1" ht="15" customHeight="1">
      <c r="A22" s="181"/>
      <c r="B22" s="181"/>
      <c r="C22" s="181"/>
      <c r="D22" s="181"/>
      <c r="E22" s="182"/>
      <c r="F22" s="182"/>
      <c r="G22" s="182"/>
      <c r="H22" s="182"/>
      <c r="I22" s="182"/>
      <c r="J22" s="182"/>
      <c r="K22" s="182"/>
      <c r="L22" s="182"/>
      <c r="M22" s="183"/>
      <c r="N22" s="183"/>
      <c r="O22" s="183"/>
      <c r="P22" s="183"/>
      <c r="Q22" s="183"/>
      <c r="R22" s="183"/>
      <c r="S22" s="183"/>
    </row>
    <row r="23" spans="1:19" s="12" customFormat="1" ht="15" customHeight="1">
      <c r="A23" s="181"/>
      <c r="B23" s="181"/>
      <c r="C23" s="181"/>
      <c r="D23" s="181"/>
      <c r="E23" s="182"/>
      <c r="F23" s="182"/>
      <c r="G23" s="182"/>
      <c r="H23" s="182"/>
      <c r="I23" s="182"/>
      <c r="J23" s="182"/>
      <c r="K23" s="182"/>
      <c r="L23" s="182"/>
      <c r="M23" s="183"/>
      <c r="N23" s="183"/>
      <c r="O23" s="183"/>
      <c r="P23" s="183"/>
      <c r="Q23" s="183"/>
      <c r="R23" s="183"/>
      <c r="S23" s="183"/>
    </row>
    <row r="24" spans="1:19" s="12" customFormat="1" ht="15" customHeight="1">
      <c r="A24" s="181"/>
      <c r="B24" s="181"/>
      <c r="C24" s="181"/>
      <c r="D24" s="181"/>
      <c r="E24" s="182"/>
      <c r="F24" s="182"/>
      <c r="G24" s="182"/>
      <c r="H24" s="182"/>
      <c r="I24" s="182"/>
      <c r="J24" s="182"/>
      <c r="K24" s="182"/>
      <c r="L24" s="182"/>
      <c r="M24" s="183"/>
      <c r="N24" s="183"/>
      <c r="O24" s="183"/>
      <c r="P24" s="183"/>
      <c r="Q24" s="183"/>
      <c r="R24" s="183"/>
      <c r="S24" s="183"/>
    </row>
    <row r="25" spans="1:19" s="12" customFormat="1" ht="15" customHeight="1">
      <c r="A25" s="181"/>
      <c r="B25" s="181"/>
      <c r="C25" s="181"/>
      <c r="D25" s="181"/>
      <c r="E25" s="182"/>
      <c r="F25" s="182"/>
      <c r="G25" s="182"/>
      <c r="H25" s="182"/>
      <c r="I25" s="182"/>
      <c r="J25" s="182"/>
      <c r="K25" s="182"/>
      <c r="L25" s="182"/>
      <c r="M25" s="183"/>
      <c r="N25" s="183"/>
      <c r="O25" s="183"/>
      <c r="P25" s="183"/>
      <c r="Q25" s="183"/>
      <c r="R25" s="183"/>
      <c r="S25" s="183"/>
    </row>
    <row r="26" spans="1:19" s="12" customFormat="1" ht="15" customHeight="1">
      <c r="A26" s="181"/>
      <c r="B26" s="181"/>
      <c r="C26" s="181"/>
      <c r="D26" s="181"/>
      <c r="E26" s="182"/>
      <c r="F26" s="182"/>
      <c r="G26" s="182"/>
      <c r="H26" s="182"/>
      <c r="I26" s="182"/>
      <c r="J26" s="182"/>
      <c r="K26" s="182"/>
      <c r="L26" s="182"/>
      <c r="M26" s="183"/>
      <c r="N26" s="183"/>
      <c r="O26" s="183"/>
      <c r="P26" s="183"/>
      <c r="Q26" s="183"/>
      <c r="R26" s="183"/>
      <c r="S26" s="183"/>
    </row>
    <row r="27" spans="1:19" s="12" customFormat="1" ht="15" customHeight="1">
      <c r="A27" s="181"/>
      <c r="B27" s="181"/>
      <c r="C27" s="181"/>
      <c r="D27" s="181"/>
      <c r="E27" s="182"/>
      <c r="F27" s="182"/>
      <c r="G27" s="182"/>
      <c r="H27" s="182"/>
      <c r="I27" s="182"/>
      <c r="J27" s="182"/>
      <c r="K27" s="182"/>
      <c r="L27" s="182"/>
      <c r="M27" s="183"/>
      <c r="N27" s="183"/>
      <c r="O27" s="183"/>
      <c r="P27" s="183"/>
      <c r="Q27" s="183"/>
      <c r="R27" s="183"/>
      <c r="S27" s="183"/>
    </row>
    <row r="28" spans="1:19" s="12" customFormat="1" ht="15" customHeight="1">
      <c r="A28" s="181"/>
      <c r="B28" s="181"/>
      <c r="C28" s="181"/>
      <c r="D28" s="181"/>
      <c r="E28" s="182"/>
      <c r="F28" s="182"/>
      <c r="G28" s="182"/>
      <c r="H28" s="182"/>
      <c r="I28" s="182"/>
      <c r="J28" s="182"/>
      <c r="K28" s="182"/>
      <c r="L28" s="182"/>
      <c r="M28" s="183"/>
      <c r="N28" s="183"/>
      <c r="O28" s="183"/>
      <c r="P28" s="183"/>
      <c r="Q28" s="183"/>
      <c r="R28" s="183"/>
      <c r="S28" s="183"/>
    </row>
    <row r="29" spans="1:19" s="12" customFormat="1" ht="15" customHeight="1">
      <c r="A29" s="181"/>
      <c r="B29" s="181"/>
      <c r="C29" s="181"/>
      <c r="D29" s="181"/>
      <c r="E29" s="182"/>
      <c r="F29" s="182"/>
      <c r="G29" s="182"/>
      <c r="H29" s="182"/>
      <c r="I29" s="182"/>
      <c r="J29" s="182"/>
      <c r="K29" s="182"/>
      <c r="L29" s="182"/>
      <c r="M29" s="183"/>
      <c r="N29" s="183"/>
      <c r="O29" s="183"/>
      <c r="P29" s="183"/>
      <c r="Q29" s="183"/>
      <c r="R29" s="183"/>
      <c r="S29" s="183"/>
    </row>
    <row r="30" spans="1:19" s="12" customFormat="1" ht="15" customHeight="1">
      <c r="A30" s="181"/>
      <c r="B30" s="181"/>
      <c r="C30" s="181"/>
      <c r="D30" s="181"/>
      <c r="E30" s="182"/>
      <c r="F30" s="182"/>
      <c r="G30" s="182"/>
      <c r="H30" s="182"/>
      <c r="I30" s="182"/>
      <c r="J30" s="182"/>
      <c r="K30" s="182"/>
      <c r="L30" s="182"/>
      <c r="M30" s="183"/>
      <c r="N30" s="183"/>
      <c r="O30" s="183"/>
      <c r="P30" s="183"/>
      <c r="Q30" s="183"/>
      <c r="R30" s="183"/>
      <c r="S30" s="183"/>
    </row>
    <row r="31" spans="1:19" s="12" customFormat="1" ht="15" customHeight="1">
      <c r="A31" s="181"/>
      <c r="B31" s="181"/>
      <c r="C31" s="181"/>
      <c r="D31" s="181"/>
      <c r="E31" s="182"/>
      <c r="F31" s="182"/>
      <c r="G31" s="182"/>
      <c r="H31" s="182"/>
      <c r="I31" s="182"/>
      <c r="J31" s="182"/>
      <c r="K31" s="182"/>
      <c r="L31" s="182"/>
      <c r="M31" s="183"/>
      <c r="N31" s="183"/>
      <c r="O31" s="183"/>
      <c r="P31" s="183"/>
      <c r="Q31" s="183"/>
      <c r="R31" s="183"/>
      <c r="S31" s="183"/>
    </row>
    <row r="32" spans="1:19" s="12" customFormat="1" ht="15" customHeight="1">
      <c r="A32" s="181"/>
      <c r="B32" s="181"/>
      <c r="C32" s="181"/>
      <c r="D32" s="181"/>
      <c r="E32" s="182"/>
      <c r="F32" s="182"/>
      <c r="G32" s="182"/>
      <c r="H32" s="182"/>
      <c r="I32" s="182"/>
      <c r="J32" s="182"/>
      <c r="K32" s="182"/>
      <c r="L32" s="182"/>
      <c r="M32" s="183"/>
      <c r="N32" s="183"/>
      <c r="O32" s="183"/>
      <c r="P32" s="183"/>
      <c r="Q32" s="183"/>
      <c r="R32" s="183"/>
      <c r="S32" s="183"/>
    </row>
    <row r="33" spans="1:19" s="12" customFormat="1" ht="15" customHeight="1">
      <c r="A33" s="146"/>
      <c r="B33" s="147"/>
      <c r="C33" s="147"/>
      <c r="D33" s="147"/>
      <c r="E33" s="23"/>
      <c r="F33" s="53"/>
      <c r="G33" s="42"/>
      <c r="H33" s="23"/>
      <c r="I33" s="23"/>
      <c r="J33" s="89"/>
      <c r="K33" s="42"/>
      <c r="L33" s="23"/>
      <c r="M33" s="24"/>
      <c r="N33" s="24"/>
      <c r="O33" s="24"/>
      <c r="P33" s="24"/>
      <c r="Q33" s="99"/>
      <c r="R33" s="99"/>
      <c r="S33" s="149"/>
    </row>
    <row r="34" spans="1:19" s="12" customFormat="1" ht="15" customHeight="1"/>
    <row r="35" spans="1:19" s="12" customFormat="1" ht="15" customHeight="1">
      <c r="A35" s="17" t="s">
        <v>82</v>
      </c>
    </row>
    <row r="36" spans="1:19" s="19" customFormat="1" ht="15" customHeight="1">
      <c r="A36" s="185" t="s">
        <v>210</v>
      </c>
      <c r="B36" s="186" t="s">
        <v>217</v>
      </c>
      <c r="C36" s="186" t="s">
        <v>213</v>
      </c>
      <c r="D36" s="187" t="s">
        <v>212</v>
      </c>
      <c r="E36" s="187" t="s">
        <v>143</v>
      </c>
      <c r="F36" s="188" t="s">
        <v>218</v>
      </c>
      <c r="G36" s="188" t="s">
        <v>219</v>
      </c>
      <c r="H36" s="188" t="s">
        <v>220</v>
      </c>
      <c r="I36" s="188" t="s">
        <v>215</v>
      </c>
      <c r="J36" s="188" t="s">
        <v>221</v>
      </c>
      <c r="K36" s="188" t="s">
        <v>391</v>
      </c>
    </row>
    <row r="37" spans="1:19" ht="15" customHeight="1">
      <c r="A37" s="100"/>
      <c r="B37" s="100"/>
      <c r="C37" s="130"/>
      <c r="D37" s="130"/>
      <c r="E37" s="100"/>
      <c r="F37" s="100"/>
      <c r="G37" s="100"/>
      <c r="H37" s="100"/>
      <c r="I37" s="100"/>
      <c r="J37" s="100"/>
      <c r="K37" s="100"/>
    </row>
    <row r="38" spans="1:19" ht="15" customHeight="1">
      <c r="A38" s="100"/>
      <c r="B38" s="100"/>
      <c r="C38" s="130"/>
      <c r="D38" s="130"/>
      <c r="E38" s="100"/>
      <c r="F38" s="100"/>
      <c r="G38" s="100"/>
      <c r="H38" s="100"/>
      <c r="I38" s="100"/>
      <c r="J38" s="100"/>
      <c r="K38" s="100"/>
    </row>
    <row r="39" spans="1:19" ht="15" customHeight="1">
      <c r="A39" s="100"/>
      <c r="B39" s="100"/>
      <c r="C39" s="130"/>
      <c r="D39" s="130"/>
      <c r="E39" s="100"/>
      <c r="F39" s="100"/>
      <c r="G39" s="100"/>
      <c r="H39" s="100"/>
      <c r="I39" s="100"/>
      <c r="J39" s="100"/>
      <c r="K39" s="100"/>
    </row>
    <row r="40" spans="1:19" ht="15" customHeight="1">
      <c r="A40" s="100"/>
      <c r="B40" s="100"/>
      <c r="C40" s="130"/>
      <c r="D40" s="130"/>
      <c r="E40" s="100"/>
      <c r="F40" s="100"/>
      <c r="G40" s="100"/>
      <c r="H40" s="100"/>
      <c r="I40" s="100"/>
      <c r="J40" s="100"/>
      <c r="K40" s="100"/>
    </row>
    <row r="41" spans="1:19" ht="15" customHeight="1">
      <c r="A41" s="100"/>
      <c r="B41" s="100"/>
      <c r="C41" s="130"/>
      <c r="D41" s="130"/>
      <c r="E41" s="100"/>
      <c r="F41" s="100"/>
      <c r="G41" s="100"/>
      <c r="H41" s="100"/>
      <c r="I41" s="100"/>
      <c r="J41" s="100"/>
      <c r="K41" s="100"/>
    </row>
    <row r="42" spans="1:19" ht="15" customHeight="1">
      <c r="A42" s="100"/>
      <c r="B42" s="100"/>
      <c r="C42" s="130"/>
      <c r="D42" s="130"/>
      <c r="E42" s="100"/>
      <c r="F42" s="100"/>
      <c r="G42" s="100"/>
      <c r="H42" s="100"/>
      <c r="I42" s="100"/>
      <c r="J42" s="100"/>
      <c r="K42" s="100"/>
    </row>
    <row r="43" spans="1:19" ht="15" customHeight="1">
      <c r="A43" s="100"/>
      <c r="B43" s="100"/>
      <c r="C43" s="130"/>
      <c r="D43" s="130"/>
      <c r="E43" s="100"/>
      <c r="F43" s="100"/>
      <c r="G43" s="100"/>
      <c r="H43" s="100"/>
      <c r="I43" s="100"/>
      <c r="J43" s="100"/>
      <c r="K43" s="100"/>
    </row>
    <row r="44" spans="1:19" ht="15" customHeight="1">
      <c r="A44" s="100"/>
      <c r="B44" s="100"/>
      <c r="C44" s="130"/>
      <c r="D44" s="130"/>
      <c r="E44" s="100"/>
      <c r="F44" s="100"/>
      <c r="G44" s="100"/>
      <c r="H44" s="100"/>
      <c r="I44" s="100"/>
      <c r="J44" s="100"/>
      <c r="K44" s="100"/>
    </row>
    <row r="45" spans="1:19" ht="15" customHeight="1">
      <c r="A45" s="100"/>
      <c r="B45" s="100"/>
      <c r="C45" s="130"/>
      <c r="D45" s="130"/>
      <c r="E45" s="100"/>
      <c r="F45" s="100"/>
      <c r="G45" s="100"/>
      <c r="H45" s="100"/>
      <c r="I45" s="100"/>
      <c r="J45" s="100"/>
      <c r="K45" s="100"/>
    </row>
    <row r="46" spans="1:19" ht="15" customHeight="1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</row>
    <row r="47" spans="1:19" ht="15" customHeight="1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</row>
    <row r="48" spans="1:19" ht="15" customHeight="1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</row>
    <row r="49" spans="1:11" ht="15" customHeight="1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</row>
    <row r="50" spans="1:11" ht="15" customHeight="1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</row>
    <row r="51" spans="1:11" ht="15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5" customHeight="1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</row>
    <row r="53" spans="1:11" ht="15" customHeigh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</row>
    <row r="54" spans="1:11" ht="15" customHeight="1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</row>
    <row r="55" spans="1:11" ht="15" customHeight="1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</row>
    <row r="56" spans="1:11" ht="15" customHeight="1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</row>
    <row r="57" spans="1:11" ht="15" customHeight="1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</row>
    <row r="58" spans="1:11" ht="15" customHeight="1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</row>
    <row r="59" spans="1:11" ht="15" customHeight="1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</row>
    <row r="60" spans="1:11" ht="15" customHeight="1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</row>
    <row r="61" spans="1:11" ht="15" customHeight="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</row>
    <row r="62" spans="1:11" ht="15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</row>
    <row r="63" spans="1:11" ht="15" customHeight="1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</row>
    <row r="64" spans="1:11" ht="15" customHeight="1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</row>
    <row r="65" spans="1:31" ht="15" customHeight="1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</row>
    <row r="66" spans="1:31" ht="15" customHeight="1">
      <c r="A66" s="100"/>
      <c r="B66" s="100"/>
      <c r="C66" s="130"/>
      <c r="D66" s="130"/>
      <c r="E66" s="100"/>
      <c r="F66" s="100"/>
      <c r="G66" s="100"/>
      <c r="H66" s="100"/>
      <c r="I66" s="100"/>
      <c r="J66" s="100"/>
      <c r="K66" s="100"/>
    </row>
    <row r="67" spans="1:31" ht="17.25" customHeight="1">
      <c r="Z67" s="12"/>
      <c r="AA67" s="12"/>
      <c r="AB67" s="12"/>
      <c r="AC67" s="12"/>
      <c r="AD67" s="12"/>
      <c r="AE6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5"/>
  <sheetViews>
    <sheetView showGridLines="0" showWhiteSpace="0" zoomScaleNormal="100" zoomScaleSheetLayoutView="100" workbookViewId="0">
      <selection sqref="A1:I2"/>
    </sheetView>
  </sheetViews>
  <sheetFormatPr defaultColWidth="10.77734375" defaultRowHeight="15" customHeight="1"/>
  <cols>
    <col min="1" max="3" width="4.77734375" style="37" customWidth="1"/>
    <col min="4" max="6" width="15.77734375" style="37" customWidth="1"/>
    <col min="7" max="9" width="4.77734375" style="37" customWidth="1"/>
    <col min="10" max="16384" width="10.77734375" style="37"/>
  </cols>
  <sheetData>
    <row r="1" spans="1:9" s="46" customFormat="1" ht="33" customHeight="1">
      <c r="A1" s="318" t="s">
        <v>34</v>
      </c>
      <c r="B1" s="318"/>
      <c r="C1" s="318"/>
      <c r="D1" s="318"/>
      <c r="E1" s="318"/>
      <c r="F1" s="318"/>
      <c r="G1" s="318"/>
      <c r="H1" s="318"/>
      <c r="I1" s="318"/>
    </row>
    <row r="2" spans="1:9" s="46" customFormat="1" ht="33" customHeight="1">
      <c r="A2" s="318"/>
      <c r="B2" s="318"/>
      <c r="C2" s="318"/>
      <c r="D2" s="318"/>
      <c r="E2" s="318"/>
      <c r="F2" s="318"/>
      <c r="G2" s="318"/>
      <c r="H2" s="318"/>
      <c r="I2" s="318"/>
    </row>
    <row r="3" spans="1:9" s="46" customFormat="1" ht="12.75" customHeight="1">
      <c r="A3" s="47" t="s">
        <v>79</v>
      </c>
      <c r="B3" s="47"/>
      <c r="C3" s="47"/>
      <c r="D3" s="22"/>
      <c r="E3" s="22"/>
      <c r="F3" s="22"/>
      <c r="G3" s="22"/>
      <c r="H3" s="22"/>
      <c r="I3" s="22"/>
    </row>
    <row r="4" spans="1:9" s="48" customFormat="1" ht="13.5" customHeight="1">
      <c r="A4" s="82" t="str">
        <f>" 교   정   번   호(Calibration No) : "&amp;기본정보!H3</f>
        <v xml:space="preserve"> 교   정   번   호(Calibration No) : </v>
      </c>
      <c r="B4" s="82"/>
      <c r="C4" s="82"/>
      <c r="D4" s="83"/>
      <c r="E4" s="83"/>
      <c r="F4" s="83"/>
      <c r="G4" s="92"/>
      <c r="H4" s="84"/>
      <c r="I4" s="91"/>
    </row>
    <row r="5" spans="1:9" s="36" customFormat="1" ht="15" customHeight="1"/>
    <row r="6" spans="1:9" ht="15" customHeight="1">
      <c r="A6" s="143"/>
      <c r="D6" s="52" t="str">
        <f>"○ 품명 : "&amp;기본정보!C$5</f>
        <v xml:space="preserve">○ 품명 : </v>
      </c>
    </row>
    <row r="7" spans="1:9" ht="15" customHeight="1">
      <c r="A7" s="86"/>
      <c r="D7" s="52" t="str">
        <f>"○ 제작회사 : "&amp;기본정보!C$6</f>
        <v xml:space="preserve">○ 제작회사 : </v>
      </c>
    </row>
    <row r="8" spans="1:9" ht="15" customHeight="1">
      <c r="A8" s="86"/>
      <c r="D8" s="52" t="str">
        <f>"○ 형식 : "&amp;기본정보!C$7</f>
        <v xml:space="preserve">○ 형식 : </v>
      </c>
    </row>
    <row r="9" spans="1:9" ht="15" customHeight="1">
      <c r="A9" s="86"/>
      <c r="D9" s="52" t="str">
        <f>"○ 기기번호 : "&amp;기본정보!C$8</f>
        <v xml:space="preserve">○ 기기번호 : </v>
      </c>
    </row>
    <row r="10" spans="1:9" s="122" customFormat="1" ht="15" customHeight="1">
      <c r="A10" s="86"/>
    </row>
    <row r="11" spans="1:9" s="122" customFormat="1" ht="15" customHeight="1">
      <c r="A11" s="86"/>
      <c r="D11" s="38" t="str">
        <f>"※ 측정범위 : "&amp;Calcu!I4</f>
        <v xml:space="preserve">※ 측정범위 : ± 00, </v>
      </c>
      <c r="F11" s="51" t="str">
        <f>"최소눈금 : "&amp;Calcu!J4</f>
        <v>최소눈금 : 00</v>
      </c>
    </row>
    <row r="12" spans="1:9" s="122" customFormat="1" ht="15" customHeight="1">
      <c r="A12" s="86"/>
      <c r="D12" s="266" t="s">
        <v>530</v>
      </c>
      <c r="E12" s="317" t="str">
        <f>"보정값 "&amp;D13</f>
        <v>보정값 (˚)</v>
      </c>
      <c r="F12" s="317"/>
    </row>
    <row r="13" spans="1:9" s="122" customFormat="1" ht="15" customHeight="1">
      <c r="A13" s="86"/>
      <c r="B13" s="44"/>
      <c r="C13" s="44"/>
      <c r="D13" s="163" t="str">
        <f>"("&amp;Calcu!X9&amp;")"</f>
        <v>(˚)</v>
      </c>
      <c r="E13" s="199" t="s">
        <v>265</v>
      </c>
      <c r="F13" s="199" t="s">
        <v>266</v>
      </c>
    </row>
    <row r="14" spans="1:9" s="122" customFormat="1" ht="15" customHeight="1">
      <c r="A14" s="86" t="str">
        <f>IF(Calcu!B10=TRUE,"","삭제")</f>
        <v>삭제</v>
      </c>
      <c r="B14" s="44"/>
      <c r="C14" s="44"/>
      <c r="D14" s="161" t="str">
        <f>Calcu!X10</f>
        <v/>
      </c>
      <c r="E14" s="161" t="str">
        <f>Calcu!Y10</f>
        <v/>
      </c>
      <c r="F14" s="161" t="str">
        <f>Calcu!Y44</f>
        <v/>
      </c>
    </row>
    <row r="15" spans="1:9" s="122" customFormat="1" ht="15" customHeight="1">
      <c r="A15" s="86" t="str">
        <f>IF(Calcu!B11=TRUE,"","삭제")</f>
        <v>삭제</v>
      </c>
      <c r="B15" s="44"/>
      <c r="C15" s="44"/>
      <c r="D15" s="161" t="str">
        <f>Calcu!X11</f>
        <v/>
      </c>
      <c r="E15" s="161" t="str">
        <f>Calcu!Y11</f>
        <v/>
      </c>
      <c r="F15" s="161" t="str">
        <f>Calcu!Y45</f>
        <v/>
      </c>
    </row>
    <row r="16" spans="1:9" s="122" customFormat="1" ht="15" customHeight="1">
      <c r="A16" s="86" t="str">
        <f>IF(Calcu!B12=TRUE,"","삭제")</f>
        <v>삭제</v>
      </c>
      <c r="B16" s="44"/>
      <c r="C16" s="44"/>
      <c r="D16" s="161" t="str">
        <f>Calcu!X12</f>
        <v/>
      </c>
      <c r="E16" s="161" t="str">
        <f>Calcu!Y12</f>
        <v/>
      </c>
      <c r="F16" s="161" t="str">
        <f>Calcu!Y46</f>
        <v/>
      </c>
    </row>
    <row r="17" spans="1:6" s="122" customFormat="1" ht="15" customHeight="1">
      <c r="A17" s="86" t="str">
        <f>IF(Calcu!B13=TRUE,"","삭제")</f>
        <v>삭제</v>
      </c>
      <c r="B17" s="44"/>
      <c r="C17" s="44"/>
      <c r="D17" s="161" t="str">
        <f>Calcu!X13</f>
        <v/>
      </c>
      <c r="E17" s="161" t="str">
        <f>Calcu!Y13</f>
        <v/>
      </c>
      <c r="F17" s="161" t="str">
        <f>Calcu!Y47</f>
        <v/>
      </c>
    </row>
    <row r="18" spans="1:6" s="122" customFormat="1" ht="15" customHeight="1">
      <c r="A18" s="86" t="str">
        <f>IF(Calcu!B14=TRUE,"","삭제")</f>
        <v>삭제</v>
      </c>
      <c r="B18" s="44"/>
      <c r="C18" s="44"/>
      <c r="D18" s="161" t="str">
        <f>Calcu!X14</f>
        <v/>
      </c>
      <c r="E18" s="161" t="str">
        <f>Calcu!Y14</f>
        <v/>
      </c>
      <c r="F18" s="161" t="str">
        <f>Calcu!Y48</f>
        <v/>
      </c>
    </row>
    <row r="19" spans="1:6" s="122" customFormat="1" ht="15" customHeight="1">
      <c r="A19" s="86" t="str">
        <f>IF(Calcu!B15=TRUE,"","삭제")</f>
        <v>삭제</v>
      </c>
      <c r="B19" s="44"/>
      <c r="C19" s="44"/>
      <c r="D19" s="161" t="str">
        <f>Calcu!X15</f>
        <v/>
      </c>
      <c r="E19" s="161" t="str">
        <f>Calcu!Y15</f>
        <v/>
      </c>
      <c r="F19" s="161" t="str">
        <f>Calcu!Y49</f>
        <v/>
      </c>
    </row>
    <row r="20" spans="1:6" s="122" customFormat="1" ht="15" customHeight="1">
      <c r="A20" s="86" t="str">
        <f>IF(Calcu!B16=TRUE,"","삭제")</f>
        <v>삭제</v>
      </c>
      <c r="B20" s="44"/>
      <c r="C20" s="44"/>
      <c r="D20" s="161" t="str">
        <f>Calcu!X16</f>
        <v/>
      </c>
      <c r="E20" s="161" t="str">
        <f>Calcu!Y16</f>
        <v/>
      </c>
      <c r="F20" s="161" t="str">
        <f>Calcu!Y50</f>
        <v/>
      </c>
    </row>
    <row r="21" spans="1:6" s="122" customFormat="1" ht="15" customHeight="1">
      <c r="A21" s="86" t="str">
        <f>IF(Calcu!B17=TRUE,"","삭제")</f>
        <v>삭제</v>
      </c>
      <c r="B21" s="44"/>
      <c r="C21" s="44"/>
      <c r="D21" s="161" t="str">
        <f>Calcu!X17</f>
        <v/>
      </c>
      <c r="E21" s="161" t="str">
        <f>Calcu!Y17</f>
        <v/>
      </c>
      <c r="F21" s="161" t="str">
        <f>Calcu!Y51</f>
        <v/>
      </c>
    </row>
    <row r="22" spans="1:6" s="122" customFormat="1" ht="15" customHeight="1">
      <c r="A22" s="86" t="str">
        <f>IF(Calcu!B18=TRUE,"","삭제")</f>
        <v>삭제</v>
      </c>
      <c r="B22" s="44"/>
      <c r="C22" s="44"/>
      <c r="D22" s="161" t="str">
        <f>Calcu!X18</f>
        <v/>
      </c>
      <c r="E22" s="161" t="str">
        <f>Calcu!Y18</f>
        <v/>
      </c>
      <c r="F22" s="161" t="str">
        <f>Calcu!Y52</f>
        <v/>
      </c>
    </row>
    <row r="23" spans="1:6" s="122" customFormat="1" ht="15" customHeight="1">
      <c r="A23" s="86" t="str">
        <f>IF(Calcu!B19=TRUE,"","삭제")</f>
        <v>삭제</v>
      </c>
      <c r="B23" s="44"/>
      <c r="C23" s="44"/>
      <c r="D23" s="161" t="str">
        <f>Calcu!X19</f>
        <v/>
      </c>
      <c r="E23" s="161" t="str">
        <f>Calcu!Y19</f>
        <v/>
      </c>
      <c r="F23" s="161" t="str">
        <f>Calcu!Y53</f>
        <v/>
      </c>
    </row>
    <row r="24" spans="1:6" s="122" customFormat="1" ht="15" customHeight="1">
      <c r="A24" s="86" t="str">
        <f>IF(Calcu!B20=TRUE,"","삭제")</f>
        <v>삭제</v>
      </c>
      <c r="B24" s="44"/>
      <c r="C24" s="44"/>
      <c r="D24" s="161" t="str">
        <f>Calcu!X20</f>
        <v/>
      </c>
      <c r="E24" s="161" t="str">
        <f>Calcu!Y20</f>
        <v/>
      </c>
      <c r="F24" s="161" t="str">
        <f>Calcu!Y54</f>
        <v/>
      </c>
    </row>
    <row r="25" spans="1:6" s="122" customFormat="1" ht="15" customHeight="1">
      <c r="A25" s="86" t="str">
        <f>IF(Calcu!B21=TRUE,"","삭제")</f>
        <v>삭제</v>
      </c>
      <c r="B25" s="44"/>
      <c r="C25" s="44"/>
      <c r="D25" s="161" t="str">
        <f>Calcu!X21</f>
        <v/>
      </c>
      <c r="E25" s="161" t="str">
        <f>Calcu!Y21</f>
        <v/>
      </c>
      <c r="F25" s="161" t="str">
        <f>Calcu!Y55</f>
        <v/>
      </c>
    </row>
    <row r="26" spans="1:6" s="122" customFormat="1" ht="15" customHeight="1">
      <c r="A26" s="86" t="str">
        <f>IF(Calcu!B22=TRUE,"","삭제")</f>
        <v>삭제</v>
      </c>
      <c r="B26" s="44"/>
      <c r="C26" s="44"/>
      <c r="D26" s="161" t="str">
        <f>Calcu!X22</f>
        <v/>
      </c>
      <c r="E26" s="161" t="str">
        <f>Calcu!Y22</f>
        <v/>
      </c>
      <c r="F26" s="161" t="str">
        <f>Calcu!Y56</f>
        <v/>
      </c>
    </row>
    <row r="27" spans="1:6" s="122" customFormat="1" ht="15" customHeight="1">
      <c r="A27" s="86" t="str">
        <f>IF(Calcu!B23=TRUE,"","삭제")</f>
        <v>삭제</v>
      </c>
      <c r="B27" s="44"/>
      <c r="C27" s="44"/>
      <c r="D27" s="161" t="str">
        <f>Calcu!X23</f>
        <v/>
      </c>
      <c r="E27" s="161" t="str">
        <f>Calcu!Y23</f>
        <v/>
      </c>
      <c r="F27" s="161" t="str">
        <f>Calcu!Y57</f>
        <v/>
      </c>
    </row>
    <row r="28" spans="1:6" s="122" customFormat="1" ht="15" customHeight="1">
      <c r="A28" s="86" t="str">
        <f>IF(Calcu!B24=TRUE,"","삭제")</f>
        <v>삭제</v>
      </c>
      <c r="B28" s="44"/>
      <c r="C28" s="44"/>
      <c r="D28" s="161" t="str">
        <f>Calcu!X24</f>
        <v/>
      </c>
      <c r="E28" s="161" t="str">
        <f>Calcu!Y24</f>
        <v/>
      </c>
      <c r="F28" s="161" t="str">
        <f>Calcu!Y58</f>
        <v/>
      </c>
    </row>
    <row r="29" spans="1:6" s="122" customFormat="1" ht="15" customHeight="1">
      <c r="A29" s="86" t="str">
        <f>IF(Calcu!B25=TRUE,"","삭제")</f>
        <v>삭제</v>
      </c>
      <c r="B29" s="44"/>
      <c r="C29" s="44"/>
      <c r="D29" s="161" t="str">
        <f>Calcu!X25</f>
        <v/>
      </c>
      <c r="E29" s="161" t="str">
        <f>Calcu!Y25</f>
        <v/>
      </c>
      <c r="F29" s="161" t="str">
        <f>Calcu!Y59</f>
        <v/>
      </c>
    </row>
    <row r="30" spans="1:6" s="122" customFormat="1" ht="15" customHeight="1">
      <c r="A30" s="86" t="str">
        <f>IF(Calcu!B26=TRUE,"","삭제")</f>
        <v>삭제</v>
      </c>
      <c r="B30" s="44"/>
      <c r="C30" s="44"/>
      <c r="D30" s="161" t="str">
        <f>Calcu!X26</f>
        <v/>
      </c>
      <c r="E30" s="161" t="str">
        <f>Calcu!Y26</f>
        <v/>
      </c>
      <c r="F30" s="161" t="str">
        <f>Calcu!Y60</f>
        <v/>
      </c>
    </row>
    <row r="31" spans="1:6" s="122" customFormat="1" ht="15" customHeight="1">
      <c r="A31" s="86" t="str">
        <f>IF(Calcu!B27=TRUE,"","삭제")</f>
        <v>삭제</v>
      </c>
      <c r="B31" s="44"/>
      <c r="C31" s="44"/>
      <c r="D31" s="161" t="str">
        <f>Calcu!X27</f>
        <v/>
      </c>
      <c r="E31" s="161" t="str">
        <f>Calcu!Y27</f>
        <v/>
      </c>
      <c r="F31" s="161" t="str">
        <f>Calcu!Y61</f>
        <v/>
      </c>
    </row>
    <row r="32" spans="1:6" s="122" customFormat="1" ht="15" customHeight="1">
      <c r="A32" s="86" t="str">
        <f>IF(Calcu!B28=TRUE,"","삭제")</f>
        <v>삭제</v>
      </c>
      <c r="B32" s="44"/>
      <c r="C32" s="44"/>
      <c r="D32" s="161" t="str">
        <f>Calcu!X28</f>
        <v/>
      </c>
      <c r="E32" s="161" t="str">
        <f>Calcu!Y28</f>
        <v/>
      </c>
      <c r="F32" s="161" t="str">
        <f>Calcu!Y62</f>
        <v/>
      </c>
    </row>
    <row r="33" spans="1:6" s="122" customFormat="1" ht="15" customHeight="1">
      <c r="A33" s="86" t="str">
        <f>IF(Calcu!B29=TRUE,"","삭제")</f>
        <v>삭제</v>
      </c>
      <c r="B33" s="44"/>
      <c r="C33" s="44"/>
      <c r="D33" s="161" t="str">
        <f>Calcu!X29</f>
        <v/>
      </c>
      <c r="E33" s="161" t="str">
        <f>Calcu!Y29</f>
        <v/>
      </c>
      <c r="F33" s="161" t="str">
        <f>Calcu!Y63</f>
        <v/>
      </c>
    </row>
    <row r="34" spans="1:6" s="122" customFormat="1" ht="15" customHeight="1">
      <c r="A34" s="86" t="str">
        <f>IF(Calcu!B30=TRUE,"","삭제")</f>
        <v>삭제</v>
      </c>
      <c r="B34" s="44"/>
      <c r="C34" s="44"/>
      <c r="D34" s="161" t="str">
        <f>Calcu!X30</f>
        <v/>
      </c>
      <c r="E34" s="161" t="str">
        <f>Calcu!Y30</f>
        <v/>
      </c>
      <c r="F34" s="161" t="str">
        <f>Calcu!Y64</f>
        <v/>
      </c>
    </row>
    <row r="35" spans="1:6" s="122" customFormat="1" ht="15" customHeight="1">
      <c r="A35" s="86" t="str">
        <f>IF(Calcu!B31=TRUE,"","삭제")</f>
        <v>삭제</v>
      </c>
      <c r="B35" s="44"/>
      <c r="C35" s="44"/>
      <c r="D35" s="161" t="str">
        <f>Calcu!X31</f>
        <v/>
      </c>
      <c r="E35" s="161" t="str">
        <f>Calcu!Y31</f>
        <v/>
      </c>
      <c r="F35" s="161" t="str">
        <f>Calcu!Y65</f>
        <v/>
      </c>
    </row>
    <row r="36" spans="1:6" s="122" customFormat="1" ht="15" customHeight="1">
      <c r="A36" s="86" t="str">
        <f>IF(Calcu!B32=TRUE,"","삭제")</f>
        <v>삭제</v>
      </c>
      <c r="B36" s="44"/>
      <c r="C36" s="44"/>
      <c r="D36" s="161" t="str">
        <f>Calcu!X32</f>
        <v/>
      </c>
      <c r="E36" s="161" t="str">
        <f>Calcu!Y32</f>
        <v/>
      </c>
      <c r="F36" s="161" t="str">
        <f>Calcu!Y66</f>
        <v/>
      </c>
    </row>
    <row r="37" spans="1:6" s="122" customFormat="1" ht="15" customHeight="1">
      <c r="A37" s="86" t="str">
        <f>IF(Calcu!B33=TRUE,"","삭제")</f>
        <v>삭제</v>
      </c>
      <c r="B37" s="44"/>
      <c r="C37" s="44"/>
      <c r="D37" s="161" t="str">
        <f>Calcu!X33</f>
        <v/>
      </c>
      <c r="E37" s="161" t="str">
        <f>Calcu!Y33</f>
        <v/>
      </c>
      <c r="F37" s="161" t="str">
        <f>Calcu!Y67</f>
        <v/>
      </c>
    </row>
    <row r="38" spans="1:6" s="122" customFormat="1" ht="15" customHeight="1">
      <c r="A38" s="86" t="str">
        <f>IF(Calcu!B34=TRUE,"","삭제")</f>
        <v>삭제</v>
      </c>
      <c r="B38" s="44"/>
      <c r="C38" s="44"/>
      <c r="D38" s="161" t="str">
        <f>Calcu!X34</f>
        <v/>
      </c>
      <c r="E38" s="161" t="str">
        <f>Calcu!Y34</f>
        <v/>
      </c>
      <c r="F38" s="161" t="str">
        <f>Calcu!Y68</f>
        <v/>
      </c>
    </row>
    <row r="39" spans="1:6" s="122" customFormat="1" ht="15" customHeight="1">
      <c r="A39" s="86" t="str">
        <f>IF(Calcu!B35=TRUE,"","삭제")</f>
        <v>삭제</v>
      </c>
      <c r="B39" s="44"/>
      <c r="C39" s="44"/>
      <c r="D39" s="161" t="str">
        <f>Calcu!X35</f>
        <v/>
      </c>
      <c r="E39" s="161" t="str">
        <f>Calcu!Y35</f>
        <v/>
      </c>
      <c r="F39" s="161" t="str">
        <f>Calcu!Y69</f>
        <v/>
      </c>
    </row>
    <row r="40" spans="1:6" s="122" customFormat="1" ht="15" customHeight="1">
      <c r="A40" s="86" t="str">
        <f>IF(Calcu!B36=TRUE,"","삭제")</f>
        <v>삭제</v>
      </c>
      <c r="B40" s="44"/>
      <c r="C40" s="44"/>
      <c r="D40" s="161" t="str">
        <f>Calcu!X36</f>
        <v/>
      </c>
      <c r="E40" s="161" t="str">
        <f>Calcu!Y36</f>
        <v/>
      </c>
      <c r="F40" s="161" t="str">
        <f>Calcu!Y70</f>
        <v/>
      </c>
    </row>
    <row r="41" spans="1:6" s="122" customFormat="1" ht="15" customHeight="1">
      <c r="A41" s="86" t="str">
        <f>IF(Calcu!B37=TRUE,"","삭제")</f>
        <v>삭제</v>
      </c>
      <c r="B41" s="44"/>
      <c r="C41" s="44"/>
      <c r="D41" s="161" t="str">
        <f>Calcu!X37</f>
        <v/>
      </c>
      <c r="E41" s="161" t="str">
        <f>Calcu!Y37</f>
        <v/>
      </c>
      <c r="F41" s="161" t="str">
        <f>Calcu!Y71</f>
        <v/>
      </c>
    </row>
    <row r="42" spans="1:6" s="122" customFormat="1" ht="15" customHeight="1">
      <c r="A42" s="86" t="str">
        <f>IF(Calcu!B38=TRUE,"","삭제")</f>
        <v>삭제</v>
      </c>
      <c r="B42" s="44"/>
      <c r="C42" s="44"/>
      <c r="D42" s="161" t="str">
        <f>Calcu!X38</f>
        <v/>
      </c>
      <c r="E42" s="161" t="str">
        <f>Calcu!Y38</f>
        <v/>
      </c>
      <c r="F42" s="161" t="str">
        <f>Calcu!Y72</f>
        <v/>
      </c>
    </row>
    <row r="43" spans="1:6" s="122" customFormat="1" ht="15" customHeight="1">
      <c r="A43" s="86" t="str">
        <f>IF(Calcu!B39=TRUE,"","삭제")</f>
        <v>삭제</v>
      </c>
      <c r="B43" s="44"/>
      <c r="C43" s="44"/>
      <c r="D43" s="161" t="str">
        <f>Calcu!X39</f>
        <v/>
      </c>
      <c r="E43" s="161" t="str">
        <f>Calcu!Y39</f>
        <v/>
      </c>
      <c r="F43" s="161" t="str">
        <f>Calcu!Y73</f>
        <v/>
      </c>
    </row>
    <row r="44" spans="1:6" s="122" customFormat="1" ht="15" customHeight="1">
      <c r="A44" s="143" t="str">
        <f>A14</f>
        <v>삭제</v>
      </c>
      <c r="B44" s="44"/>
      <c r="C44" s="44"/>
      <c r="E44" s="200"/>
      <c r="F44" s="200"/>
    </row>
    <row r="45" spans="1:6" s="122" customFormat="1" ht="15" customHeight="1">
      <c r="A45" s="143" t="str">
        <f>A44</f>
        <v>삭제</v>
      </c>
      <c r="B45" s="44"/>
      <c r="C45" s="44"/>
      <c r="D45" s="38" t="e">
        <f ca="1">"● 측정불확도 : "&amp;Calcu!Y86</f>
        <v>#DIV/0!</v>
      </c>
      <c r="E45" s="44"/>
      <c r="F45" s="44"/>
    </row>
    <row r="46" spans="1:6" s="122" customFormat="1" ht="15" customHeight="1">
      <c r="A46" s="143" t="str">
        <f>A45</f>
        <v>삭제</v>
      </c>
      <c r="B46" s="44"/>
      <c r="C46" s="44"/>
      <c r="D46" s="44"/>
      <c r="E46" s="201" t="e">
        <f ca="1">IF(Calcu!E96="사다리꼴","(신뢰수준 95 %,","(신뢰수준 약 95 %,")</f>
        <v>#DIV/0!</v>
      </c>
      <c r="F46" s="49" t="e">
        <f ca="1">Calcu!E97&amp;")"</f>
        <v>#DIV/0!</v>
      </c>
    </row>
    <row r="47" spans="1:6" s="122" customFormat="1" ht="15" customHeight="1">
      <c r="A47" s="86" t="str">
        <f ca="1">IFERROR(IF(Calcu!E96="사다리꼴",A46,"삭제"),"삭제")</f>
        <v>삭제</v>
      </c>
      <c r="B47" s="44"/>
      <c r="C47" s="44"/>
      <c r="D47" s="38" t="e">
        <f ca="1">IF(Calcu!E96="사다리꼴","※ 사다리꼴 확률분포.","")</f>
        <v>#DIV/0!</v>
      </c>
      <c r="E47" s="44"/>
      <c r="F47" s="44"/>
    </row>
    <row r="48" spans="1:6" s="122" customFormat="1" ht="15" customHeight="1">
      <c r="A48" s="143" t="str">
        <f>A53</f>
        <v>삭제</v>
      </c>
      <c r="B48" s="44"/>
      <c r="C48" s="44"/>
      <c r="D48" s="38"/>
      <c r="E48" s="44"/>
      <c r="F48" s="44"/>
    </row>
    <row r="49" spans="1:6" s="122" customFormat="1" ht="15" customHeight="1">
      <c r="A49" s="143" t="str">
        <f>A48</f>
        <v>삭제</v>
      </c>
      <c r="B49" s="44"/>
      <c r="C49" s="44"/>
      <c r="D49" s="44"/>
      <c r="E49" s="44"/>
      <c r="F49" s="44"/>
    </row>
    <row r="50" spans="1:6" s="122" customFormat="1" ht="15" customHeight="1">
      <c r="A50" s="143" t="str">
        <f t="shared" ref="A50:A52" si="0">A49</f>
        <v>삭제</v>
      </c>
      <c r="B50" s="44"/>
      <c r="C50" s="44"/>
      <c r="D50" s="38" t="str">
        <f>"※ 측정범위 : "&amp;Calcu!I105</f>
        <v xml:space="preserve">※ 측정범위 : ± 00, </v>
      </c>
      <c r="F50" s="51" t="str">
        <f>"최소눈금 : "&amp;Calcu!J105</f>
        <v>최소눈금 : 00</v>
      </c>
    </row>
    <row r="51" spans="1:6" s="122" customFormat="1" ht="15" customHeight="1">
      <c r="A51" s="143" t="str">
        <f t="shared" si="0"/>
        <v>삭제</v>
      </c>
      <c r="B51" s="44"/>
      <c r="C51" s="44"/>
      <c r="D51" s="266" t="s">
        <v>529</v>
      </c>
      <c r="E51" s="317" t="str">
        <f>"보정값 "&amp;D52</f>
        <v>보정값 (˚)</v>
      </c>
      <c r="F51" s="317"/>
    </row>
    <row r="52" spans="1:6" s="122" customFormat="1" ht="15" customHeight="1">
      <c r="A52" s="143" t="str">
        <f t="shared" si="0"/>
        <v>삭제</v>
      </c>
      <c r="B52" s="44"/>
      <c r="C52" s="44"/>
      <c r="D52" s="163" t="str">
        <f>"("&amp;Calcu!X110&amp;")"</f>
        <v>(˚)</v>
      </c>
      <c r="E52" s="199" t="s">
        <v>531</v>
      </c>
      <c r="F52" s="199" t="s">
        <v>532</v>
      </c>
    </row>
    <row r="53" spans="1:6" s="122" customFormat="1" ht="15" customHeight="1">
      <c r="A53" s="86" t="str">
        <f>IF(Calcu!B111=TRUE,"","삭제")</f>
        <v>삭제</v>
      </c>
      <c r="B53" s="44"/>
      <c r="C53" s="44"/>
      <c r="D53" s="161" t="str">
        <f>Calcu!X111</f>
        <v/>
      </c>
      <c r="E53" s="161" t="str">
        <f>Calcu!Y111</f>
        <v/>
      </c>
      <c r="F53" s="161" t="str">
        <f>Calcu!Y145</f>
        <v/>
      </c>
    </row>
    <row r="54" spans="1:6" s="122" customFormat="1" ht="15" customHeight="1">
      <c r="A54" s="86" t="str">
        <f>IF(Calcu!B112=TRUE,"","삭제")</f>
        <v>삭제</v>
      </c>
      <c r="B54" s="44"/>
      <c r="C54" s="44"/>
      <c r="D54" s="161" t="str">
        <f>Calcu!X112</f>
        <v/>
      </c>
      <c r="E54" s="161" t="str">
        <f>Calcu!Y112</f>
        <v/>
      </c>
      <c r="F54" s="161" t="str">
        <f>Calcu!Y146</f>
        <v/>
      </c>
    </row>
    <row r="55" spans="1:6" s="122" customFormat="1" ht="15" customHeight="1">
      <c r="A55" s="86" t="str">
        <f>IF(Calcu!B113=TRUE,"","삭제")</f>
        <v>삭제</v>
      </c>
      <c r="B55" s="44"/>
      <c r="C55" s="44"/>
      <c r="D55" s="161" t="str">
        <f>Calcu!X113</f>
        <v/>
      </c>
      <c r="E55" s="161" t="str">
        <f>Calcu!Y113</f>
        <v/>
      </c>
      <c r="F55" s="161" t="str">
        <f>Calcu!Y147</f>
        <v/>
      </c>
    </row>
    <row r="56" spans="1:6" s="122" customFormat="1" ht="15" customHeight="1">
      <c r="A56" s="86" t="str">
        <f>IF(Calcu!B114=TRUE,"","삭제")</f>
        <v>삭제</v>
      </c>
      <c r="B56" s="44"/>
      <c r="C56" s="44"/>
      <c r="D56" s="161" t="str">
        <f>Calcu!X114</f>
        <v/>
      </c>
      <c r="E56" s="161" t="str">
        <f>Calcu!Y114</f>
        <v/>
      </c>
      <c r="F56" s="161" t="str">
        <f>Calcu!Y148</f>
        <v/>
      </c>
    </row>
    <row r="57" spans="1:6" s="122" customFormat="1" ht="15" customHeight="1">
      <c r="A57" s="86" t="str">
        <f>IF(Calcu!B115=TRUE,"","삭제")</f>
        <v>삭제</v>
      </c>
      <c r="B57" s="44"/>
      <c r="C57" s="44"/>
      <c r="D57" s="161" t="str">
        <f>Calcu!X115</f>
        <v/>
      </c>
      <c r="E57" s="161" t="str">
        <f>Calcu!Y115</f>
        <v/>
      </c>
      <c r="F57" s="161" t="str">
        <f>Calcu!Y149</f>
        <v/>
      </c>
    </row>
    <row r="58" spans="1:6" s="122" customFormat="1" ht="15" customHeight="1">
      <c r="A58" s="86" t="str">
        <f>IF(Calcu!B116=TRUE,"","삭제")</f>
        <v>삭제</v>
      </c>
      <c r="B58" s="44"/>
      <c r="C58" s="44"/>
      <c r="D58" s="161" t="str">
        <f>Calcu!X116</f>
        <v/>
      </c>
      <c r="E58" s="161" t="str">
        <f>Calcu!Y116</f>
        <v/>
      </c>
      <c r="F58" s="161" t="str">
        <f>Calcu!Y150</f>
        <v/>
      </c>
    </row>
    <row r="59" spans="1:6" s="122" customFormat="1" ht="15" customHeight="1">
      <c r="A59" s="86" t="str">
        <f>IF(Calcu!B117=TRUE,"","삭제")</f>
        <v>삭제</v>
      </c>
      <c r="B59" s="44"/>
      <c r="C59" s="44"/>
      <c r="D59" s="161" t="str">
        <f>Calcu!X117</f>
        <v/>
      </c>
      <c r="E59" s="161" t="str">
        <f>Calcu!Y117</f>
        <v/>
      </c>
      <c r="F59" s="161" t="str">
        <f>Calcu!Y151</f>
        <v/>
      </c>
    </row>
    <row r="60" spans="1:6" s="122" customFormat="1" ht="15" customHeight="1">
      <c r="A60" s="86" t="str">
        <f>IF(Calcu!B118=TRUE,"","삭제")</f>
        <v>삭제</v>
      </c>
      <c r="B60" s="44"/>
      <c r="C60" s="44"/>
      <c r="D60" s="161" t="str">
        <f>Calcu!X118</f>
        <v/>
      </c>
      <c r="E60" s="161" t="str">
        <f>Calcu!Y118</f>
        <v/>
      </c>
      <c r="F60" s="161" t="str">
        <f>Calcu!Y152</f>
        <v/>
      </c>
    </row>
    <row r="61" spans="1:6" s="122" customFormat="1" ht="15" customHeight="1">
      <c r="A61" s="86" t="str">
        <f>IF(Calcu!B119=TRUE,"","삭제")</f>
        <v>삭제</v>
      </c>
      <c r="B61" s="44"/>
      <c r="C61" s="44"/>
      <c r="D61" s="161" t="str">
        <f>Calcu!X119</f>
        <v/>
      </c>
      <c r="E61" s="161" t="str">
        <f>Calcu!Y119</f>
        <v/>
      </c>
      <c r="F61" s="161" t="str">
        <f>Calcu!Y153</f>
        <v/>
      </c>
    </row>
    <row r="62" spans="1:6" s="122" customFormat="1" ht="15" customHeight="1">
      <c r="A62" s="86" t="str">
        <f>IF(Calcu!B120=TRUE,"","삭제")</f>
        <v>삭제</v>
      </c>
      <c r="B62" s="44"/>
      <c r="C62" s="44"/>
      <c r="D62" s="161" t="str">
        <f>Calcu!X120</f>
        <v/>
      </c>
      <c r="E62" s="161" t="str">
        <f>Calcu!Y120</f>
        <v/>
      </c>
      <c r="F62" s="161" t="str">
        <f>Calcu!Y154</f>
        <v/>
      </c>
    </row>
    <row r="63" spans="1:6" s="122" customFormat="1" ht="15" customHeight="1">
      <c r="A63" s="86" t="str">
        <f>IF(Calcu!B121=TRUE,"","삭제")</f>
        <v>삭제</v>
      </c>
      <c r="B63" s="44"/>
      <c r="C63" s="44"/>
      <c r="D63" s="161" t="str">
        <f>Calcu!X121</f>
        <v/>
      </c>
      <c r="E63" s="161" t="str">
        <f>Calcu!Y121</f>
        <v/>
      </c>
      <c r="F63" s="161" t="str">
        <f>Calcu!Y155</f>
        <v/>
      </c>
    </row>
    <row r="64" spans="1:6" s="122" customFormat="1" ht="15" customHeight="1">
      <c r="A64" s="86" t="str">
        <f>IF(Calcu!B122=TRUE,"","삭제")</f>
        <v>삭제</v>
      </c>
      <c r="B64" s="44"/>
      <c r="C64" s="44"/>
      <c r="D64" s="161" t="str">
        <f>Calcu!X122</f>
        <v/>
      </c>
      <c r="E64" s="161" t="str">
        <f>Calcu!Y122</f>
        <v/>
      </c>
      <c r="F64" s="161" t="str">
        <f>Calcu!Y156</f>
        <v/>
      </c>
    </row>
    <row r="65" spans="1:6" s="122" customFormat="1" ht="15" customHeight="1">
      <c r="A65" s="86" t="str">
        <f>IF(Calcu!B123=TRUE,"","삭제")</f>
        <v>삭제</v>
      </c>
      <c r="B65" s="44"/>
      <c r="C65" s="44"/>
      <c r="D65" s="161" t="str">
        <f>Calcu!X123</f>
        <v/>
      </c>
      <c r="E65" s="161" t="str">
        <f>Calcu!Y123</f>
        <v/>
      </c>
      <c r="F65" s="161" t="str">
        <f>Calcu!Y157</f>
        <v/>
      </c>
    </row>
    <row r="66" spans="1:6" s="122" customFormat="1" ht="15" customHeight="1">
      <c r="A66" s="86" t="str">
        <f>IF(Calcu!B124=TRUE,"","삭제")</f>
        <v>삭제</v>
      </c>
      <c r="B66" s="44"/>
      <c r="C66" s="44"/>
      <c r="D66" s="161" t="str">
        <f>Calcu!X124</f>
        <v/>
      </c>
      <c r="E66" s="161" t="str">
        <f>Calcu!Y124</f>
        <v/>
      </c>
      <c r="F66" s="161" t="str">
        <f>Calcu!Y158</f>
        <v/>
      </c>
    </row>
    <row r="67" spans="1:6" s="122" customFormat="1" ht="15" customHeight="1">
      <c r="A67" s="86" t="str">
        <f>IF(Calcu!B125=TRUE,"","삭제")</f>
        <v>삭제</v>
      </c>
      <c r="B67" s="44"/>
      <c r="C67" s="44"/>
      <c r="D67" s="161" t="str">
        <f>Calcu!X125</f>
        <v/>
      </c>
      <c r="E67" s="161" t="str">
        <f>Calcu!Y125</f>
        <v/>
      </c>
      <c r="F67" s="161" t="str">
        <f>Calcu!Y159</f>
        <v/>
      </c>
    </row>
    <row r="68" spans="1:6" s="122" customFormat="1" ht="15" customHeight="1">
      <c r="A68" s="86" t="str">
        <f>IF(Calcu!B126=TRUE,"","삭제")</f>
        <v>삭제</v>
      </c>
      <c r="B68" s="44"/>
      <c r="C68" s="44"/>
      <c r="D68" s="161" t="str">
        <f>Calcu!X126</f>
        <v/>
      </c>
      <c r="E68" s="161" t="str">
        <f>Calcu!Y126</f>
        <v/>
      </c>
      <c r="F68" s="161" t="str">
        <f>Calcu!Y160</f>
        <v/>
      </c>
    </row>
    <row r="69" spans="1:6" s="122" customFormat="1" ht="15" customHeight="1">
      <c r="A69" s="86" t="str">
        <f>IF(Calcu!B127=TRUE,"","삭제")</f>
        <v>삭제</v>
      </c>
      <c r="B69" s="44"/>
      <c r="C69" s="44"/>
      <c r="D69" s="161" t="str">
        <f>Calcu!X127</f>
        <v/>
      </c>
      <c r="E69" s="161" t="str">
        <f>Calcu!Y127</f>
        <v/>
      </c>
      <c r="F69" s="161" t="str">
        <f>Calcu!Y161</f>
        <v/>
      </c>
    </row>
    <row r="70" spans="1:6" s="122" customFormat="1" ht="15" customHeight="1">
      <c r="A70" s="86" t="str">
        <f>IF(Calcu!B128=TRUE,"","삭제")</f>
        <v>삭제</v>
      </c>
      <c r="B70" s="44"/>
      <c r="C70" s="44"/>
      <c r="D70" s="161" t="str">
        <f>Calcu!X128</f>
        <v/>
      </c>
      <c r="E70" s="161" t="str">
        <f>Calcu!Y128</f>
        <v/>
      </c>
      <c r="F70" s="161" t="str">
        <f>Calcu!Y162</f>
        <v/>
      </c>
    </row>
    <row r="71" spans="1:6" s="122" customFormat="1" ht="15" customHeight="1">
      <c r="A71" s="86" t="str">
        <f>IF(Calcu!B129=TRUE,"","삭제")</f>
        <v>삭제</v>
      </c>
      <c r="B71" s="44"/>
      <c r="C71" s="44"/>
      <c r="D71" s="161" t="str">
        <f>Calcu!X129</f>
        <v/>
      </c>
      <c r="E71" s="161" t="str">
        <f>Calcu!Y129</f>
        <v/>
      </c>
      <c r="F71" s="161" t="str">
        <f>Calcu!Y163</f>
        <v/>
      </c>
    </row>
    <row r="72" spans="1:6" s="122" customFormat="1" ht="15" customHeight="1">
      <c r="A72" s="86" t="str">
        <f>IF(Calcu!B130=TRUE,"","삭제")</f>
        <v>삭제</v>
      </c>
      <c r="B72" s="44"/>
      <c r="C72" s="44"/>
      <c r="D72" s="161" t="str">
        <f>Calcu!X130</f>
        <v/>
      </c>
      <c r="E72" s="161" t="str">
        <f>Calcu!Y130</f>
        <v/>
      </c>
      <c r="F72" s="161" t="str">
        <f>Calcu!Y164</f>
        <v/>
      </c>
    </row>
    <row r="73" spans="1:6" s="122" customFormat="1" ht="15" customHeight="1">
      <c r="A73" s="86" t="str">
        <f>IF(Calcu!B131=TRUE,"","삭제")</f>
        <v>삭제</v>
      </c>
      <c r="B73" s="44"/>
      <c r="C73" s="44"/>
      <c r="D73" s="161" t="str">
        <f>Calcu!X131</f>
        <v/>
      </c>
      <c r="E73" s="161" t="str">
        <f>Calcu!Y131</f>
        <v/>
      </c>
      <c r="F73" s="161" t="str">
        <f>Calcu!Y165</f>
        <v/>
      </c>
    </row>
    <row r="74" spans="1:6" s="122" customFormat="1" ht="15" customHeight="1">
      <c r="A74" s="86" t="str">
        <f>IF(Calcu!B132=TRUE,"","삭제")</f>
        <v>삭제</v>
      </c>
      <c r="B74" s="44"/>
      <c r="C74" s="44"/>
      <c r="D74" s="161" t="str">
        <f>Calcu!X132</f>
        <v/>
      </c>
      <c r="E74" s="161" t="str">
        <f>Calcu!Y132</f>
        <v/>
      </c>
      <c r="F74" s="161" t="str">
        <f>Calcu!Y166</f>
        <v/>
      </c>
    </row>
    <row r="75" spans="1:6" s="122" customFormat="1" ht="15" customHeight="1">
      <c r="A75" s="86" t="str">
        <f>IF(Calcu!B133=TRUE,"","삭제")</f>
        <v>삭제</v>
      </c>
      <c r="B75" s="44"/>
      <c r="C75" s="44"/>
      <c r="D75" s="161" t="str">
        <f>Calcu!X133</f>
        <v/>
      </c>
      <c r="E75" s="161" t="str">
        <f>Calcu!Y133</f>
        <v/>
      </c>
      <c r="F75" s="161" t="str">
        <f>Calcu!Y167</f>
        <v/>
      </c>
    </row>
    <row r="76" spans="1:6" s="122" customFormat="1" ht="15" customHeight="1">
      <c r="A76" s="86" t="str">
        <f>IF(Calcu!B134=TRUE,"","삭제")</f>
        <v>삭제</v>
      </c>
      <c r="B76" s="44"/>
      <c r="C76" s="44"/>
      <c r="D76" s="161" t="str">
        <f>Calcu!X134</f>
        <v/>
      </c>
      <c r="E76" s="161" t="str">
        <f>Calcu!Y134</f>
        <v/>
      </c>
      <c r="F76" s="161" t="str">
        <f>Calcu!Y168</f>
        <v/>
      </c>
    </row>
    <row r="77" spans="1:6" s="122" customFormat="1" ht="15" customHeight="1">
      <c r="A77" s="86" t="str">
        <f>IF(Calcu!B135=TRUE,"","삭제")</f>
        <v>삭제</v>
      </c>
      <c r="B77" s="44"/>
      <c r="C77" s="44"/>
      <c r="D77" s="161" t="str">
        <f>Calcu!X135</f>
        <v/>
      </c>
      <c r="E77" s="161" t="str">
        <f>Calcu!Y135</f>
        <v/>
      </c>
      <c r="F77" s="161" t="str">
        <f>Calcu!Y169</f>
        <v/>
      </c>
    </row>
    <row r="78" spans="1:6" s="122" customFormat="1" ht="15" customHeight="1">
      <c r="A78" s="86" t="str">
        <f>IF(Calcu!B136=TRUE,"","삭제")</f>
        <v>삭제</v>
      </c>
      <c r="B78" s="44"/>
      <c r="C78" s="44"/>
      <c r="D78" s="161" t="str">
        <f>Calcu!X136</f>
        <v/>
      </c>
      <c r="E78" s="161" t="str">
        <f>Calcu!Y136</f>
        <v/>
      </c>
      <c r="F78" s="161" t="str">
        <f>Calcu!Y170</f>
        <v/>
      </c>
    </row>
    <row r="79" spans="1:6" s="122" customFormat="1" ht="15" customHeight="1">
      <c r="A79" s="86" t="str">
        <f>IF(Calcu!B137=TRUE,"","삭제")</f>
        <v>삭제</v>
      </c>
      <c r="B79" s="44"/>
      <c r="C79" s="44"/>
      <c r="D79" s="161" t="str">
        <f>Calcu!X137</f>
        <v/>
      </c>
      <c r="E79" s="161" t="str">
        <f>Calcu!Y137</f>
        <v/>
      </c>
      <c r="F79" s="161" t="str">
        <f>Calcu!Y171</f>
        <v/>
      </c>
    </row>
    <row r="80" spans="1:6" s="122" customFormat="1" ht="15" customHeight="1">
      <c r="A80" s="86" t="str">
        <f>IF(Calcu!B138=TRUE,"","삭제")</f>
        <v>삭제</v>
      </c>
      <c r="B80" s="44"/>
      <c r="C80" s="44"/>
      <c r="D80" s="161" t="str">
        <f>Calcu!X138</f>
        <v/>
      </c>
      <c r="E80" s="161" t="str">
        <f>Calcu!Y138</f>
        <v/>
      </c>
      <c r="F80" s="161" t="str">
        <f>Calcu!Y172</f>
        <v/>
      </c>
    </row>
    <row r="81" spans="1:6" s="122" customFormat="1" ht="15" customHeight="1">
      <c r="A81" s="86" t="str">
        <f>IF(Calcu!B139=TRUE,"","삭제")</f>
        <v>삭제</v>
      </c>
      <c r="B81" s="44"/>
      <c r="C81" s="44"/>
      <c r="D81" s="161" t="str">
        <f>Calcu!X139</f>
        <v/>
      </c>
      <c r="E81" s="161" t="str">
        <f>Calcu!Y139</f>
        <v/>
      </c>
      <c r="F81" s="161" t="str">
        <f>Calcu!Y173</f>
        <v/>
      </c>
    </row>
    <row r="82" spans="1:6" s="122" customFormat="1" ht="15" customHeight="1">
      <c r="A82" s="86" t="str">
        <f>IF(Calcu!B140=TRUE,"","삭제")</f>
        <v>삭제</v>
      </c>
      <c r="B82" s="44"/>
      <c r="C82" s="44"/>
      <c r="D82" s="161" t="str">
        <f>Calcu!X140</f>
        <v/>
      </c>
      <c r="E82" s="161" t="str">
        <f>Calcu!Y140</f>
        <v/>
      </c>
      <c r="F82" s="161" t="str">
        <f>Calcu!Y174</f>
        <v/>
      </c>
    </row>
    <row r="83" spans="1:6" s="122" customFormat="1" ht="15" customHeight="1">
      <c r="A83" s="143" t="str">
        <f>A53</f>
        <v>삭제</v>
      </c>
      <c r="B83" s="44"/>
      <c r="C83" s="44"/>
      <c r="D83" s="202"/>
      <c r="E83" s="200"/>
      <c r="F83" s="200"/>
    </row>
    <row r="84" spans="1:6" s="122" customFormat="1" ht="15" customHeight="1">
      <c r="A84" s="143" t="str">
        <f>A83</f>
        <v>삭제</v>
      </c>
      <c r="B84" s="44"/>
      <c r="C84" s="44"/>
      <c r="D84" s="38" t="e">
        <f ca="1">"● 측정불확도 : "&amp;Calcu!Y187</f>
        <v>#DIV/0!</v>
      </c>
      <c r="E84" s="44"/>
      <c r="F84" s="44"/>
    </row>
    <row r="85" spans="1:6" s="122" customFormat="1" ht="15" customHeight="1">
      <c r="A85" s="143" t="str">
        <f>A84</f>
        <v>삭제</v>
      </c>
      <c r="B85" s="44"/>
      <c r="C85" s="44"/>
      <c r="D85" s="44"/>
      <c r="E85" s="201" t="e">
        <f ca="1">IF(Calcu!E197="사다리꼴","(신뢰수준 95 %,","(신뢰수준 약 95 %,")</f>
        <v>#DIV/0!</v>
      </c>
      <c r="F85" s="49" t="e">
        <f ca="1">Calcu!E198&amp;")"</f>
        <v>#DIV/0!</v>
      </c>
    </row>
    <row r="86" spans="1:6" s="122" customFormat="1" ht="15" customHeight="1">
      <c r="A86" s="86" t="str">
        <f ca="1">IFERROR(IF(Calcu!E197="사다리꼴",A85,"삭제"),"삭제")</f>
        <v>삭제</v>
      </c>
      <c r="B86" s="44"/>
      <c r="C86" s="44"/>
      <c r="D86" s="38" t="e">
        <f ca="1">IF(Calcu!E197="사다리꼴","※ 사다리꼴 확률분포.","")</f>
        <v>#DIV/0!</v>
      </c>
      <c r="E86" s="44"/>
      <c r="F86" s="44"/>
    </row>
    <row r="87" spans="1:6" s="122" customFormat="1" ht="15" customHeight="1">
      <c r="A87" s="143" t="str">
        <f>A92</f>
        <v>삭제</v>
      </c>
      <c r="B87" s="44"/>
      <c r="C87" s="44"/>
      <c r="D87" s="44"/>
      <c r="E87" s="44"/>
      <c r="F87" s="44"/>
    </row>
    <row r="88" spans="1:6" s="122" customFormat="1" ht="15" customHeight="1">
      <c r="A88" s="143" t="str">
        <f>A87</f>
        <v>삭제</v>
      </c>
      <c r="B88" s="44"/>
      <c r="C88" s="44"/>
      <c r="D88" s="44"/>
      <c r="E88" s="44"/>
      <c r="F88" s="44"/>
    </row>
    <row r="89" spans="1:6" s="122" customFormat="1" ht="15" customHeight="1">
      <c r="A89" s="143" t="str">
        <f t="shared" ref="A89:A91" si="1">A88</f>
        <v>삭제</v>
      </c>
      <c r="B89" s="44"/>
      <c r="C89" s="44"/>
      <c r="D89" s="38" t="str">
        <f>"※ 측정범위 : "&amp;Calcu!I206</f>
        <v xml:space="preserve">※ 측정범위 : ± 00, </v>
      </c>
      <c r="F89" s="51" t="str">
        <f>"최소눈금 : "&amp;Calcu!J206</f>
        <v>최소눈금 : 00</v>
      </c>
    </row>
    <row r="90" spans="1:6" s="122" customFormat="1" ht="15" customHeight="1">
      <c r="A90" s="143" t="str">
        <f t="shared" si="1"/>
        <v>삭제</v>
      </c>
      <c r="B90" s="44"/>
      <c r="C90" s="44"/>
      <c r="D90" s="266" t="s">
        <v>529</v>
      </c>
      <c r="E90" s="317" t="str">
        <f>"보정값 "&amp;D91</f>
        <v>보정값 (˚)</v>
      </c>
      <c r="F90" s="317"/>
    </row>
    <row r="91" spans="1:6" s="122" customFormat="1" ht="15" customHeight="1">
      <c r="A91" s="143" t="str">
        <f t="shared" si="1"/>
        <v>삭제</v>
      </c>
      <c r="B91" s="44"/>
      <c r="C91" s="44"/>
      <c r="D91" s="163" t="str">
        <f>"("&amp;Calcu!X211&amp;")"</f>
        <v>(˚)</v>
      </c>
      <c r="E91" s="199" t="s">
        <v>531</v>
      </c>
      <c r="F91" s="199" t="s">
        <v>532</v>
      </c>
    </row>
    <row r="92" spans="1:6" s="122" customFormat="1" ht="15" customHeight="1">
      <c r="A92" s="86" t="str">
        <f>IF(Calcu!B212=TRUE,"","삭제")</f>
        <v>삭제</v>
      </c>
      <c r="B92" s="44"/>
      <c r="C92" s="44"/>
      <c r="D92" s="161" t="str">
        <f>Calcu!X212</f>
        <v/>
      </c>
      <c r="E92" s="161" t="str">
        <f>Calcu!Y212</f>
        <v/>
      </c>
      <c r="F92" s="161" t="str">
        <f>Calcu!Y246</f>
        <v/>
      </c>
    </row>
    <row r="93" spans="1:6" s="122" customFormat="1" ht="15" customHeight="1">
      <c r="A93" s="86" t="str">
        <f>IF(Calcu!B213=TRUE,"","삭제")</f>
        <v>삭제</v>
      </c>
      <c r="B93" s="44"/>
      <c r="C93" s="44"/>
      <c r="D93" s="161" t="str">
        <f>Calcu!X213</f>
        <v/>
      </c>
      <c r="E93" s="161" t="str">
        <f>Calcu!Y213</f>
        <v/>
      </c>
      <c r="F93" s="161" t="str">
        <f>Calcu!Y247</f>
        <v/>
      </c>
    </row>
    <row r="94" spans="1:6" s="122" customFormat="1" ht="15" customHeight="1">
      <c r="A94" s="86" t="str">
        <f>IF(Calcu!B214=TRUE,"","삭제")</f>
        <v>삭제</v>
      </c>
      <c r="B94" s="44"/>
      <c r="C94" s="44"/>
      <c r="D94" s="161" t="str">
        <f>Calcu!X214</f>
        <v/>
      </c>
      <c r="E94" s="161" t="str">
        <f>Calcu!Y214</f>
        <v/>
      </c>
      <c r="F94" s="161" t="str">
        <f>Calcu!Y248</f>
        <v/>
      </c>
    </row>
    <row r="95" spans="1:6" s="122" customFormat="1" ht="15" customHeight="1">
      <c r="A95" s="86" t="str">
        <f>IF(Calcu!B215=TRUE,"","삭제")</f>
        <v>삭제</v>
      </c>
      <c r="B95" s="44"/>
      <c r="C95" s="44"/>
      <c r="D95" s="161" t="str">
        <f>Calcu!X215</f>
        <v/>
      </c>
      <c r="E95" s="161" t="str">
        <f>Calcu!Y215</f>
        <v/>
      </c>
      <c r="F95" s="161" t="str">
        <f>Calcu!Y249</f>
        <v/>
      </c>
    </row>
    <row r="96" spans="1:6" s="122" customFormat="1" ht="15" customHeight="1">
      <c r="A96" s="86" t="str">
        <f>IF(Calcu!B216=TRUE,"","삭제")</f>
        <v>삭제</v>
      </c>
      <c r="B96" s="44"/>
      <c r="C96" s="44"/>
      <c r="D96" s="161" t="str">
        <f>Calcu!X216</f>
        <v/>
      </c>
      <c r="E96" s="161" t="str">
        <f>Calcu!Y216</f>
        <v/>
      </c>
      <c r="F96" s="161" t="str">
        <f>Calcu!Y250</f>
        <v/>
      </c>
    </row>
    <row r="97" spans="1:6" s="122" customFormat="1" ht="15" customHeight="1">
      <c r="A97" s="86" t="str">
        <f>IF(Calcu!B217=TRUE,"","삭제")</f>
        <v>삭제</v>
      </c>
      <c r="B97" s="44"/>
      <c r="C97" s="44"/>
      <c r="D97" s="161" t="str">
        <f>Calcu!X217</f>
        <v/>
      </c>
      <c r="E97" s="161" t="str">
        <f>Calcu!Y217</f>
        <v/>
      </c>
      <c r="F97" s="161" t="str">
        <f>Calcu!Y251</f>
        <v/>
      </c>
    </row>
    <row r="98" spans="1:6" s="122" customFormat="1" ht="15" customHeight="1">
      <c r="A98" s="86" t="str">
        <f>IF(Calcu!B218=TRUE,"","삭제")</f>
        <v>삭제</v>
      </c>
      <c r="B98" s="44"/>
      <c r="C98" s="44"/>
      <c r="D98" s="161" t="str">
        <f>Calcu!X218</f>
        <v/>
      </c>
      <c r="E98" s="161" t="str">
        <f>Calcu!Y218</f>
        <v/>
      </c>
      <c r="F98" s="161" t="str">
        <f>Calcu!Y252</f>
        <v/>
      </c>
    </row>
    <row r="99" spans="1:6" s="122" customFormat="1" ht="15" customHeight="1">
      <c r="A99" s="86" t="str">
        <f>IF(Calcu!B219=TRUE,"","삭제")</f>
        <v>삭제</v>
      </c>
      <c r="B99" s="44"/>
      <c r="C99" s="44"/>
      <c r="D99" s="161" t="str">
        <f>Calcu!X219</f>
        <v/>
      </c>
      <c r="E99" s="161" t="str">
        <f>Calcu!Y219</f>
        <v/>
      </c>
      <c r="F99" s="161" t="str">
        <f>Calcu!Y253</f>
        <v/>
      </c>
    </row>
    <row r="100" spans="1:6" s="122" customFormat="1" ht="15" customHeight="1">
      <c r="A100" s="86" t="str">
        <f>IF(Calcu!B220=TRUE,"","삭제")</f>
        <v>삭제</v>
      </c>
      <c r="B100" s="44"/>
      <c r="C100" s="44"/>
      <c r="D100" s="161" t="str">
        <f>Calcu!X220</f>
        <v/>
      </c>
      <c r="E100" s="161" t="str">
        <f>Calcu!Y220</f>
        <v/>
      </c>
      <c r="F100" s="161" t="str">
        <f>Calcu!Y254</f>
        <v/>
      </c>
    </row>
    <row r="101" spans="1:6" s="122" customFormat="1" ht="15" customHeight="1">
      <c r="A101" s="86" t="str">
        <f>IF(Calcu!B221=TRUE,"","삭제")</f>
        <v>삭제</v>
      </c>
      <c r="B101" s="44"/>
      <c r="C101" s="44"/>
      <c r="D101" s="161" t="str">
        <f>Calcu!X221</f>
        <v/>
      </c>
      <c r="E101" s="161" t="str">
        <f>Calcu!Y221</f>
        <v/>
      </c>
      <c r="F101" s="161" t="str">
        <f>Calcu!Y255</f>
        <v/>
      </c>
    </row>
    <row r="102" spans="1:6" s="122" customFormat="1" ht="15" customHeight="1">
      <c r="A102" s="86" t="str">
        <f>IF(Calcu!B222=TRUE,"","삭제")</f>
        <v>삭제</v>
      </c>
      <c r="B102" s="44"/>
      <c r="C102" s="44"/>
      <c r="D102" s="161" t="str">
        <f>Calcu!X222</f>
        <v/>
      </c>
      <c r="E102" s="161" t="str">
        <f>Calcu!Y222</f>
        <v/>
      </c>
      <c r="F102" s="161" t="str">
        <f>Calcu!Y256</f>
        <v/>
      </c>
    </row>
    <row r="103" spans="1:6" s="122" customFormat="1" ht="15" customHeight="1">
      <c r="A103" s="86" t="str">
        <f>IF(Calcu!B223=TRUE,"","삭제")</f>
        <v>삭제</v>
      </c>
      <c r="B103" s="44"/>
      <c r="C103" s="44"/>
      <c r="D103" s="161" t="str">
        <f>Calcu!X223</f>
        <v/>
      </c>
      <c r="E103" s="161" t="str">
        <f>Calcu!Y223</f>
        <v/>
      </c>
      <c r="F103" s="161" t="str">
        <f>Calcu!Y257</f>
        <v/>
      </c>
    </row>
    <row r="104" spans="1:6" s="122" customFormat="1" ht="15" customHeight="1">
      <c r="A104" s="86" t="str">
        <f>IF(Calcu!B224=TRUE,"","삭제")</f>
        <v>삭제</v>
      </c>
      <c r="B104" s="44"/>
      <c r="C104" s="44"/>
      <c r="D104" s="161" t="str">
        <f>Calcu!X224</f>
        <v/>
      </c>
      <c r="E104" s="161" t="str">
        <f>Calcu!Y224</f>
        <v/>
      </c>
      <c r="F104" s="161" t="str">
        <f>Calcu!Y258</f>
        <v/>
      </c>
    </row>
    <row r="105" spans="1:6" s="122" customFormat="1" ht="15" customHeight="1">
      <c r="A105" s="86" t="str">
        <f>IF(Calcu!B225=TRUE,"","삭제")</f>
        <v>삭제</v>
      </c>
      <c r="B105" s="44"/>
      <c r="C105" s="44"/>
      <c r="D105" s="161" t="str">
        <f>Calcu!X225</f>
        <v/>
      </c>
      <c r="E105" s="161" t="str">
        <f>Calcu!Y225</f>
        <v/>
      </c>
      <c r="F105" s="161" t="str">
        <f>Calcu!Y259</f>
        <v/>
      </c>
    </row>
    <row r="106" spans="1:6" s="122" customFormat="1" ht="15" customHeight="1">
      <c r="A106" s="86" t="str">
        <f>IF(Calcu!B226=TRUE,"","삭제")</f>
        <v>삭제</v>
      </c>
      <c r="B106" s="44"/>
      <c r="C106" s="44"/>
      <c r="D106" s="161" t="str">
        <f>Calcu!X226</f>
        <v/>
      </c>
      <c r="E106" s="161" t="str">
        <f>Calcu!Y226</f>
        <v/>
      </c>
      <c r="F106" s="161" t="str">
        <f>Calcu!Y260</f>
        <v/>
      </c>
    </row>
    <row r="107" spans="1:6" s="122" customFormat="1" ht="15" customHeight="1">
      <c r="A107" s="86" t="str">
        <f>IF(Calcu!B227=TRUE,"","삭제")</f>
        <v>삭제</v>
      </c>
      <c r="B107" s="44"/>
      <c r="C107" s="44"/>
      <c r="D107" s="161" t="str">
        <f>Calcu!X227</f>
        <v/>
      </c>
      <c r="E107" s="161" t="str">
        <f>Calcu!Y227</f>
        <v/>
      </c>
      <c r="F107" s="161" t="str">
        <f>Calcu!Y261</f>
        <v/>
      </c>
    </row>
    <row r="108" spans="1:6" s="122" customFormat="1" ht="15" customHeight="1">
      <c r="A108" s="86" t="str">
        <f>IF(Calcu!B228=TRUE,"","삭제")</f>
        <v>삭제</v>
      </c>
      <c r="B108" s="44"/>
      <c r="C108" s="44"/>
      <c r="D108" s="161" t="str">
        <f>Calcu!X228</f>
        <v/>
      </c>
      <c r="E108" s="161" t="str">
        <f>Calcu!Y228</f>
        <v/>
      </c>
      <c r="F108" s="161" t="str">
        <f>Calcu!Y262</f>
        <v/>
      </c>
    </row>
    <row r="109" spans="1:6" s="122" customFormat="1" ht="15" customHeight="1">
      <c r="A109" s="86" t="str">
        <f>IF(Calcu!B229=TRUE,"","삭제")</f>
        <v>삭제</v>
      </c>
      <c r="B109" s="44"/>
      <c r="C109" s="44"/>
      <c r="D109" s="161" t="str">
        <f>Calcu!X229</f>
        <v/>
      </c>
      <c r="E109" s="161" t="str">
        <f>Calcu!Y229</f>
        <v/>
      </c>
      <c r="F109" s="161" t="str">
        <f>Calcu!Y263</f>
        <v/>
      </c>
    </row>
    <row r="110" spans="1:6" s="122" customFormat="1" ht="15" customHeight="1">
      <c r="A110" s="86" t="str">
        <f>IF(Calcu!B230=TRUE,"","삭제")</f>
        <v>삭제</v>
      </c>
      <c r="B110" s="44"/>
      <c r="C110" s="44"/>
      <c r="D110" s="161" t="str">
        <f>Calcu!X230</f>
        <v/>
      </c>
      <c r="E110" s="161" t="str">
        <f>Calcu!Y230</f>
        <v/>
      </c>
      <c r="F110" s="161" t="str">
        <f>Calcu!Y264</f>
        <v/>
      </c>
    </row>
    <row r="111" spans="1:6" s="122" customFormat="1" ht="15" customHeight="1">
      <c r="A111" s="86" t="str">
        <f>IF(Calcu!B231=TRUE,"","삭제")</f>
        <v>삭제</v>
      </c>
      <c r="B111" s="44"/>
      <c r="C111" s="44"/>
      <c r="D111" s="161" t="str">
        <f>Calcu!X231</f>
        <v/>
      </c>
      <c r="E111" s="161" t="str">
        <f>Calcu!Y231</f>
        <v/>
      </c>
      <c r="F111" s="161" t="str">
        <f>Calcu!Y265</f>
        <v/>
      </c>
    </row>
    <row r="112" spans="1:6" s="122" customFormat="1" ht="15" customHeight="1">
      <c r="A112" s="86" t="str">
        <f>IF(Calcu!B232=TRUE,"","삭제")</f>
        <v>삭제</v>
      </c>
      <c r="B112" s="44"/>
      <c r="C112" s="44"/>
      <c r="D112" s="161" t="str">
        <f>Calcu!X232</f>
        <v/>
      </c>
      <c r="E112" s="161" t="str">
        <f>Calcu!Y232</f>
        <v/>
      </c>
      <c r="F112" s="161" t="str">
        <f>Calcu!Y266</f>
        <v/>
      </c>
    </row>
    <row r="113" spans="1:6" s="122" customFormat="1" ht="15" customHeight="1">
      <c r="A113" s="86" t="str">
        <f>IF(Calcu!B233=TRUE,"","삭제")</f>
        <v>삭제</v>
      </c>
      <c r="B113" s="44"/>
      <c r="C113" s="44"/>
      <c r="D113" s="161" t="str">
        <f>Calcu!X233</f>
        <v/>
      </c>
      <c r="E113" s="161" t="str">
        <f>Calcu!Y233</f>
        <v/>
      </c>
      <c r="F113" s="161" t="str">
        <f>Calcu!Y267</f>
        <v/>
      </c>
    </row>
    <row r="114" spans="1:6" s="122" customFormat="1" ht="15" customHeight="1">
      <c r="A114" s="86" t="str">
        <f>IF(Calcu!B234=TRUE,"","삭제")</f>
        <v>삭제</v>
      </c>
      <c r="B114" s="44"/>
      <c r="C114" s="44"/>
      <c r="D114" s="161" t="str">
        <f>Calcu!X234</f>
        <v/>
      </c>
      <c r="E114" s="161" t="str">
        <f>Calcu!Y234</f>
        <v/>
      </c>
      <c r="F114" s="161" t="str">
        <f>Calcu!Y268</f>
        <v/>
      </c>
    </row>
    <row r="115" spans="1:6" s="122" customFormat="1" ht="15" customHeight="1">
      <c r="A115" s="86" t="str">
        <f>IF(Calcu!B235=TRUE,"","삭제")</f>
        <v>삭제</v>
      </c>
      <c r="B115" s="44"/>
      <c r="C115" s="44"/>
      <c r="D115" s="161" t="str">
        <f>Calcu!X235</f>
        <v/>
      </c>
      <c r="E115" s="161" t="str">
        <f>Calcu!Y235</f>
        <v/>
      </c>
      <c r="F115" s="161" t="str">
        <f>Calcu!Y269</f>
        <v/>
      </c>
    </row>
    <row r="116" spans="1:6" s="122" customFormat="1" ht="15" customHeight="1">
      <c r="A116" s="86" t="str">
        <f>IF(Calcu!B236=TRUE,"","삭제")</f>
        <v>삭제</v>
      </c>
      <c r="B116" s="44"/>
      <c r="C116" s="44"/>
      <c r="D116" s="161" t="str">
        <f>Calcu!X236</f>
        <v/>
      </c>
      <c r="E116" s="161" t="str">
        <f>Calcu!Y236</f>
        <v/>
      </c>
      <c r="F116" s="161" t="str">
        <f>Calcu!Y270</f>
        <v/>
      </c>
    </row>
    <row r="117" spans="1:6" s="122" customFormat="1" ht="15" customHeight="1">
      <c r="A117" s="86" t="str">
        <f>IF(Calcu!B237=TRUE,"","삭제")</f>
        <v>삭제</v>
      </c>
      <c r="B117" s="44"/>
      <c r="C117" s="44"/>
      <c r="D117" s="161" t="str">
        <f>Calcu!X237</f>
        <v/>
      </c>
      <c r="E117" s="161" t="str">
        <f>Calcu!Y237</f>
        <v/>
      </c>
      <c r="F117" s="161" t="str">
        <f>Calcu!Y271</f>
        <v/>
      </c>
    </row>
    <row r="118" spans="1:6" s="122" customFormat="1" ht="15" customHeight="1">
      <c r="A118" s="86" t="str">
        <f>IF(Calcu!B238=TRUE,"","삭제")</f>
        <v>삭제</v>
      </c>
      <c r="B118" s="44"/>
      <c r="C118" s="44"/>
      <c r="D118" s="161" t="str">
        <f>Calcu!X238</f>
        <v/>
      </c>
      <c r="E118" s="161" t="str">
        <f>Calcu!Y238</f>
        <v/>
      </c>
      <c r="F118" s="161" t="str">
        <f>Calcu!Y272</f>
        <v/>
      </c>
    </row>
    <row r="119" spans="1:6" s="122" customFormat="1" ht="15" customHeight="1">
      <c r="A119" s="86" t="str">
        <f>IF(Calcu!B239=TRUE,"","삭제")</f>
        <v>삭제</v>
      </c>
      <c r="B119" s="44"/>
      <c r="C119" s="44"/>
      <c r="D119" s="161" t="str">
        <f>Calcu!X239</f>
        <v/>
      </c>
      <c r="E119" s="161" t="str">
        <f>Calcu!Y239</f>
        <v/>
      </c>
      <c r="F119" s="161" t="str">
        <f>Calcu!Y273</f>
        <v/>
      </c>
    </row>
    <row r="120" spans="1:6" s="122" customFormat="1" ht="15" customHeight="1">
      <c r="A120" s="86" t="str">
        <f>IF(Calcu!B240=TRUE,"","삭제")</f>
        <v>삭제</v>
      </c>
      <c r="B120" s="44"/>
      <c r="C120" s="44"/>
      <c r="D120" s="161" t="str">
        <f>Calcu!X240</f>
        <v/>
      </c>
      <c r="E120" s="161" t="str">
        <f>Calcu!Y240</f>
        <v/>
      </c>
      <c r="F120" s="161" t="str">
        <f>Calcu!Y274</f>
        <v/>
      </c>
    </row>
    <row r="121" spans="1:6" s="122" customFormat="1" ht="15" customHeight="1">
      <c r="A121" s="86" t="str">
        <f>IF(Calcu!B241=TRUE,"","삭제")</f>
        <v>삭제</v>
      </c>
      <c r="B121" s="44"/>
      <c r="C121" s="44"/>
      <c r="D121" s="161" t="str">
        <f>Calcu!X241</f>
        <v/>
      </c>
      <c r="E121" s="161" t="str">
        <f>Calcu!Y241</f>
        <v/>
      </c>
      <c r="F121" s="161" t="str">
        <f>Calcu!Y275</f>
        <v/>
      </c>
    </row>
    <row r="122" spans="1:6" s="122" customFormat="1" ht="15" customHeight="1">
      <c r="A122" s="143" t="str">
        <f>A92</f>
        <v>삭제</v>
      </c>
      <c r="B122" s="44"/>
      <c r="C122" s="44"/>
      <c r="D122" s="202"/>
      <c r="E122" s="200"/>
      <c r="F122" s="200"/>
    </row>
    <row r="123" spans="1:6" s="122" customFormat="1" ht="15" customHeight="1">
      <c r="A123" s="143" t="str">
        <f>A122</f>
        <v>삭제</v>
      </c>
      <c r="B123" s="44"/>
      <c r="C123" s="44"/>
      <c r="D123" s="38" t="e">
        <f ca="1">"● 측정불확도 : "&amp;Calcu!S288</f>
        <v>#DIV/0!</v>
      </c>
      <c r="E123" s="44"/>
      <c r="F123" s="44"/>
    </row>
    <row r="124" spans="1:6" s="122" customFormat="1" ht="15" customHeight="1">
      <c r="A124" s="143" t="str">
        <f>A123</f>
        <v>삭제</v>
      </c>
      <c r="B124" s="44"/>
      <c r="C124" s="44"/>
      <c r="D124" s="44"/>
      <c r="E124" s="201" t="e">
        <f ca="1">IF(Calcu!E298="사다리꼴","(신뢰수준 95 %,","(신뢰수준 약 95 %,")</f>
        <v>#DIV/0!</v>
      </c>
      <c r="F124" s="49" t="e">
        <f ca="1">Calcu!E299&amp;")"</f>
        <v>#DIV/0!</v>
      </c>
    </row>
    <row r="125" spans="1:6" s="122" customFormat="1" ht="15" customHeight="1">
      <c r="A125" s="86" t="str">
        <f ca="1">IFERROR(IF(Calcu!E298="사다리꼴",A124,"삭제"),"삭제")</f>
        <v>삭제</v>
      </c>
      <c r="B125" s="44"/>
      <c r="C125" s="44"/>
      <c r="D125" s="38" t="e">
        <f ca="1">IF(Calcu!E298="사다리꼴","※ 사다리꼴 확률분포.","")</f>
        <v>#DIV/0!</v>
      </c>
      <c r="E125" s="44"/>
      <c r="F125" s="44"/>
    </row>
    <row r="126" spans="1:6" s="122" customFormat="1" ht="15" customHeight="1">
      <c r="A126" s="143" t="str">
        <f>A131</f>
        <v>삭제</v>
      </c>
      <c r="B126" s="44"/>
      <c r="C126" s="44"/>
      <c r="D126" s="44"/>
      <c r="E126" s="44"/>
      <c r="F126" s="44"/>
    </row>
    <row r="127" spans="1:6" s="122" customFormat="1" ht="15" customHeight="1">
      <c r="A127" s="143" t="str">
        <f>A126</f>
        <v>삭제</v>
      </c>
      <c r="B127" s="44"/>
      <c r="C127" s="44"/>
      <c r="D127" s="44"/>
      <c r="E127" s="44"/>
      <c r="F127" s="44"/>
    </row>
    <row r="128" spans="1:6" s="122" customFormat="1" ht="15" customHeight="1">
      <c r="A128" s="143" t="str">
        <f t="shared" ref="A128:A130" si="2">A127</f>
        <v>삭제</v>
      </c>
      <c r="B128" s="44"/>
      <c r="C128" s="44"/>
      <c r="D128" s="38" t="str">
        <f>"※ 측정범위 : "&amp;Calcu!I307</f>
        <v xml:space="preserve">※ 측정범위 : ± 00, </v>
      </c>
      <c r="F128" s="51" t="str">
        <f>"최소눈금 : "&amp;Calcu!J307</f>
        <v>최소눈금 : 00</v>
      </c>
    </row>
    <row r="129" spans="1:6" s="122" customFormat="1" ht="15" customHeight="1">
      <c r="A129" s="143" t="str">
        <f t="shared" si="2"/>
        <v>삭제</v>
      </c>
      <c r="B129" s="44"/>
      <c r="C129" s="44"/>
      <c r="D129" s="266" t="s">
        <v>529</v>
      </c>
      <c r="E129" s="317" t="str">
        <f>"보정값 "&amp;D130</f>
        <v>보정값 (˚)</v>
      </c>
      <c r="F129" s="317"/>
    </row>
    <row r="130" spans="1:6" s="122" customFormat="1" ht="15" customHeight="1">
      <c r="A130" s="143" t="str">
        <f t="shared" si="2"/>
        <v>삭제</v>
      </c>
      <c r="B130" s="44"/>
      <c r="C130" s="44"/>
      <c r="D130" s="163" t="str">
        <f>"("&amp;Calcu!X312&amp;")"</f>
        <v>(˚)</v>
      </c>
      <c r="E130" s="199" t="s">
        <v>531</v>
      </c>
      <c r="F130" s="199" t="s">
        <v>532</v>
      </c>
    </row>
    <row r="131" spans="1:6" s="122" customFormat="1" ht="15" customHeight="1">
      <c r="A131" s="86" t="str">
        <f>IF(Calcu!B313=TRUE,"","삭제")</f>
        <v>삭제</v>
      </c>
      <c r="B131" s="44"/>
      <c r="C131" s="44"/>
      <c r="D131" s="161" t="str">
        <f>Calcu!X313</f>
        <v/>
      </c>
      <c r="E131" s="161" t="str">
        <f>Calcu!Y313</f>
        <v/>
      </c>
      <c r="F131" s="161" t="str">
        <f>Calcu!Y347</f>
        <v/>
      </c>
    </row>
    <row r="132" spans="1:6" s="122" customFormat="1" ht="15" customHeight="1">
      <c r="A132" s="86" t="str">
        <f>IF(Calcu!B314=TRUE,"","삭제")</f>
        <v>삭제</v>
      </c>
      <c r="B132" s="44"/>
      <c r="C132" s="44"/>
      <c r="D132" s="161" t="str">
        <f>Calcu!X314</f>
        <v/>
      </c>
      <c r="E132" s="161" t="str">
        <f>Calcu!Y314</f>
        <v/>
      </c>
      <c r="F132" s="161" t="str">
        <f>Calcu!Y348</f>
        <v/>
      </c>
    </row>
    <row r="133" spans="1:6" s="122" customFormat="1" ht="15" customHeight="1">
      <c r="A133" s="86" t="str">
        <f>IF(Calcu!B315=TRUE,"","삭제")</f>
        <v>삭제</v>
      </c>
      <c r="B133" s="44"/>
      <c r="C133" s="44"/>
      <c r="D133" s="161" t="str">
        <f>Calcu!X315</f>
        <v/>
      </c>
      <c r="E133" s="161" t="str">
        <f>Calcu!Y315</f>
        <v/>
      </c>
      <c r="F133" s="161" t="str">
        <f>Calcu!Y349</f>
        <v/>
      </c>
    </row>
    <row r="134" spans="1:6" s="122" customFormat="1" ht="15" customHeight="1">
      <c r="A134" s="86" t="str">
        <f>IF(Calcu!B316=TRUE,"","삭제")</f>
        <v>삭제</v>
      </c>
      <c r="B134" s="44"/>
      <c r="C134" s="44"/>
      <c r="D134" s="161" t="str">
        <f>Calcu!X316</f>
        <v/>
      </c>
      <c r="E134" s="161" t="str">
        <f>Calcu!Y316</f>
        <v/>
      </c>
      <c r="F134" s="161" t="str">
        <f>Calcu!Y350</f>
        <v/>
      </c>
    </row>
    <row r="135" spans="1:6" s="122" customFormat="1" ht="15" customHeight="1">
      <c r="A135" s="86" t="str">
        <f>IF(Calcu!B317=TRUE,"","삭제")</f>
        <v>삭제</v>
      </c>
      <c r="B135" s="44"/>
      <c r="C135" s="44"/>
      <c r="D135" s="161" t="str">
        <f>Calcu!X317</f>
        <v/>
      </c>
      <c r="E135" s="161" t="str">
        <f>Calcu!Y317</f>
        <v/>
      </c>
      <c r="F135" s="161" t="str">
        <f>Calcu!Y351</f>
        <v/>
      </c>
    </row>
    <row r="136" spans="1:6" s="122" customFormat="1" ht="15" customHeight="1">
      <c r="A136" s="86" t="str">
        <f>IF(Calcu!B318=TRUE,"","삭제")</f>
        <v>삭제</v>
      </c>
      <c r="B136" s="44"/>
      <c r="C136" s="44"/>
      <c r="D136" s="161" t="str">
        <f>Calcu!X318</f>
        <v/>
      </c>
      <c r="E136" s="161" t="str">
        <f>Calcu!Y318</f>
        <v/>
      </c>
      <c r="F136" s="161" t="str">
        <f>Calcu!Y352</f>
        <v/>
      </c>
    </row>
    <row r="137" spans="1:6" s="122" customFormat="1" ht="15" customHeight="1">
      <c r="A137" s="86" t="str">
        <f>IF(Calcu!B319=TRUE,"","삭제")</f>
        <v>삭제</v>
      </c>
      <c r="B137" s="44"/>
      <c r="C137" s="44"/>
      <c r="D137" s="161" t="str">
        <f>Calcu!X319</f>
        <v/>
      </c>
      <c r="E137" s="161" t="str">
        <f>Calcu!Y319</f>
        <v/>
      </c>
      <c r="F137" s="161" t="str">
        <f>Calcu!Y353</f>
        <v/>
      </c>
    </row>
    <row r="138" spans="1:6" s="122" customFormat="1" ht="15" customHeight="1">
      <c r="A138" s="86" t="str">
        <f>IF(Calcu!B320=TRUE,"","삭제")</f>
        <v>삭제</v>
      </c>
      <c r="B138" s="44"/>
      <c r="C138" s="44"/>
      <c r="D138" s="161" t="str">
        <f>Calcu!X320</f>
        <v/>
      </c>
      <c r="E138" s="161" t="str">
        <f>Calcu!Y320</f>
        <v/>
      </c>
      <c r="F138" s="161" t="str">
        <f>Calcu!Y354</f>
        <v/>
      </c>
    </row>
    <row r="139" spans="1:6" s="122" customFormat="1" ht="15" customHeight="1">
      <c r="A139" s="86" t="str">
        <f>IF(Calcu!B321=TRUE,"","삭제")</f>
        <v>삭제</v>
      </c>
      <c r="B139" s="44"/>
      <c r="C139" s="44"/>
      <c r="D139" s="161" t="str">
        <f>Calcu!X321</f>
        <v/>
      </c>
      <c r="E139" s="161" t="str">
        <f>Calcu!Y321</f>
        <v/>
      </c>
      <c r="F139" s="161" t="str">
        <f>Calcu!Y355</f>
        <v/>
      </c>
    </row>
    <row r="140" spans="1:6" s="122" customFormat="1" ht="15" customHeight="1">
      <c r="A140" s="86" t="str">
        <f>IF(Calcu!B322=TRUE,"","삭제")</f>
        <v>삭제</v>
      </c>
      <c r="B140" s="44"/>
      <c r="C140" s="44"/>
      <c r="D140" s="161" t="str">
        <f>Calcu!X322</f>
        <v/>
      </c>
      <c r="E140" s="161" t="str">
        <f>Calcu!Y322</f>
        <v/>
      </c>
      <c r="F140" s="161" t="str">
        <f>Calcu!Y356</f>
        <v/>
      </c>
    </row>
    <row r="141" spans="1:6" s="122" customFormat="1" ht="15" customHeight="1">
      <c r="A141" s="86" t="str">
        <f>IF(Calcu!B323=TRUE,"","삭제")</f>
        <v>삭제</v>
      </c>
      <c r="B141" s="44"/>
      <c r="C141" s="44"/>
      <c r="D141" s="161" t="str">
        <f>Calcu!X323</f>
        <v/>
      </c>
      <c r="E141" s="161" t="str">
        <f>Calcu!Y323</f>
        <v/>
      </c>
      <c r="F141" s="161" t="str">
        <f>Calcu!Y357</f>
        <v/>
      </c>
    </row>
    <row r="142" spans="1:6" s="122" customFormat="1" ht="15" customHeight="1">
      <c r="A142" s="86" t="str">
        <f>IF(Calcu!B324=TRUE,"","삭제")</f>
        <v>삭제</v>
      </c>
      <c r="B142" s="44"/>
      <c r="C142" s="44"/>
      <c r="D142" s="161" t="str">
        <f>Calcu!X324</f>
        <v/>
      </c>
      <c r="E142" s="161" t="str">
        <f>Calcu!Y324</f>
        <v/>
      </c>
      <c r="F142" s="161" t="str">
        <f>Calcu!Y358</f>
        <v/>
      </c>
    </row>
    <row r="143" spans="1:6" s="122" customFormat="1" ht="15" customHeight="1">
      <c r="A143" s="86" t="str">
        <f>IF(Calcu!B325=TRUE,"","삭제")</f>
        <v>삭제</v>
      </c>
      <c r="B143" s="44"/>
      <c r="C143" s="44"/>
      <c r="D143" s="161" t="str">
        <f>Calcu!X325</f>
        <v/>
      </c>
      <c r="E143" s="161" t="str">
        <f>Calcu!Y325</f>
        <v/>
      </c>
      <c r="F143" s="161" t="str">
        <f>Calcu!Y359</f>
        <v/>
      </c>
    </row>
    <row r="144" spans="1:6" s="122" customFormat="1" ht="15" customHeight="1">
      <c r="A144" s="86" t="str">
        <f>IF(Calcu!B326=TRUE,"","삭제")</f>
        <v>삭제</v>
      </c>
      <c r="B144" s="44"/>
      <c r="C144" s="44"/>
      <c r="D144" s="161" t="str">
        <f>Calcu!X326</f>
        <v/>
      </c>
      <c r="E144" s="161" t="str">
        <f>Calcu!Y326</f>
        <v/>
      </c>
      <c r="F144" s="161" t="str">
        <f>Calcu!Y360</f>
        <v/>
      </c>
    </row>
    <row r="145" spans="1:6" s="122" customFormat="1" ht="15" customHeight="1">
      <c r="A145" s="86" t="str">
        <f>IF(Calcu!B327=TRUE,"","삭제")</f>
        <v>삭제</v>
      </c>
      <c r="B145" s="44"/>
      <c r="C145" s="44"/>
      <c r="D145" s="161" t="str">
        <f>Calcu!X327</f>
        <v/>
      </c>
      <c r="E145" s="161" t="str">
        <f>Calcu!Y327</f>
        <v/>
      </c>
      <c r="F145" s="161" t="str">
        <f>Calcu!Y361</f>
        <v/>
      </c>
    </row>
    <row r="146" spans="1:6" s="122" customFormat="1" ht="15" customHeight="1">
      <c r="A146" s="86" t="str">
        <f>IF(Calcu!B328=TRUE,"","삭제")</f>
        <v>삭제</v>
      </c>
      <c r="B146" s="44"/>
      <c r="C146" s="44"/>
      <c r="D146" s="161" t="str">
        <f>Calcu!X328</f>
        <v/>
      </c>
      <c r="E146" s="161" t="str">
        <f>Calcu!Y328</f>
        <v/>
      </c>
      <c r="F146" s="161" t="str">
        <f>Calcu!Y362</f>
        <v/>
      </c>
    </row>
    <row r="147" spans="1:6" s="122" customFormat="1" ht="15" customHeight="1">
      <c r="A147" s="86" t="str">
        <f>IF(Calcu!B329=TRUE,"","삭제")</f>
        <v>삭제</v>
      </c>
      <c r="B147" s="44"/>
      <c r="C147" s="44"/>
      <c r="D147" s="161" t="str">
        <f>Calcu!X329</f>
        <v/>
      </c>
      <c r="E147" s="161" t="str">
        <f>Calcu!Y329</f>
        <v/>
      </c>
      <c r="F147" s="161" t="str">
        <f>Calcu!Y363</f>
        <v/>
      </c>
    </row>
    <row r="148" spans="1:6" s="122" customFormat="1" ht="15" customHeight="1">
      <c r="A148" s="86" t="str">
        <f>IF(Calcu!B330=TRUE,"","삭제")</f>
        <v>삭제</v>
      </c>
      <c r="B148" s="44"/>
      <c r="C148" s="44"/>
      <c r="D148" s="161" t="str">
        <f>Calcu!X330</f>
        <v/>
      </c>
      <c r="E148" s="161" t="str">
        <f>Calcu!Y330</f>
        <v/>
      </c>
      <c r="F148" s="161" t="str">
        <f>Calcu!Y364</f>
        <v/>
      </c>
    </row>
    <row r="149" spans="1:6" s="122" customFormat="1" ht="15" customHeight="1">
      <c r="A149" s="86" t="str">
        <f>IF(Calcu!B331=TRUE,"","삭제")</f>
        <v>삭제</v>
      </c>
      <c r="B149" s="44"/>
      <c r="C149" s="44"/>
      <c r="D149" s="161" t="str">
        <f>Calcu!X331</f>
        <v/>
      </c>
      <c r="E149" s="161" t="str">
        <f>Calcu!Y331</f>
        <v/>
      </c>
      <c r="F149" s="161" t="str">
        <f>Calcu!Y365</f>
        <v/>
      </c>
    </row>
    <row r="150" spans="1:6" s="122" customFormat="1" ht="15" customHeight="1">
      <c r="A150" s="86" t="str">
        <f>IF(Calcu!B332=TRUE,"","삭제")</f>
        <v>삭제</v>
      </c>
      <c r="B150" s="44"/>
      <c r="C150" s="44"/>
      <c r="D150" s="161" t="str">
        <f>Calcu!X332</f>
        <v/>
      </c>
      <c r="E150" s="161" t="str">
        <f>Calcu!Y332</f>
        <v/>
      </c>
      <c r="F150" s="161" t="str">
        <f>Calcu!Y366</f>
        <v/>
      </c>
    </row>
    <row r="151" spans="1:6" s="122" customFormat="1" ht="15" customHeight="1">
      <c r="A151" s="86" t="str">
        <f>IF(Calcu!B333=TRUE,"","삭제")</f>
        <v>삭제</v>
      </c>
      <c r="B151" s="44"/>
      <c r="C151" s="44"/>
      <c r="D151" s="161" t="str">
        <f>Calcu!X333</f>
        <v/>
      </c>
      <c r="E151" s="161" t="str">
        <f>Calcu!Y333</f>
        <v/>
      </c>
      <c r="F151" s="161" t="str">
        <f>Calcu!Y367</f>
        <v/>
      </c>
    </row>
    <row r="152" spans="1:6" s="122" customFormat="1" ht="15" customHeight="1">
      <c r="A152" s="86" t="str">
        <f>IF(Calcu!B334=TRUE,"","삭제")</f>
        <v>삭제</v>
      </c>
      <c r="B152" s="44"/>
      <c r="C152" s="44"/>
      <c r="D152" s="161" t="str">
        <f>Calcu!X334</f>
        <v/>
      </c>
      <c r="E152" s="161" t="str">
        <f>Calcu!Y334</f>
        <v/>
      </c>
      <c r="F152" s="161" t="str">
        <f>Calcu!Y368</f>
        <v/>
      </c>
    </row>
    <row r="153" spans="1:6" s="122" customFormat="1" ht="15" customHeight="1">
      <c r="A153" s="86" t="str">
        <f>IF(Calcu!B335=TRUE,"","삭제")</f>
        <v>삭제</v>
      </c>
      <c r="B153" s="44"/>
      <c r="C153" s="44"/>
      <c r="D153" s="161" t="str">
        <f>Calcu!X335</f>
        <v/>
      </c>
      <c r="E153" s="161" t="str">
        <f>Calcu!Y335</f>
        <v/>
      </c>
      <c r="F153" s="161" t="str">
        <f>Calcu!Y369</f>
        <v/>
      </c>
    </row>
    <row r="154" spans="1:6" s="122" customFormat="1" ht="15" customHeight="1">
      <c r="A154" s="86" t="str">
        <f>IF(Calcu!B336=TRUE,"","삭제")</f>
        <v>삭제</v>
      </c>
      <c r="B154" s="44"/>
      <c r="C154" s="44"/>
      <c r="D154" s="161" t="str">
        <f>Calcu!X336</f>
        <v/>
      </c>
      <c r="E154" s="161" t="str">
        <f>Calcu!Y336</f>
        <v/>
      </c>
      <c r="F154" s="161" t="str">
        <f>Calcu!Y370</f>
        <v/>
      </c>
    </row>
    <row r="155" spans="1:6" s="122" customFormat="1" ht="15" customHeight="1">
      <c r="A155" s="86" t="str">
        <f>IF(Calcu!B337=TRUE,"","삭제")</f>
        <v>삭제</v>
      </c>
      <c r="B155" s="44"/>
      <c r="C155" s="44"/>
      <c r="D155" s="161" t="str">
        <f>Calcu!X337</f>
        <v/>
      </c>
      <c r="E155" s="161" t="str">
        <f>Calcu!Y337</f>
        <v/>
      </c>
      <c r="F155" s="161" t="str">
        <f>Calcu!Y371</f>
        <v/>
      </c>
    </row>
    <row r="156" spans="1:6" s="122" customFormat="1" ht="15" customHeight="1">
      <c r="A156" s="86" t="str">
        <f>IF(Calcu!B338=TRUE,"","삭제")</f>
        <v>삭제</v>
      </c>
      <c r="B156" s="44"/>
      <c r="C156" s="44"/>
      <c r="D156" s="161" t="str">
        <f>Calcu!X338</f>
        <v/>
      </c>
      <c r="E156" s="161" t="str">
        <f>Calcu!Y338</f>
        <v/>
      </c>
      <c r="F156" s="161" t="str">
        <f>Calcu!Y372</f>
        <v/>
      </c>
    </row>
    <row r="157" spans="1:6" s="122" customFormat="1" ht="15" customHeight="1">
      <c r="A157" s="86" t="str">
        <f>IF(Calcu!B339=TRUE,"","삭제")</f>
        <v>삭제</v>
      </c>
      <c r="B157" s="44"/>
      <c r="C157" s="44"/>
      <c r="D157" s="161" t="str">
        <f>Calcu!X339</f>
        <v/>
      </c>
      <c r="E157" s="161" t="str">
        <f>Calcu!Y339</f>
        <v/>
      </c>
      <c r="F157" s="161" t="str">
        <f>Calcu!Y373</f>
        <v/>
      </c>
    </row>
    <row r="158" spans="1:6" s="122" customFormat="1" ht="15" customHeight="1">
      <c r="A158" s="86" t="str">
        <f>IF(Calcu!B340=TRUE,"","삭제")</f>
        <v>삭제</v>
      </c>
      <c r="B158" s="44"/>
      <c r="C158" s="44"/>
      <c r="D158" s="161" t="str">
        <f>Calcu!X340</f>
        <v/>
      </c>
      <c r="E158" s="161" t="str">
        <f>Calcu!Y340</f>
        <v/>
      </c>
      <c r="F158" s="161" t="str">
        <f>Calcu!Y374</f>
        <v/>
      </c>
    </row>
    <row r="159" spans="1:6" s="122" customFormat="1" ht="15" customHeight="1">
      <c r="A159" s="86" t="str">
        <f>IF(Calcu!B341=TRUE,"","삭제")</f>
        <v>삭제</v>
      </c>
      <c r="B159" s="44"/>
      <c r="C159" s="44"/>
      <c r="D159" s="161" t="str">
        <f>Calcu!X341</f>
        <v/>
      </c>
      <c r="E159" s="161" t="str">
        <f>Calcu!Y341</f>
        <v/>
      </c>
      <c r="F159" s="161" t="str">
        <f>Calcu!Y375</f>
        <v/>
      </c>
    </row>
    <row r="160" spans="1:6" s="122" customFormat="1" ht="15" customHeight="1">
      <c r="A160" s="86" t="str">
        <f>IF(Calcu!B342=TRUE,"","삭제")</f>
        <v>삭제</v>
      </c>
      <c r="B160" s="44"/>
      <c r="C160" s="44"/>
      <c r="D160" s="161" t="str">
        <f>Calcu!X342</f>
        <v/>
      </c>
      <c r="E160" s="161" t="str">
        <f>Calcu!Y342</f>
        <v/>
      </c>
      <c r="F160" s="161" t="str">
        <f>Calcu!Y376</f>
        <v/>
      </c>
    </row>
    <row r="161" spans="1:7" s="122" customFormat="1" ht="15" customHeight="1">
      <c r="A161" s="143" t="str">
        <f>A131</f>
        <v>삭제</v>
      </c>
      <c r="B161" s="44"/>
      <c r="C161" s="44"/>
      <c r="D161" s="202"/>
      <c r="E161" s="200"/>
      <c r="F161" s="200"/>
    </row>
    <row r="162" spans="1:7" s="122" customFormat="1" ht="15" customHeight="1">
      <c r="A162" s="143" t="str">
        <f>A161</f>
        <v>삭제</v>
      </c>
      <c r="B162" s="44"/>
      <c r="C162" s="44"/>
      <c r="D162" s="38" t="e">
        <f ca="1">"● 측정불확도 : "&amp;Calcu!S389</f>
        <v>#DIV/0!</v>
      </c>
      <c r="E162" s="44"/>
      <c r="F162" s="44"/>
    </row>
    <row r="163" spans="1:7" s="122" customFormat="1" ht="15" customHeight="1">
      <c r="A163" s="143" t="str">
        <f>A162</f>
        <v>삭제</v>
      </c>
      <c r="B163" s="44"/>
      <c r="C163" s="44"/>
      <c r="D163" s="44"/>
      <c r="E163" s="201" t="e">
        <f ca="1">IF(Calcu!E399="사다리꼴","(신뢰수준 95 %,","(신뢰수준 약 95 %,")</f>
        <v>#DIV/0!</v>
      </c>
      <c r="F163" s="49" t="e">
        <f ca="1">Calcu!E400&amp;")"</f>
        <v>#DIV/0!</v>
      </c>
    </row>
    <row r="164" spans="1:7" s="122" customFormat="1" ht="15" customHeight="1">
      <c r="A164" s="86" t="str">
        <f ca="1">IFERROR(IF(Calcu!E399="사다리꼴",A163,"삭제"),"삭제")</f>
        <v>삭제</v>
      </c>
      <c r="D164" s="38" t="e">
        <f ca="1">IF(Calcu!E399="사다리꼴","※ 사다리꼴 확률분포.","")</f>
        <v>#DIV/0!</v>
      </c>
    </row>
    <row r="165" spans="1:7" ht="15" customHeight="1">
      <c r="C165" s="67"/>
      <c r="D165" s="67"/>
      <c r="E165" s="67"/>
      <c r="F165" s="67"/>
      <c r="G165" s="68"/>
    </row>
  </sheetData>
  <mergeCells count="5">
    <mergeCell ref="E129:F129"/>
    <mergeCell ref="A1:I2"/>
    <mergeCell ref="E12:F12"/>
    <mergeCell ref="E51:F51"/>
    <mergeCell ref="E90:F90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65"/>
  <sheetViews>
    <sheetView showGridLines="0" showWhiteSpace="0" zoomScaleNormal="100" zoomScaleSheetLayoutView="100" workbookViewId="0">
      <selection sqref="A1:I2"/>
    </sheetView>
  </sheetViews>
  <sheetFormatPr defaultColWidth="10.77734375" defaultRowHeight="15" customHeight="1"/>
  <cols>
    <col min="1" max="3" width="4.77734375" style="122" customWidth="1"/>
    <col min="4" max="6" width="15.77734375" style="122" customWidth="1"/>
    <col min="7" max="9" width="4.77734375" style="122" customWidth="1"/>
    <col min="10" max="16384" width="10.77734375" style="37"/>
  </cols>
  <sheetData>
    <row r="1" spans="1:9" s="72" customFormat="1" ht="33" customHeight="1">
      <c r="A1" s="319" t="s">
        <v>57</v>
      </c>
      <c r="B1" s="319"/>
      <c r="C1" s="319"/>
      <c r="D1" s="319"/>
      <c r="E1" s="319"/>
      <c r="F1" s="319"/>
      <c r="G1" s="319"/>
      <c r="H1" s="319"/>
      <c r="I1" s="319"/>
    </row>
    <row r="2" spans="1:9" s="72" customFormat="1" ht="33" customHeight="1">
      <c r="A2" s="319"/>
      <c r="B2" s="319"/>
      <c r="C2" s="319"/>
      <c r="D2" s="319"/>
      <c r="E2" s="319"/>
      <c r="F2" s="319"/>
      <c r="G2" s="319"/>
      <c r="H2" s="319"/>
      <c r="I2" s="319"/>
    </row>
    <row r="3" spans="1:9" s="46" customFormat="1" ht="12.75" customHeight="1">
      <c r="A3" s="47" t="s">
        <v>56</v>
      </c>
      <c r="B3" s="47"/>
      <c r="C3" s="47"/>
      <c r="D3" s="47"/>
      <c r="E3" s="22"/>
      <c r="F3" s="22"/>
      <c r="G3" s="22"/>
      <c r="H3" s="22"/>
      <c r="I3" s="22"/>
    </row>
    <row r="4" spans="1:9" s="48" customFormat="1" ht="13.5" customHeight="1">
      <c r="A4" s="71" t="str">
        <f>" 교   정   번   호(Calibration No) : "&amp;기본정보!H3</f>
        <v xml:space="preserve"> 교   정   번   호(Calibration No) : </v>
      </c>
      <c r="B4" s="71"/>
      <c r="C4" s="82"/>
      <c r="D4" s="82"/>
      <c r="E4" s="70"/>
      <c r="F4" s="69"/>
      <c r="G4" s="70"/>
      <c r="H4" s="70"/>
      <c r="I4" s="69"/>
    </row>
    <row r="5" spans="1:9" s="36" customFormat="1" ht="15" customHeight="1"/>
    <row r="6" spans="1:9" ht="15" customHeight="1">
      <c r="A6" s="143"/>
      <c r="D6" s="52" t="str">
        <f>"○ Description : "&amp;기본정보!C$5</f>
        <v xml:space="preserve">○ Description : </v>
      </c>
    </row>
    <row r="7" spans="1:9" ht="15" customHeight="1">
      <c r="A7" s="86"/>
      <c r="D7" s="52" t="str">
        <f>"○ Manufacturer : "&amp;기본정보!C$6</f>
        <v xml:space="preserve">○ Manufacturer : </v>
      </c>
    </row>
    <row r="8" spans="1:9" ht="15" customHeight="1">
      <c r="A8" s="86"/>
      <c r="D8" s="52" t="str">
        <f>"○ Model Name : "&amp;기본정보!C$7</f>
        <v xml:space="preserve">○ Model Name : </v>
      </c>
    </row>
    <row r="9" spans="1:9" ht="15" customHeight="1">
      <c r="A9" s="86"/>
      <c r="D9" s="52" t="str">
        <f>"○ Serial Number : "&amp;기본정보!C$8</f>
        <v xml:space="preserve">○ Serial Number : </v>
      </c>
    </row>
    <row r="10" spans="1:9" s="122" customFormat="1" ht="15" customHeight="1">
      <c r="A10" s="86"/>
    </row>
    <row r="11" spans="1:9" s="122" customFormat="1" ht="15" customHeight="1">
      <c r="A11" s="86"/>
      <c r="D11" s="38" t="str">
        <f>"※ Calibration range : "&amp;Calcu!I4</f>
        <v xml:space="preserve">※ Calibration range : ± 00, </v>
      </c>
      <c r="F11" s="51" t="str">
        <f>"Resolution : "&amp;Calcu!J4</f>
        <v>Resolution : 00</v>
      </c>
    </row>
    <row r="12" spans="1:9" s="122" customFormat="1" ht="15" customHeight="1">
      <c r="A12" s="86"/>
      <c r="D12" s="266" t="s">
        <v>528</v>
      </c>
      <c r="E12" s="317" t="str">
        <f>"Correction value "&amp;D13</f>
        <v>Correction value (˚)</v>
      </c>
      <c r="F12" s="317"/>
    </row>
    <row r="13" spans="1:9" s="122" customFormat="1" ht="15" customHeight="1">
      <c r="A13" s="86"/>
      <c r="B13" s="44"/>
      <c r="C13" s="44"/>
      <c r="D13" s="163" t="str">
        <f>"("&amp;Calcu!X9&amp;")"</f>
        <v>(˚)</v>
      </c>
      <c r="E13" s="199" t="s">
        <v>267</v>
      </c>
      <c r="F13" s="199" t="s">
        <v>268</v>
      </c>
    </row>
    <row r="14" spans="1:9" s="122" customFormat="1" ht="15" customHeight="1">
      <c r="A14" s="86" t="str">
        <f>IF(Calcu!B10=TRUE,"","삭제")</f>
        <v>삭제</v>
      </c>
      <c r="B14" s="44"/>
      <c r="C14" s="44"/>
      <c r="D14" s="161" t="str">
        <f>Calcu!X10</f>
        <v/>
      </c>
      <c r="E14" s="161" t="str">
        <f>Calcu!Y10</f>
        <v/>
      </c>
      <c r="F14" s="161" t="str">
        <f>Calcu!Y44</f>
        <v/>
      </c>
    </row>
    <row r="15" spans="1:9" s="122" customFormat="1" ht="15" customHeight="1">
      <c r="A15" s="86" t="str">
        <f>IF(Calcu!B11=TRUE,"","삭제")</f>
        <v>삭제</v>
      </c>
      <c r="B15" s="44"/>
      <c r="C15" s="44"/>
      <c r="D15" s="161" t="str">
        <f>Calcu!X11</f>
        <v/>
      </c>
      <c r="E15" s="161" t="str">
        <f>Calcu!Y11</f>
        <v/>
      </c>
      <c r="F15" s="161" t="str">
        <f>Calcu!Y45</f>
        <v/>
      </c>
    </row>
    <row r="16" spans="1:9" s="122" customFormat="1" ht="15" customHeight="1">
      <c r="A16" s="86" t="str">
        <f>IF(Calcu!B12=TRUE,"","삭제")</f>
        <v>삭제</v>
      </c>
      <c r="B16" s="44"/>
      <c r="C16" s="44"/>
      <c r="D16" s="161" t="str">
        <f>Calcu!X12</f>
        <v/>
      </c>
      <c r="E16" s="161" t="str">
        <f>Calcu!Y12</f>
        <v/>
      </c>
      <c r="F16" s="161" t="str">
        <f>Calcu!Y46</f>
        <v/>
      </c>
    </row>
    <row r="17" spans="1:6" s="122" customFormat="1" ht="15" customHeight="1">
      <c r="A17" s="86" t="str">
        <f>IF(Calcu!B13=TRUE,"","삭제")</f>
        <v>삭제</v>
      </c>
      <c r="B17" s="44"/>
      <c r="C17" s="44"/>
      <c r="D17" s="161" t="str">
        <f>Calcu!X13</f>
        <v/>
      </c>
      <c r="E17" s="161" t="str">
        <f>Calcu!Y13</f>
        <v/>
      </c>
      <c r="F17" s="161" t="str">
        <f>Calcu!Y47</f>
        <v/>
      </c>
    </row>
    <row r="18" spans="1:6" s="122" customFormat="1" ht="15" customHeight="1">
      <c r="A18" s="86" t="str">
        <f>IF(Calcu!B14=TRUE,"","삭제")</f>
        <v>삭제</v>
      </c>
      <c r="B18" s="44"/>
      <c r="C18" s="44"/>
      <c r="D18" s="161" t="str">
        <f>Calcu!X14</f>
        <v/>
      </c>
      <c r="E18" s="161" t="str">
        <f>Calcu!Y14</f>
        <v/>
      </c>
      <c r="F18" s="161" t="str">
        <f>Calcu!Y48</f>
        <v/>
      </c>
    </row>
    <row r="19" spans="1:6" s="122" customFormat="1" ht="15" customHeight="1">
      <c r="A19" s="86" t="str">
        <f>IF(Calcu!B15=TRUE,"","삭제")</f>
        <v>삭제</v>
      </c>
      <c r="B19" s="44"/>
      <c r="C19" s="44"/>
      <c r="D19" s="161" t="str">
        <f>Calcu!X15</f>
        <v/>
      </c>
      <c r="E19" s="161" t="str">
        <f>Calcu!Y15</f>
        <v/>
      </c>
      <c r="F19" s="161" t="str">
        <f>Calcu!Y49</f>
        <v/>
      </c>
    </row>
    <row r="20" spans="1:6" s="122" customFormat="1" ht="15" customHeight="1">
      <c r="A20" s="86" t="str">
        <f>IF(Calcu!B16=TRUE,"","삭제")</f>
        <v>삭제</v>
      </c>
      <c r="B20" s="44"/>
      <c r="C20" s="44"/>
      <c r="D20" s="161" t="str">
        <f>Calcu!X16</f>
        <v/>
      </c>
      <c r="E20" s="161" t="str">
        <f>Calcu!Y16</f>
        <v/>
      </c>
      <c r="F20" s="161" t="str">
        <f>Calcu!Y50</f>
        <v/>
      </c>
    </row>
    <row r="21" spans="1:6" s="122" customFormat="1" ht="15" customHeight="1">
      <c r="A21" s="86" t="str">
        <f>IF(Calcu!B17=TRUE,"","삭제")</f>
        <v>삭제</v>
      </c>
      <c r="B21" s="44"/>
      <c r="C21" s="44"/>
      <c r="D21" s="161" t="str">
        <f>Calcu!X17</f>
        <v/>
      </c>
      <c r="E21" s="161" t="str">
        <f>Calcu!Y17</f>
        <v/>
      </c>
      <c r="F21" s="161" t="str">
        <f>Calcu!Y51</f>
        <v/>
      </c>
    </row>
    <row r="22" spans="1:6" s="122" customFormat="1" ht="15" customHeight="1">
      <c r="A22" s="86" t="str">
        <f>IF(Calcu!B18=TRUE,"","삭제")</f>
        <v>삭제</v>
      </c>
      <c r="B22" s="44"/>
      <c r="C22" s="44"/>
      <c r="D22" s="161" t="str">
        <f>Calcu!X18</f>
        <v/>
      </c>
      <c r="E22" s="161" t="str">
        <f>Calcu!Y18</f>
        <v/>
      </c>
      <c r="F22" s="161" t="str">
        <f>Calcu!Y52</f>
        <v/>
      </c>
    </row>
    <row r="23" spans="1:6" s="122" customFormat="1" ht="15" customHeight="1">
      <c r="A23" s="86" t="str">
        <f>IF(Calcu!B19=TRUE,"","삭제")</f>
        <v>삭제</v>
      </c>
      <c r="B23" s="44"/>
      <c r="C23" s="44"/>
      <c r="D23" s="161" t="str">
        <f>Calcu!X19</f>
        <v/>
      </c>
      <c r="E23" s="161" t="str">
        <f>Calcu!Y19</f>
        <v/>
      </c>
      <c r="F23" s="161" t="str">
        <f>Calcu!Y53</f>
        <v/>
      </c>
    </row>
    <row r="24" spans="1:6" s="122" customFormat="1" ht="15" customHeight="1">
      <c r="A24" s="86" t="str">
        <f>IF(Calcu!B20=TRUE,"","삭제")</f>
        <v>삭제</v>
      </c>
      <c r="B24" s="44"/>
      <c r="C24" s="44"/>
      <c r="D24" s="161" t="str">
        <f>Calcu!X20</f>
        <v/>
      </c>
      <c r="E24" s="161" t="str">
        <f>Calcu!Y20</f>
        <v/>
      </c>
      <c r="F24" s="161" t="str">
        <f>Calcu!Y54</f>
        <v/>
      </c>
    </row>
    <row r="25" spans="1:6" s="122" customFormat="1" ht="15" customHeight="1">
      <c r="A25" s="86" t="str">
        <f>IF(Calcu!B21=TRUE,"","삭제")</f>
        <v>삭제</v>
      </c>
      <c r="B25" s="44"/>
      <c r="C25" s="44"/>
      <c r="D25" s="161" t="str">
        <f>Calcu!X21</f>
        <v/>
      </c>
      <c r="E25" s="161" t="str">
        <f>Calcu!Y21</f>
        <v/>
      </c>
      <c r="F25" s="161" t="str">
        <f>Calcu!Y55</f>
        <v/>
      </c>
    </row>
    <row r="26" spans="1:6" s="122" customFormat="1" ht="15" customHeight="1">
      <c r="A26" s="86" t="str">
        <f>IF(Calcu!B22=TRUE,"","삭제")</f>
        <v>삭제</v>
      </c>
      <c r="B26" s="44"/>
      <c r="C26" s="44"/>
      <c r="D26" s="161" t="str">
        <f>Calcu!X22</f>
        <v/>
      </c>
      <c r="E26" s="161" t="str">
        <f>Calcu!Y22</f>
        <v/>
      </c>
      <c r="F26" s="161" t="str">
        <f>Calcu!Y56</f>
        <v/>
      </c>
    </row>
    <row r="27" spans="1:6" s="122" customFormat="1" ht="15" customHeight="1">
      <c r="A27" s="86" t="str">
        <f>IF(Calcu!B23=TRUE,"","삭제")</f>
        <v>삭제</v>
      </c>
      <c r="B27" s="44"/>
      <c r="C27" s="44"/>
      <c r="D27" s="161" t="str">
        <f>Calcu!X23</f>
        <v/>
      </c>
      <c r="E27" s="161" t="str">
        <f>Calcu!Y23</f>
        <v/>
      </c>
      <c r="F27" s="161" t="str">
        <f>Calcu!Y57</f>
        <v/>
      </c>
    </row>
    <row r="28" spans="1:6" s="122" customFormat="1" ht="15" customHeight="1">
      <c r="A28" s="86" t="str">
        <f>IF(Calcu!B24=TRUE,"","삭제")</f>
        <v>삭제</v>
      </c>
      <c r="B28" s="44"/>
      <c r="C28" s="44"/>
      <c r="D28" s="161" t="str">
        <f>Calcu!X24</f>
        <v/>
      </c>
      <c r="E28" s="161" t="str">
        <f>Calcu!Y24</f>
        <v/>
      </c>
      <c r="F28" s="161" t="str">
        <f>Calcu!Y58</f>
        <v/>
      </c>
    </row>
    <row r="29" spans="1:6" s="122" customFormat="1" ht="15" customHeight="1">
      <c r="A29" s="86" t="str">
        <f>IF(Calcu!B25=TRUE,"","삭제")</f>
        <v>삭제</v>
      </c>
      <c r="B29" s="44"/>
      <c r="C29" s="44"/>
      <c r="D29" s="161" t="str">
        <f>Calcu!X25</f>
        <v/>
      </c>
      <c r="E29" s="161" t="str">
        <f>Calcu!Y25</f>
        <v/>
      </c>
      <c r="F29" s="161" t="str">
        <f>Calcu!Y59</f>
        <v/>
      </c>
    </row>
    <row r="30" spans="1:6" s="122" customFormat="1" ht="15" customHeight="1">
      <c r="A30" s="86" t="str">
        <f>IF(Calcu!B26=TRUE,"","삭제")</f>
        <v>삭제</v>
      </c>
      <c r="B30" s="44"/>
      <c r="C30" s="44"/>
      <c r="D30" s="161" t="str">
        <f>Calcu!X26</f>
        <v/>
      </c>
      <c r="E30" s="161" t="str">
        <f>Calcu!Y26</f>
        <v/>
      </c>
      <c r="F30" s="161" t="str">
        <f>Calcu!Y60</f>
        <v/>
      </c>
    </row>
    <row r="31" spans="1:6" s="122" customFormat="1" ht="15" customHeight="1">
      <c r="A31" s="86" t="str">
        <f>IF(Calcu!B27=TRUE,"","삭제")</f>
        <v>삭제</v>
      </c>
      <c r="B31" s="44"/>
      <c r="C31" s="44"/>
      <c r="D31" s="161" t="str">
        <f>Calcu!X27</f>
        <v/>
      </c>
      <c r="E31" s="161" t="str">
        <f>Calcu!Y27</f>
        <v/>
      </c>
      <c r="F31" s="161" t="str">
        <f>Calcu!Y61</f>
        <v/>
      </c>
    </row>
    <row r="32" spans="1:6" s="122" customFormat="1" ht="15" customHeight="1">
      <c r="A32" s="86" t="str">
        <f>IF(Calcu!B28=TRUE,"","삭제")</f>
        <v>삭제</v>
      </c>
      <c r="B32" s="44"/>
      <c r="C32" s="44"/>
      <c r="D32" s="161" t="str">
        <f>Calcu!X28</f>
        <v/>
      </c>
      <c r="E32" s="161" t="str">
        <f>Calcu!Y28</f>
        <v/>
      </c>
      <c r="F32" s="161" t="str">
        <f>Calcu!Y62</f>
        <v/>
      </c>
    </row>
    <row r="33" spans="1:6" s="122" customFormat="1" ht="15" customHeight="1">
      <c r="A33" s="86" t="str">
        <f>IF(Calcu!B29=TRUE,"","삭제")</f>
        <v>삭제</v>
      </c>
      <c r="B33" s="44"/>
      <c r="C33" s="44"/>
      <c r="D33" s="161" t="str">
        <f>Calcu!X29</f>
        <v/>
      </c>
      <c r="E33" s="161" t="str">
        <f>Calcu!Y29</f>
        <v/>
      </c>
      <c r="F33" s="161" t="str">
        <f>Calcu!Y63</f>
        <v/>
      </c>
    </row>
    <row r="34" spans="1:6" s="122" customFormat="1" ht="15" customHeight="1">
      <c r="A34" s="86" t="str">
        <f>IF(Calcu!B30=TRUE,"","삭제")</f>
        <v>삭제</v>
      </c>
      <c r="B34" s="44"/>
      <c r="C34" s="44"/>
      <c r="D34" s="161" t="str">
        <f>Calcu!X30</f>
        <v/>
      </c>
      <c r="E34" s="161" t="str">
        <f>Calcu!Y30</f>
        <v/>
      </c>
      <c r="F34" s="161" t="str">
        <f>Calcu!Y64</f>
        <v/>
      </c>
    </row>
    <row r="35" spans="1:6" s="122" customFormat="1" ht="15" customHeight="1">
      <c r="A35" s="86" t="str">
        <f>IF(Calcu!B31=TRUE,"","삭제")</f>
        <v>삭제</v>
      </c>
      <c r="B35" s="44"/>
      <c r="C35" s="44"/>
      <c r="D35" s="161" t="str">
        <f>Calcu!X31</f>
        <v/>
      </c>
      <c r="E35" s="161" t="str">
        <f>Calcu!Y31</f>
        <v/>
      </c>
      <c r="F35" s="161" t="str">
        <f>Calcu!Y65</f>
        <v/>
      </c>
    </row>
    <row r="36" spans="1:6" s="122" customFormat="1" ht="15" customHeight="1">
      <c r="A36" s="86" t="str">
        <f>IF(Calcu!B32=TRUE,"","삭제")</f>
        <v>삭제</v>
      </c>
      <c r="B36" s="44"/>
      <c r="C36" s="44"/>
      <c r="D36" s="161" t="str">
        <f>Calcu!X32</f>
        <v/>
      </c>
      <c r="E36" s="161" t="str">
        <f>Calcu!Y32</f>
        <v/>
      </c>
      <c r="F36" s="161" t="str">
        <f>Calcu!Y66</f>
        <v/>
      </c>
    </row>
    <row r="37" spans="1:6" s="122" customFormat="1" ht="15" customHeight="1">
      <c r="A37" s="86" t="str">
        <f>IF(Calcu!B33=TRUE,"","삭제")</f>
        <v>삭제</v>
      </c>
      <c r="B37" s="44"/>
      <c r="C37" s="44"/>
      <c r="D37" s="161" t="str">
        <f>Calcu!X33</f>
        <v/>
      </c>
      <c r="E37" s="161" t="str">
        <f>Calcu!Y33</f>
        <v/>
      </c>
      <c r="F37" s="161" t="str">
        <f>Calcu!Y67</f>
        <v/>
      </c>
    </row>
    <row r="38" spans="1:6" s="122" customFormat="1" ht="15" customHeight="1">
      <c r="A38" s="86" t="str">
        <f>IF(Calcu!B34=TRUE,"","삭제")</f>
        <v>삭제</v>
      </c>
      <c r="B38" s="44"/>
      <c r="C38" s="44"/>
      <c r="D38" s="161" t="str">
        <f>Calcu!X34</f>
        <v/>
      </c>
      <c r="E38" s="161" t="str">
        <f>Calcu!Y34</f>
        <v/>
      </c>
      <c r="F38" s="161" t="str">
        <f>Calcu!Y68</f>
        <v/>
      </c>
    </row>
    <row r="39" spans="1:6" s="122" customFormat="1" ht="15" customHeight="1">
      <c r="A39" s="86" t="str">
        <f>IF(Calcu!B35=TRUE,"","삭제")</f>
        <v>삭제</v>
      </c>
      <c r="B39" s="44"/>
      <c r="C39" s="44"/>
      <c r="D39" s="161" t="str">
        <f>Calcu!X35</f>
        <v/>
      </c>
      <c r="E39" s="161" t="str">
        <f>Calcu!Y35</f>
        <v/>
      </c>
      <c r="F39" s="161" t="str">
        <f>Calcu!Y69</f>
        <v/>
      </c>
    </row>
    <row r="40" spans="1:6" ht="15" customHeight="1">
      <c r="A40" s="86" t="str">
        <f>IF(Calcu!B36=TRUE,"","삭제")</f>
        <v>삭제</v>
      </c>
      <c r="B40" s="44"/>
      <c r="C40" s="44"/>
      <c r="D40" s="161" t="str">
        <f>Calcu!X36</f>
        <v/>
      </c>
      <c r="E40" s="161" t="str">
        <f>Calcu!Y36</f>
        <v/>
      </c>
      <c r="F40" s="161" t="str">
        <f>Calcu!Y70</f>
        <v/>
      </c>
    </row>
    <row r="41" spans="1:6" ht="15" customHeight="1">
      <c r="A41" s="86" t="str">
        <f>IF(Calcu!B37=TRUE,"","삭제")</f>
        <v>삭제</v>
      </c>
      <c r="B41" s="44"/>
      <c r="C41" s="44"/>
      <c r="D41" s="161" t="str">
        <f>Calcu!X37</f>
        <v/>
      </c>
      <c r="E41" s="161" t="str">
        <f>Calcu!Y37</f>
        <v/>
      </c>
      <c r="F41" s="161" t="str">
        <f>Calcu!Y71</f>
        <v/>
      </c>
    </row>
    <row r="42" spans="1:6" ht="15" customHeight="1">
      <c r="A42" s="86" t="str">
        <f>IF(Calcu!B38=TRUE,"","삭제")</f>
        <v>삭제</v>
      </c>
      <c r="B42" s="44"/>
      <c r="C42" s="44"/>
      <c r="D42" s="161" t="str">
        <f>Calcu!X38</f>
        <v/>
      </c>
      <c r="E42" s="161" t="str">
        <f>Calcu!Y38</f>
        <v/>
      </c>
      <c r="F42" s="161" t="str">
        <f>Calcu!Y72</f>
        <v/>
      </c>
    </row>
    <row r="43" spans="1:6" ht="15" customHeight="1">
      <c r="A43" s="86" t="str">
        <f>IF(Calcu!B39=TRUE,"","삭제")</f>
        <v>삭제</v>
      </c>
      <c r="B43" s="44"/>
      <c r="C43" s="44"/>
      <c r="D43" s="161" t="str">
        <f>Calcu!X39</f>
        <v/>
      </c>
      <c r="E43" s="161" t="str">
        <f>Calcu!Y39</f>
        <v/>
      </c>
      <c r="F43" s="161" t="str">
        <f>Calcu!Y73</f>
        <v/>
      </c>
    </row>
    <row r="44" spans="1:6" ht="15" customHeight="1">
      <c r="A44" s="143" t="str">
        <f>A14</f>
        <v>삭제</v>
      </c>
      <c r="B44" s="44"/>
      <c r="C44" s="44"/>
      <c r="E44" s="200"/>
      <c r="F44" s="200"/>
    </row>
    <row r="45" spans="1:6" ht="15" customHeight="1">
      <c r="A45" s="143" t="str">
        <f>A44</f>
        <v>삭제</v>
      </c>
      <c r="B45" s="44"/>
      <c r="C45" s="44"/>
      <c r="D45" s="38" t="e">
        <f ca="1">"● Measurement uncertainty : "&amp;Calcu!Y86</f>
        <v>#DIV/0!</v>
      </c>
      <c r="E45" s="44"/>
      <c r="F45" s="44"/>
    </row>
    <row r="46" spans="1:6" ht="15" customHeight="1">
      <c r="A46" s="143" t="str">
        <f>A45</f>
        <v>삭제</v>
      </c>
      <c r="B46" s="44"/>
      <c r="C46" s="44"/>
      <c r="D46" s="44"/>
      <c r="E46" s="201" t="e">
        <f ca="1">IF(Calcu!E96="사다리꼴","(Confidence level 95 %,","(Confidence level about 95 %,")</f>
        <v>#DIV/0!</v>
      </c>
      <c r="F46" s="49" t="e">
        <f ca="1">Calcu!E97&amp;")"</f>
        <v>#DIV/0!</v>
      </c>
    </row>
    <row r="47" spans="1:6" ht="15" customHeight="1">
      <c r="A47" s="86" t="str">
        <f ca="1">IFERROR(IF(Calcu!E96="사다리꼴",A46,"삭제"),"삭제")</f>
        <v>삭제</v>
      </c>
      <c r="B47" s="44"/>
      <c r="C47" s="44"/>
      <c r="D47" s="38" t="e">
        <f ca="1">IF(Calcu!E96="사다리꼴","※ Trapezoid probability distribution.","")</f>
        <v>#DIV/0!</v>
      </c>
      <c r="E47" s="44"/>
      <c r="F47" s="44"/>
    </row>
    <row r="48" spans="1:6" s="122" customFormat="1" ht="15" customHeight="1">
      <c r="A48" s="143" t="str">
        <f>A53</f>
        <v>삭제</v>
      </c>
      <c r="B48" s="44"/>
      <c r="C48" s="44"/>
      <c r="D48" s="38"/>
      <c r="E48" s="44"/>
      <c r="F48" s="44"/>
    </row>
    <row r="49" spans="1:6" ht="15" customHeight="1">
      <c r="A49" s="143" t="str">
        <f>A48</f>
        <v>삭제</v>
      </c>
      <c r="B49" s="44"/>
      <c r="C49" s="44"/>
      <c r="D49" s="44"/>
      <c r="E49" s="44"/>
      <c r="F49" s="44"/>
    </row>
    <row r="50" spans="1:6" ht="15" customHeight="1">
      <c r="A50" s="143" t="str">
        <f t="shared" ref="A50:A52" si="0">A49</f>
        <v>삭제</v>
      </c>
      <c r="B50" s="44"/>
      <c r="C50" s="44"/>
      <c r="D50" s="38" t="str">
        <f>"※ Calibration range : "&amp;Calcu!I105</f>
        <v xml:space="preserve">※ Calibration range : ± 00, </v>
      </c>
      <c r="F50" s="51" t="str">
        <f>"Resolution : "&amp;Calcu!J105</f>
        <v>Resolution : 00</v>
      </c>
    </row>
    <row r="51" spans="1:6" ht="15" customHeight="1">
      <c r="A51" s="143" t="str">
        <f t="shared" si="0"/>
        <v>삭제</v>
      </c>
      <c r="B51" s="44"/>
      <c r="C51" s="44"/>
      <c r="D51" s="266" t="s">
        <v>528</v>
      </c>
      <c r="E51" s="317" t="str">
        <f>"Correction value "&amp;D52</f>
        <v>Correction value (˚)</v>
      </c>
      <c r="F51" s="317"/>
    </row>
    <row r="52" spans="1:6" ht="15" customHeight="1">
      <c r="A52" s="143" t="str">
        <f t="shared" si="0"/>
        <v>삭제</v>
      </c>
      <c r="B52" s="44"/>
      <c r="C52" s="44"/>
      <c r="D52" s="163" t="str">
        <f>"("&amp;Calcu!X110&amp;")"</f>
        <v>(˚)</v>
      </c>
      <c r="E52" s="199" t="s">
        <v>267</v>
      </c>
      <c r="F52" s="199" t="s">
        <v>268</v>
      </c>
    </row>
    <row r="53" spans="1:6" ht="15" customHeight="1">
      <c r="A53" s="86" t="str">
        <f>IF(Calcu!B111=TRUE,"","삭제")</f>
        <v>삭제</v>
      </c>
      <c r="B53" s="44"/>
      <c r="C53" s="44"/>
      <c r="D53" s="161" t="str">
        <f>Calcu!X111</f>
        <v/>
      </c>
      <c r="E53" s="161" t="str">
        <f>Calcu!Y111</f>
        <v/>
      </c>
      <c r="F53" s="161" t="str">
        <f>Calcu!Y145</f>
        <v/>
      </c>
    </row>
    <row r="54" spans="1:6" ht="15" customHeight="1">
      <c r="A54" s="86" t="str">
        <f>IF(Calcu!B112=TRUE,"","삭제")</f>
        <v>삭제</v>
      </c>
      <c r="B54" s="44"/>
      <c r="C54" s="44"/>
      <c r="D54" s="161" t="str">
        <f>Calcu!X112</f>
        <v/>
      </c>
      <c r="E54" s="161" t="str">
        <f>Calcu!Y112</f>
        <v/>
      </c>
      <c r="F54" s="161" t="str">
        <f>Calcu!Y146</f>
        <v/>
      </c>
    </row>
    <row r="55" spans="1:6" ht="15" customHeight="1">
      <c r="A55" s="86" t="str">
        <f>IF(Calcu!B113=TRUE,"","삭제")</f>
        <v>삭제</v>
      </c>
      <c r="B55" s="44"/>
      <c r="C55" s="44"/>
      <c r="D55" s="161" t="str">
        <f>Calcu!X113</f>
        <v/>
      </c>
      <c r="E55" s="161" t="str">
        <f>Calcu!Y113</f>
        <v/>
      </c>
      <c r="F55" s="161" t="str">
        <f>Calcu!Y147</f>
        <v/>
      </c>
    </row>
    <row r="56" spans="1:6" ht="15" customHeight="1">
      <c r="A56" s="86" t="str">
        <f>IF(Calcu!B114=TRUE,"","삭제")</f>
        <v>삭제</v>
      </c>
      <c r="B56" s="44"/>
      <c r="C56" s="44"/>
      <c r="D56" s="161" t="str">
        <f>Calcu!X114</f>
        <v/>
      </c>
      <c r="E56" s="161" t="str">
        <f>Calcu!Y114</f>
        <v/>
      </c>
      <c r="F56" s="161" t="str">
        <f>Calcu!Y148</f>
        <v/>
      </c>
    </row>
    <row r="57" spans="1:6" ht="15" customHeight="1">
      <c r="A57" s="86" t="str">
        <f>IF(Calcu!B115=TRUE,"","삭제")</f>
        <v>삭제</v>
      </c>
      <c r="B57" s="44"/>
      <c r="C57" s="44"/>
      <c r="D57" s="161" t="str">
        <f>Calcu!X115</f>
        <v/>
      </c>
      <c r="E57" s="161" t="str">
        <f>Calcu!Y115</f>
        <v/>
      </c>
      <c r="F57" s="161" t="str">
        <f>Calcu!Y149</f>
        <v/>
      </c>
    </row>
    <row r="58" spans="1:6" ht="15" customHeight="1">
      <c r="A58" s="86" t="str">
        <f>IF(Calcu!B116=TRUE,"","삭제")</f>
        <v>삭제</v>
      </c>
      <c r="B58" s="44"/>
      <c r="C58" s="44"/>
      <c r="D58" s="161" t="str">
        <f>Calcu!X116</f>
        <v/>
      </c>
      <c r="E58" s="161" t="str">
        <f>Calcu!Y116</f>
        <v/>
      </c>
      <c r="F58" s="161" t="str">
        <f>Calcu!Y150</f>
        <v/>
      </c>
    </row>
    <row r="59" spans="1:6" ht="15" customHeight="1">
      <c r="A59" s="86" t="str">
        <f>IF(Calcu!B117=TRUE,"","삭제")</f>
        <v>삭제</v>
      </c>
      <c r="B59" s="44"/>
      <c r="C59" s="44"/>
      <c r="D59" s="161" t="str">
        <f>Calcu!X117</f>
        <v/>
      </c>
      <c r="E59" s="161" t="str">
        <f>Calcu!Y117</f>
        <v/>
      </c>
      <c r="F59" s="161" t="str">
        <f>Calcu!Y151</f>
        <v/>
      </c>
    </row>
    <row r="60" spans="1:6" ht="15" customHeight="1">
      <c r="A60" s="86" t="str">
        <f>IF(Calcu!B118=TRUE,"","삭제")</f>
        <v>삭제</v>
      </c>
      <c r="B60" s="44"/>
      <c r="C60" s="44"/>
      <c r="D60" s="161" t="str">
        <f>Calcu!X118</f>
        <v/>
      </c>
      <c r="E60" s="161" t="str">
        <f>Calcu!Y118</f>
        <v/>
      </c>
      <c r="F60" s="161" t="str">
        <f>Calcu!Y152</f>
        <v/>
      </c>
    </row>
    <row r="61" spans="1:6" ht="15" customHeight="1">
      <c r="A61" s="86" t="str">
        <f>IF(Calcu!B119=TRUE,"","삭제")</f>
        <v>삭제</v>
      </c>
      <c r="B61" s="44"/>
      <c r="C61" s="44"/>
      <c r="D61" s="161" t="str">
        <f>Calcu!X119</f>
        <v/>
      </c>
      <c r="E61" s="161" t="str">
        <f>Calcu!Y119</f>
        <v/>
      </c>
      <c r="F61" s="161" t="str">
        <f>Calcu!Y153</f>
        <v/>
      </c>
    </row>
    <row r="62" spans="1:6" ht="15" customHeight="1">
      <c r="A62" s="86" t="str">
        <f>IF(Calcu!B120=TRUE,"","삭제")</f>
        <v>삭제</v>
      </c>
      <c r="B62" s="44"/>
      <c r="C62" s="44"/>
      <c r="D62" s="161" t="str">
        <f>Calcu!X120</f>
        <v/>
      </c>
      <c r="E62" s="161" t="str">
        <f>Calcu!Y120</f>
        <v/>
      </c>
      <c r="F62" s="161" t="str">
        <f>Calcu!Y154</f>
        <v/>
      </c>
    </row>
    <row r="63" spans="1:6" ht="15" customHeight="1">
      <c r="A63" s="86" t="str">
        <f>IF(Calcu!B121=TRUE,"","삭제")</f>
        <v>삭제</v>
      </c>
      <c r="B63" s="44"/>
      <c r="C63" s="44"/>
      <c r="D63" s="161" t="str">
        <f>Calcu!X121</f>
        <v/>
      </c>
      <c r="E63" s="161" t="str">
        <f>Calcu!Y121</f>
        <v/>
      </c>
      <c r="F63" s="161" t="str">
        <f>Calcu!Y155</f>
        <v/>
      </c>
    </row>
    <row r="64" spans="1:6" ht="15" customHeight="1">
      <c r="A64" s="86" t="str">
        <f>IF(Calcu!B122=TRUE,"","삭제")</f>
        <v>삭제</v>
      </c>
      <c r="B64" s="44"/>
      <c r="C64" s="44"/>
      <c r="D64" s="161" t="str">
        <f>Calcu!X122</f>
        <v/>
      </c>
      <c r="E64" s="161" t="str">
        <f>Calcu!Y122</f>
        <v/>
      </c>
      <c r="F64" s="161" t="str">
        <f>Calcu!Y156</f>
        <v/>
      </c>
    </row>
    <row r="65" spans="1:6" ht="15" customHeight="1">
      <c r="A65" s="86" t="str">
        <f>IF(Calcu!B123=TRUE,"","삭제")</f>
        <v>삭제</v>
      </c>
      <c r="B65" s="44"/>
      <c r="C65" s="44"/>
      <c r="D65" s="161" t="str">
        <f>Calcu!X123</f>
        <v/>
      </c>
      <c r="E65" s="161" t="str">
        <f>Calcu!Y123</f>
        <v/>
      </c>
      <c r="F65" s="161" t="str">
        <f>Calcu!Y157</f>
        <v/>
      </c>
    </row>
    <row r="66" spans="1:6" ht="15" customHeight="1">
      <c r="A66" s="86" t="str">
        <f>IF(Calcu!B124=TRUE,"","삭제")</f>
        <v>삭제</v>
      </c>
      <c r="B66" s="44"/>
      <c r="C66" s="44"/>
      <c r="D66" s="161" t="str">
        <f>Calcu!X124</f>
        <v/>
      </c>
      <c r="E66" s="161" t="str">
        <f>Calcu!Y124</f>
        <v/>
      </c>
      <c r="F66" s="161" t="str">
        <f>Calcu!Y158</f>
        <v/>
      </c>
    </row>
    <row r="67" spans="1:6" ht="15" customHeight="1">
      <c r="A67" s="86" t="str">
        <f>IF(Calcu!B125=TRUE,"","삭제")</f>
        <v>삭제</v>
      </c>
      <c r="B67" s="44"/>
      <c r="C67" s="44"/>
      <c r="D67" s="161" t="str">
        <f>Calcu!X125</f>
        <v/>
      </c>
      <c r="E67" s="161" t="str">
        <f>Calcu!Y125</f>
        <v/>
      </c>
      <c r="F67" s="161" t="str">
        <f>Calcu!Y159</f>
        <v/>
      </c>
    </row>
    <row r="68" spans="1:6" ht="15" customHeight="1">
      <c r="A68" s="86" t="str">
        <f>IF(Calcu!B126=TRUE,"","삭제")</f>
        <v>삭제</v>
      </c>
      <c r="B68" s="44"/>
      <c r="C68" s="44"/>
      <c r="D68" s="161" t="str">
        <f>Calcu!X126</f>
        <v/>
      </c>
      <c r="E68" s="161" t="str">
        <f>Calcu!Y126</f>
        <v/>
      </c>
      <c r="F68" s="161" t="str">
        <f>Calcu!Y160</f>
        <v/>
      </c>
    </row>
    <row r="69" spans="1:6" ht="15" customHeight="1">
      <c r="A69" s="86" t="str">
        <f>IF(Calcu!B127=TRUE,"","삭제")</f>
        <v>삭제</v>
      </c>
      <c r="B69" s="44"/>
      <c r="C69" s="44"/>
      <c r="D69" s="161" t="str">
        <f>Calcu!X127</f>
        <v/>
      </c>
      <c r="E69" s="161" t="str">
        <f>Calcu!Y127</f>
        <v/>
      </c>
      <c r="F69" s="161" t="str">
        <f>Calcu!Y161</f>
        <v/>
      </c>
    </row>
    <row r="70" spans="1:6" ht="15" customHeight="1">
      <c r="A70" s="86" t="str">
        <f>IF(Calcu!B128=TRUE,"","삭제")</f>
        <v>삭제</v>
      </c>
      <c r="B70" s="44"/>
      <c r="C70" s="44"/>
      <c r="D70" s="161" t="str">
        <f>Calcu!X128</f>
        <v/>
      </c>
      <c r="E70" s="161" t="str">
        <f>Calcu!Y128</f>
        <v/>
      </c>
      <c r="F70" s="161" t="str">
        <f>Calcu!Y162</f>
        <v/>
      </c>
    </row>
    <row r="71" spans="1:6" ht="15" customHeight="1">
      <c r="A71" s="86" t="str">
        <f>IF(Calcu!B129=TRUE,"","삭제")</f>
        <v>삭제</v>
      </c>
      <c r="B71" s="44"/>
      <c r="C71" s="44"/>
      <c r="D71" s="161" t="str">
        <f>Calcu!X129</f>
        <v/>
      </c>
      <c r="E71" s="161" t="str">
        <f>Calcu!Y129</f>
        <v/>
      </c>
      <c r="F71" s="161" t="str">
        <f>Calcu!Y163</f>
        <v/>
      </c>
    </row>
    <row r="72" spans="1:6" ht="15" customHeight="1">
      <c r="A72" s="86" t="str">
        <f>IF(Calcu!B130=TRUE,"","삭제")</f>
        <v>삭제</v>
      </c>
      <c r="B72" s="44"/>
      <c r="C72" s="44"/>
      <c r="D72" s="161" t="str">
        <f>Calcu!X130</f>
        <v/>
      </c>
      <c r="E72" s="161" t="str">
        <f>Calcu!Y130</f>
        <v/>
      </c>
      <c r="F72" s="161" t="str">
        <f>Calcu!Y164</f>
        <v/>
      </c>
    </row>
    <row r="73" spans="1:6" ht="15" customHeight="1">
      <c r="A73" s="86" t="str">
        <f>IF(Calcu!B131=TRUE,"","삭제")</f>
        <v>삭제</v>
      </c>
      <c r="B73" s="44"/>
      <c r="C73" s="44"/>
      <c r="D73" s="161" t="str">
        <f>Calcu!X131</f>
        <v/>
      </c>
      <c r="E73" s="161" t="str">
        <f>Calcu!Y131</f>
        <v/>
      </c>
      <c r="F73" s="161" t="str">
        <f>Calcu!Y165</f>
        <v/>
      </c>
    </row>
    <row r="74" spans="1:6" ht="15" customHeight="1">
      <c r="A74" s="86" t="str">
        <f>IF(Calcu!B132=TRUE,"","삭제")</f>
        <v>삭제</v>
      </c>
      <c r="B74" s="44"/>
      <c r="C74" s="44"/>
      <c r="D74" s="161" t="str">
        <f>Calcu!X132</f>
        <v/>
      </c>
      <c r="E74" s="161" t="str">
        <f>Calcu!Y132</f>
        <v/>
      </c>
      <c r="F74" s="161" t="str">
        <f>Calcu!Y166</f>
        <v/>
      </c>
    </row>
    <row r="75" spans="1:6" ht="15" customHeight="1">
      <c r="A75" s="86" t="str">
        <f>IF(Calcu!B133=TRUE,"","삭제")</f>
        <v>삭제</v>
      </c>
      <c r="B75" s="44"/>
      <c r="C75" s="44"/>
      <c r="D75" s="161" t="str">
        <f>Calcu!X133</f>
        <v/>
      </c>
      <c r="E75" s="161" t="str">
        <f>Calcu!Y133</f>
        <v/>
      </c>
      <c r="F75" s="161" t="str">
        <f>Calcu!Y167</f>
        <v/>
      </c>
    </row>
    <row r="76" spans="1:6" ht="15" customHeight="1">
      <c r="A76" s="86" t="str">
        <f>IF(Calcu!B134=TRUE,"","삭제")</f>
        <v>삭제</v>
      </c>
      <c r="B76" s="44"/>
      <c r="C76" s="44"/>
      <c r="D76" s="161" t="str">
        <f>Calcu!X134</f>
        <v/>
      </c>
      <c r="E76" s="161" t="str">
        <f>Calcu!Y134</f>
        <v/>
      </c>
      <c r="F76" s="161" t="str">
        <f>Calcu!Y168</f>
        <v/>
      </c>
    </row>
    <row r="77" spans="1:6" ht="15" customHeight="1">
      <c r="A77" s="86" t="str">
        <f>IF(Calcu!B135=TRUE,"","삭제")</f>
        <v>삭제</v>
      </c>
      <c r="B77" s="44"/>
      <c r="C77" s="44"/>
      <c r="D77" s="161" t="str">
        <f>Calcu!X135</f>
        <v/>
      </c>
      <c r="E77" s="161" t="str">
        <f>Calcu!Y135</f>
        <v/>
      </c>
      <c r="F77" s="161" t="str">
        <f>Calcu!Y169</f>
        <v/>
      </c>
    </row>
    <row r="78" spans="1:6" ht="15" customHeight="1">
      <c r="A78" s="86" t="str">
        <f>IF(Calcu!B136=TRUE,"","삭제")</f>
        <v>삭제</v>
      </c>
      <c r="B78" s="44"/>
      <c r="C78" s="44"/>
      <c r="D78" s="161" t="str">
        <f>Calcu!X136</f>
        <v/>
      </c>
      <c r="E78" s="161" t="str">
        <f>Calcu!Y136</f>
        <v/>
      </c>
      <c r="F78" s="161" t="str">
        <f>Calcu!Y170</f>
        <v/>
      </c>
    </row>
    <row r="79" spans="1:6" ht="15" customHeight="1">
      <c r="A79" s="86" t="str">
        <f>IF(Calcu!B137=TRUE,"","삭제")</f>
        <v>삭제</v>
      </c>
      <c r="B79" s="44"/>
      <c r="C79" s="44"/>
      <c r="D79" s="161" t="str">
        <f>Calcu!X137</f>
        <v/>
      </c>
      <c r="E79" s="161" t="str">
        <f>Calcu!Y137</f>
        <v/>
      </c>
      <c r="F79" s="161" t="str">
        <f>Calcu!Y171</f>
        <v/>
      </c>
    </row>
    <row r="80" spans="1:6" ht="15" customHeight="1">
      <c r="A80" s="86" t="str">
        <f>IF(Calcu!B138=TRUE,"","삭제")</f>
        <v>삭제</v>
      </c>
      <c r="B80" s="44"/>
      <c r="C80" s="44"/>
      <c r="D80" s="161" t="str">
        <f>Calcu!X138</f>
        <v/>
      </c>
      <c r="E80" s="161" t="str">
        <f>Calcu!Y138</f>
        <v/>
      </c>
      <c r="F80" s="161" t="str">
        <f>Calcu!Y172</f>
        <v/>
      </c>
    </row>
    <row r="81" spans="1:6" ht="15" customHeight="1">
      <c r="A81" s="86" t="str">
        <f>IF(Calcu!B139=TRUE,"","삭제")</f>
        <v>삭제</v>
      </c>
      <c r="B81" s="44"/>
      <c r="C81" s="44"/>
      <c r="D81" s="161" t="str">
        <f>Calcu!X139</f>
        <v/>
      </c>
      <c r="E81" s="161" t="str">
        <f>Calcu!Y139</f>
        <v/>
      </c>
      <c r="F81" s="161" t="str">
        <f>Calcu!Y173</f>
        <v/>
      </c>
    </row>
    <row r="82" spans="1:6" ht="15" customHeight="1">
      <c r="A82" s="86" t="str">
        <f>IF(Calcu!B140=TRUE,"","삭제")</f>
        <v>삭제</v>
      </c>
      <c r="B82" s="44"/>
      <c r="C82" s="44"/>
      <c r="D82" s="161" t="str">
        <f>Calcu!X140</f>
        <v/>
      </c>
      <c r="E82" s="161" t="str">
        <f>Calcu!Y140</f>
        <v/>
      </c>
      <c r="F82" s="161" t="str">
        <f>Calcu!Y174</f>
        <v/>
      </c>
    </row>
    <row r="83" spans="1:6" ht="15" customHeight="1">
      <c r="A83" s="143" t="str">
        <f>A53</f>
        <v>삭제</v>
      </c>
      <c r="B83" s="44"/>
      <c r="C83" s="44"/>
      <c r="D83" s="202"/>
      <c r="E83" s="200"/>
      <c r="F83" s="200"/>
    </row>
    <row r="84" spans="1:6" ht="15" customHeight="1">
      <c r="A84" s="143" t="str">
        <f>A83</f>
        <v>삭제</v>
      </c>
      <c r="B84" s="44"/>
      <c r="C84" s="44"/>
      <c r="D84" s="38" t="e">
        <f ca="1">"● Measurement uncertainty : "&amp;Calcu!Y187</f>
        <v>#DIV/0!</v>
      </c>
      <c r="E84" s="44"/>
      <c r="F84" s="44"/>
    </row>
    <row r="85" spans="1:6" ht="15" customHeight="1">
      <c r="A85" s="143" t="str">
        <f>A84</f>
        <v>삭제</v>
      </c>
      <c r="B85" s="44"/>
      <c r="C85" s="44"/>
      <c r="D85" s="44"/>
      <c r="E85" s="201" t="e">
        <f ca="1">IF(Calcu!E197="사다리꼴","(Confidence level 95 %,","(Confidence level about 95 %,")</f>
        <v>#DIV/0!</v>
      </c>
      <c r="F85" s="49" t="e">
        <f ca="1">Calcu!E198&amp;")"</f>
        <v>#DIV/0!</v>
      </c>
    </row>
    <row r="86" spans="1:6" ht="15" customHeight="1">
      <c r="A86" s="86" t="str">
        <f ca="1">IFERROR(IF(Calcu!E197="사다리꼴",A85,"삭제"),"삭제")</f>
        <v>삭제</v>
      </c>
      <c r="B86" s="44"/>
      <c r="C86" s="44"/>
      <c r="D86" s="38" t="e">
        <f ca="1">IF(Calcu!E197="사다리꼴","※ Trapezoid probability distribution.","")</f>
        <v>#DIV/0!</v>
      </c>
      <c r="E86" s="44"/>
      <c r="F86" s="44"/>
    </row>
    <row r="87" spans="1:6" ht="15" customHeight="1">
      <c r="A87" s="143" t="str">
        <f>A92</f>
        <v>삭제</v>
      </c>
      <c r="B87" s="44"/>
      <c r="C87" s="44"/>
      <c r="D87" s="44"/>
      <c r="E87" s="44"/>
      <c r="F87" s="44"/>
    </row>
    <row r="88" spans="1:6" s="122" customFormat="1" ht="15" customHeight="1">
      <c r="A88" s="143" t="str">
        <f>A87</f>
        <v>삭제</v>
      </c>
      <c r="B88" s="44"/>
      <c r="C88" s="44"/>
      <c r="D88" s="44"/>
      <c r="E88" s="44"/>
      <c r="F88" s="44"/>
    </row>
    <row r="89" spans="1:6" ht="15" customHeight="1">
      <c r="A89" s="143" t="str">
        <f t="shared" ref="A89:A91" si="1">A88</f>
        <v>삭제</v>
      </c>
      <c r="B89" s="44"/>
      <c r="C89" s="44"/>
      <c r="D89" s="38" t="str">
        <f>"※ Calibration range : "&amp;Calcu!I206</f>
        <v xml:space="preserve">※ Calibration range : ± 00, </v>
      </c>
      <c r="F89" s="51" t="str">
        <f>"Resolution : "&amp;Calcu!J206</f>
        <v>Resolution : 00</v>
      </c>
    </row>
    <row r="90" spans="1:6" ht="15" customHeight="1">
      <c r="A90" s="143" t="str">
        <f t="shared" si="1"/>
        <v>삭제</v>
      </c>
      <c r="B90" s="44"/>
      <c r="C90" s="44"/>
      <c r="D90" s="266" t="s">
        <v>528</v>
      </c>
      <c r="E90" s="317" t="str">
        <f>"Correction value "&amp;D91</f>
        <v>Correction value (˚)</v>
      </c>
      <c r="F90" s="317"/>
    </row>
    <row r="91" spans="1:6" ht="15" customHeight="1">
      <c r="A91" s="143" t="str">
        <f t="shared" si="1"/>
        <v>삭제</v>
      </c>
      <c r="B91" s="44"/>
      <c r="C91" s="44"/>
      <c r="D91" s="163" t="str">
        <f>"("&amp;Calcu!X211&amp;")"</f>
        <v>(˚)</v>
      </c>
      <c r="E91" s="199" t="s">
        <v>267</v>
      </c>
      <c r="F91" s="199" t="s">
        <v>268</v>
      </c>
    </row>
    <row r="92" spans="1:6" ht="15" customHeight="1">
      <c r="A92" s="86" t="str">
        <f>IF(Calcu!B212=TRUE,"","삭제")</f>
        <v>삭제</v>
      </c>
      <c r="B92" s="44"/>
      <c r="C92" s="44"/>
      <c r="D92" s="161" t="str">
        <f>Calcu!X212</f>
        <v/>
      </c>
      <c r="E92" s="161" t="str">
        <f>Calcu!Y212</f>
        <v/>
      </c>
      <c r="F92" s="161" t="str">
        <f>Calcu!Y246</f>
        <v/>
      </c>
    </row>
    <row r="93" spans="1:6" ht="15" customHeight="1">
      <c r="A93" s="86" t="str">
        <f>IF(Calcu!B213=TRUE,"","삭제")</f>
        <v>삭제</v>
      </c>
      <c r="B93" s="44"/>
      <c r="C93" s="44"/>
      <c r="D93" s="161" t="str">
        <f>Calcu!X213</f>
        <v/>
      </c>
      <c r="E93" s="161" t="str">
        <f>Calcu!Y213</f>
        <v/>
      </c>
      <c r="F93" s="161" t="str">
        <f>Calcu!Y247</f>
        <v/>
      </c>
    </row>
    <row r="94" spans="1:6" ht="15" customHeight="1">
      <c r="A94" s="86" t="str">
        <f>IF(Calcu!B214=TRUE,"","삭제")</f>
        <v>삭제</v>
      </c>
      <c r="B94" s="44"/>
      <c r="C94" s="44"/>
      <c r="D94" s="161" t="str">
        <f>Calcu!X214</f>
        <v/>
      </c>
      <c r="E94" s="161" t="str">
        <f>Calcu!Y214</f>
        <v/>
      </c>
      <c r="F94" s="161" t="str">
        <f>Calcu!Y248</f>
        <v/>
      </c>
    </row>
    <row r="95" spans="1:6" ht="15" customHeight="1">
      <c r="A95" s="86" t="str">
        <f>IF(Calcu!B215=TRUE,"","삭제")</f>
        <v>삭제</v>
      </c>
      <c r="B95" s="44"/>
      <c r="C95" s="44"/>
      <c r="D95" s="161" t="str">
        <f>Calcu!X215</f>
        <v/>
      </c>
      <c r="E95" s="161" t="str">
        <f>Calcu!Y215</f>
        <v/>
      </c>
      <c r="F95" s="161" t="str">
        <f>Calcu!Y249</f>
        <v/>
      </c>
    </row>
    <row r="96" spans="1:6" ht="15" customHeight="1">
      <c r="A96" s="86" t="str">
        <f>IF(Calcu!B216=TRUE,"","삭제")</f>
        <v>삭제</v>
      </c>
      <c r="B96" s="44"/>
      <c r="C96" s="44"/>
      <c r="D96" s="161" t="str">
        <f>Calcu!X216</f>
        <v/>
      </c>
      <c r="E96" s="161" t="str">
        <f>Calcu!Y216</f>
        <v/>
      </c>
      <c r="F96" s="161" t="str">
        <f>Calcu!Y250</f>
        <v/>
      </c>
    </row>
    <row r="97" spans="1:6" ht="15" customHeight="1">
      <c r="A97" s="86" t="str">
        <f>IF(Calcu!B217=TRUE,"","삭제")</f>
        <v>삭제</v>
      </c>
      <c r="B97" s="44"/>
      <c r="C97" s="44"/>
      <c r="D97" s="161" t="str">
        <f>Calcu!X217</f>
        <v/>
      </c>
      <c r="E97" s="161" t="str">
        <f>Calcu!Y217</f>
        <v/>
      </c>
      <c r="F97" s="161" t="str">
        <f>Calcu!Y251</f>
        <v/>
      </c>
    </row>
    <row r="98" spans="1:6" ht="15" customHeight="1">
      <c r="A98" s="86" t="str">
        <f>IF(Calcu!B218=TRUE,"","삭제")</f>
        <v>삭제</v>
      </c>
      <c r="B98" s="44"/>
      <c r="C98" s="44"/>
      <c r="D98" s="161" t="str">
        <f>Calcu!X218</f>
        <v/>
      </c>
      <c r="E98" s="161" t="str">
        <f>Calcu!Y218</f>
        <v/>
      </c>
      <c r="F98" s="161" t="str">
        <f>Calcu!Y252</f>
        <v/>
      </c>
    </row>
    <row r="99" spans="1:6" ht="15" customHeight="1">
      <c r="A99" s="86" t="str">
        <f>IF(Calcu!B219=TRUE,"","삭제")</f>
        <v>삭제</v>
      </c>
      <c r="B99" s="44"/>
      <c r="C99" s="44"/>
      <c r="D99" s="161" t="str">
        <f>Calcu!X219</f>
        <v/>
      </c>
      <c r="E99" s="161" t="str">
        <f>Calcu!Y219</f>
        <v/>
      </c>
      <c r="F99" s="161" t="str">
        <f>Calcu!Y253</f>
        <v/>
      </c>
    </row>
    <row r="100" spans="1:6" ht="15" customHeight="1">
      <c r="A100" s="86" t="str">
        <f>IF(Calcu!B220=TRUE,"","삭제")</f>
        <v>삭제</v>
      </c>
      <c r="B100" s="44"/>
      <c r="C100" s="44"/>
      <c r="D100" s="161" t="str">
        <f>Calcu!X220</f>
        <v/>
      </c>
      <c r="E100" s="161" t="str">
        <f>Calcu!Y220</f>
        <v/>
      </c>
      <c r="F100" s="161" t="str">
        <f>Calcu!Y254</f>
        <v/>
      </c>
    </row>
    <row r="101" spans="1:6" ht="15" customHeight="1">
      <c r="A101" s="86" t="str">
        <f>IF(Calcu!B221=TRUE,"","삭제")</f>
        <v>삭제</v>
      </c>
      <c r="B101" s="44"/>
      <c r="C101" s="44"/>
      <c r="D101" s="161" t="str">
        <f>Calcu!X221</f>
        <v/>
      </c>
      <c r="E101" s="161" t="str">
        <f>Calcu!Y221</f>
        <v/>
      </c>
      <c r="F101" s="161" t="str">
        <f>Calcu!Y255</f>
        <v/>
      </c>
    </row>
    <row r="102" spans="1:6" ht="15" customHeight="1">
      <c r="A102" s="86" t="str">
        <f>IF(Calcu!B222=TRUE,"","삭제")</f>
        <v>삭제</v>
      </c>
      <c r="B102" s="44"/>
      <c r="C102" s="44"/>
      <c r="D102" s="161" t="str">
        <f>Calcu!X222</f>
        <v/>
      </c>
      <c r="E102" s="161" t="str">
        <f>Calcu!Y222</f>
        <v/>
      </c>
      <c r="F102" s="161" t="str">
        <f>Calcu!Y256</f>
        <v/>
      </c>
    </row>
    <row r="103" spans="1:6" ht="15" customHeight="1">
      <c r="A103" s="86" t="str">
        <f>IF(Calcu!B223=TRUE,"","삭제")</f>
        <v>삭제</v>
      </c>
      <c r="B103" s="44"/>
      <c r="C103" s="44"/>
      <c r="D103" s="161" t="str">
        <f>Calcu!X223</f>
        <v/>
      </c>
      <c r="E103" s="161" t="str">
        <f>Calcu!Y223</f>
        <v/>
      </c>
      <c r="F103" s="161" t="str">
        <f>Calcu!Y257</f>
        <v/>
      </c>
    </row>
    <row r="104" spans="1:6" ht="15" customHeight="1">
      <c r="A104" s="86" t="str">
        <f>IF(Calcu!B224=TRUE,"","삭제")</f>
        <v>삭제</v>
      </c>
      <c r="B104" s="44"/>
      <c r="C104" s="44"/>
      <c r="D104" s="161" t="str">
        <f>Calcu!X224</f>
        <v/>
      </c>
      <c r="E104" s="161" t="str">
        <f>Calcu!Y224</f>
        <v/>
      </c>
      <c r="F104" s="161" t="str">
        <f>Calcu!Y258</f>
        <v/>
      </c>
    </row>
    <row r="105" spans="1:6" ht="15" customHeight="1">
      <c r="A105" s="86" t="str">
        <f>IF(Calcu!B225=TRUE,"","삭제")</f>
        <v>삭제</v>
      </c>
      <c r="B105" s="44"/>
      <c r="C105" s="44"/>
      <c r="D105" s="161" t="str">
        <f>Calcu!X225</f>
        <v/>
      </c>
      <c r="E105" s="161" t="str">
        <f>Calcu!Y225</f>
        <v/>
      </c>
      <c r="F105" s="161" t="str">
        <f>Calcu!Y259</f>
        <v/>
      </c>
    </row>
    <row r="106" spans="1:6" ht="15" customHeight="1">
      <c r="A106" s="86" t="str">
        <f>IF(Calcu!B226=TRUE,"","삭제")</f>
        <v>삭제</v>
      </c>
      <c r="B106" s="44"/>
      <c r="C106" s="44"/>
      <c r="D106" s="161" t="str">
        <f>Calcu!X226</f>
        <v/>
      </c>
      <c r="E106" s="161" t="str">
        <f>Calcu!Y226</f>
        <v/>
      </c>
      <c r="F106" s="161" t="str">
        <f>Calcu!Y260</f>
        <v/>
      </c>
    </row>
    <row r="107" spans="1:6" ht="15" customHeight="1">
      <c r="A107" s="86" t="str">
        <f>IF(Calcu!B227=TRUE,"","삭제")</f>
        <v>삭제</v>
      </c>
      <c r="B107" s="44"/>
      <c r="C107" s="44"/>
      <c r="D107" s="161" t="str">
        <f>Calcu!X227</f>
        <v/>
      </c>
      <c r="E107" s="161" t="str">
        <f>Calcu!Y227</f>
        <v/>
      </c>
      <c r="F107" s="161" t="str">
        <f>Calcu!Y261</f>
        <v/>
      </c>
    </row>
    <row r="108" spans="1:6" ht="15" customHeight="1">
      <c r="A108" s="86" t="str">
        <f>IF(Calcu!B228=TRUE,"","삭제")</f>
        <v>삭제</v>
      </c>
      <c r="B108" s="44"/>
      <c r="C108" s="44"/>
      <c r="D108" s="161" t="str">
        <f>Calcu!X228</f>
        <v/>
      </c>
      <c r="E108" s="161" t="str">
        <f>Calcu!Y228</f>
        <v/>
      </c>
      <c r="F108" s="161" t="str">
        <f>Calcu!Y262</f>
        <v/>
      </c>
    </row>
    <row r="109" spans="1:6" ht="15" customHeight="1">
      <c r="A109" s="86" t="str">
        <f>IF(Calcu!B229=TRUE,"","삭제")</f>
        <v>삭제</v>
      </c>
      <c r="B109" s="44"/>
      <c r="C109" s="44"/>
      <c r="D109" s="161" t="str">
        <f>Calcu!X229</f>
        <v/>
      </c>
      <c r="E109" s="161" t="str">
        <f>Calcu!Y229</f>
        <v/>
      </c>
      <c r="F109" s="161" t="str">
        <f>Calcu!Y263</f>
        <v/>
      </c>
    </row>
    <row r="110" spans="1:6" ht="15" customHeight="1">
      <c r="A110" s="86" t="str">
        <f>IF(Calcu!B230=TRUE,"","삭제")</f>
        <v>삭제</v>
      </c>
      <c r="B110" s="44"/>
      <c r="C110" s="44"/>
      <c r="D110" s="161" t="str">
        <f>Calcu!X230</f>
        <v/>
      </c>
      <c r="E110" s="161" t="str">
        <f>Calcu!Y230</f>
        <v/>
      </c>
      <c r="F110" s="161" t="str">
        <f>Calcu!Y264</f>
        <v/>
      </c>
    </row>
    <row r="111" spans="1:6" ht="15" customHeight="1">
      <c r="A111" s="86" t="str">
        <f>IF(Calcu!B231=TRUE,"","삭제")</f>
        <v>삭제</v>
      </c>
      <c r="B111" s="44"/>
      <c r="C111" s="44"/>
      <c r="D111" s="161" t="str">
        <f>Calcu!X231</f>
        <v/>
      </c>
      <c r="E111" s="161" t="str">
        <f>Calcu!Y231</f>
        <v/>
      </c>
      <c r="F111" s="161" t="str">
        <f>Calcu!Y265</f>
        <v/>
      </c>
    </row>
    <row r="112" spans="1:6" ht="15" customHeight="1">
      <c r="A112" s="86" t="str">
        <f>IF(Calcu!B232=TRUE,"","삭제")</f>
        <v>삭제</v>
      </c>
      <c r="B112" s="44"/>
      <c r="C112" s="44"/>
      <c r="D112" s="161" t="str">
        <f>Calcu!X232</f>
        <v/>
      </c>
      <c r="E112" s="161" t="str">
        <f>Calcu!Y232</f>
        <v/>
      </c>
      <c r="F112" s="161" t="str">
        <f>Calcu!Y266</f>
        <v/>
      </c>
    </row>
    <row r="113" spans="1:6" ht="15" customHeight="1">
      <c r="A113" s="86" t="str">
        <f>IF(Calcu!B233=TRUE,"","삭제")</f>
        <v>삭제</v>
      </c>
      <c r="B113" s="44"/>
      <c r="C113" s="44"/>
      <c r="D113" s="161" t="str">
        <f>Calcu!X233</f>
        <v/>
      </c>
      <c r="E113" s="161" t="str">
        <f>Calcu!Y233</f>
        <v/>
      </c>
      <c r="F113" s="161" t="str">
        <f>Calcu!Y267</f>
        <v/>
      </c>
    </row>
    <row r="114" spans="1:6" ht="15" customHeight="1">
      <c r="A114" s="86" t="str">
        <f>IF(Calcu!B234=TRUE,"","삭제")</f>
        <v>삭제</v>
      </c>
      <c r="B114" s="44"/>
      <c r="C114" s="44"/>
      <c r="D114" s="161" t="str">
        <f>Calcu!X234</f>
        <v/>
      </c>
      <c r="E114" s="161" t="str">
        <f>Calcu!Y234</f>
        <v/>
      </c>
      <c r="F114" s="161" t="str">
        <f>Calcu!Y268</f>
        <v/>
      </c>
    </row>
    <row r="115" spans="1:6" ht="15" customHeight="1">
      <c r="A115" s="86" t="str">
        <f>IF(Calcu!B235=TRUE,"","삭제")</f>
        <v>삭제</v>
      </c>
      <c r="B115" s="44"/>
      <c r="C115" s="44"/>
      <c r="D115" s="161" t="str">
        <f>Calcu!X235</f>
        <v/>
      </c>
      <c r="E115" s="161" t="str">
        <f>Calcu!Y235</f>
        <v/>
      </c>
      <c r="F115" s="161" t="str">
        <f>Calcu!Y269</f>
        <v/>
      </c>
    </row>
    <row r="116" spans="1:6" ht="15" customHeight="1">
      <c r="A116" s="86" t="str">
        <f>IF(Calcu!B236=TRUE,"","삭제")</f>
        <v>삭제</v>
      </c>
      <c r="B116" s="44"/>
      <c r="C116" s="44"/>
      <c r="D116" s="161" t="str">
        <f>Calcu!X236</f>
        <v/>
      </c>
      <c r="E116" s="161" t="str">
        <f>Calcu!Y236</f>
        <v/>
      </c>
      <c r="F116" s="161" t="str">
        <f>Calcu!Y270</f>
        <v/>
      </c>
    </row>
    <row r="117" spans="1:6" ht="15" customHeight="1">
      <c r="A117" s="86" t="str">
        <f>IF(Calcu!B237=TRUE,"","삭제")</f>
        <v>삭제</v>
      </c>
      <c r="B117" s="44"/>
      <c r="C117" s="44"/>
      <c r="D117" s="161" t="str">
        <f>Calcu!X237</f>
        <v/>
      </c>
      <c r="E117" s="161" t="str">
        <f>Calcu!Y237</f>
        <v/>
      </c>
      <c r="F117" s="161" t="str">
        <f>Calcu!Y271</f>
        <v/>
      </c>
    </row>
    <row r="118" spans="1:6" ht="15" customHeight="1">
      <c r="A118" s="86" t="str">
        <f>IF(Calcu!B238=TRUE,"","삭제")</f>
        <v>삭제</v>
      </c>
      <c r="B118" s="44"/>
      <c r="C118" s="44"/>
      <c r="D118" s="161" t="str">
        <f>Calcu!X238</f>
        <v/>
      </c>
      <c r="E118" s="161" t="str">
        <f>Calcu!Y238</f>
        <v/>
      </c>
      <c r="F118" s="161" t="str">
        <f>Calcu!Y272</f>
        <v/>
      </c>
    </row>
    <row r="119" spans="1:6" ht="15" customHeight="1">
      <c r="A119" s="86" t="str">
        <f>IF(Calcu!B239=TRUE,"","삭제")</f>
        <v>삭제</v>
      </c>
      <c r="B119" s="44"/>
      <c r="C119" s="44"/>
      <c r="D119" s="161" t="str">
        <f>Calcu!X239</f>
        <v/>
      </c>
      <c r="E119" s="161" t="str">
        <f>Calcu!Y239</f>
        <v/>
      </c>
      <c r="F119" s="161" t="str">
        <f>Calcu!Y273</f>
        <v/>
      </c>
    </row>
    <row r="120" spans="1:6" ht="15" customHeight="1">
      <c r="A120" s="86" t="str">
        <f>IF(Calcu!B240=TRUE,"","삭제")</f>
        <v>삭제</v>
      </c>
      <c r="B120" s="44"/>
      <c r="C120" s="44"/>
      <c r="D120" s="161" t="str">
        <f>Calcu!X240</f>
        <v/>
      </c>
      <c r="E120" s="161" t="str">
        <f>Calcu!Y240</f>
        <v/>
      </c>
      <c r="F120" s="161" t="str">
        <f>Calcu!Y274</f>
        <v/>
      </c>
    </row>
    <row r="121" spans="1:6" ht="15" customHeight="1">
      <c r="A121" s="86" t="str">
        <f>IF(Calcu!B241=TRUE,"","삭제")</f>
        <v>삭제</v>
      </c>
      <c r="B121" s="44"/>
      <c r="C121" s="44"/>
      <c r="D121" s="161" t="str">
        <f>Calcu!X241</f>
        <v/>
      </c>
      <c r="E121" s="161" t="str">
        <f>Calcu!Y241</f>
        <v/>
      </c>
      <c r="F121" s="161" t="str">
        <f>Calcu!Y275</f>
        <v/>
      </c>
    </row>
    <row r="122" spans="1:6" ht="15" customHeight="1">
      <c r="A122" s="143" t="str">
        <f>A92</f>
        <v>삭제</v>
      </c>
      <c r="B122" s="44"/>
      <c r="C122" s="44"/>
      <c r="D122" s="202"/>
      <c r="E122" s="200"/>
      <c r="F122" s="200"/>
    </row>
    <row r="123" spans="1:6" ht="15" customHeight="1">
      <c r="A123" s="143" t="str">
        <f>A122</f>
        <v>삭제</v>
      </c>
      <c r="B123" s="44"/>
      <c r="C123" s="44"/>
      <c r="D123" s="38" t="e">
        <f ca="1">"● Measurement uncertainty : "&amp;Calcu!S288</f>
        <v>#DIV/0!</v>
      </c>
      <c r="E123" s="44"/>
      <c r="F123" s="44"/>
    </row>
    <row r="124" spans="1:6" ht="15" customHeight="1">
      <c r="A124" s="143" t="str">
        <f>A123</f>
        <v>삭제</v>
      </c>
      <c r="B124" s="44"/>
      <c r="C124" s="44"/>
      <c r="D124" s="44"/>
      <c r="E124" s="201" t="e">
        <f ca="1">IF(Calcu!E298="사다리꼴","(Confidence level 95 %,","(Confidence level about 95 %,")</f>
        <v>#DIV/0!</v>
      </c>
      <c r="F124" s="49" t="e">
        <f ca="1">Calcu!E299&amp;")"</f>
        <v>#DIV/0!</v>
      </c>
    </row>
    <row r="125" spans="1:6" ht="15" customHeight="1">
      <c r="A125" s="86" t="str">
        <f ca="1">IFERROR(IF(Calcu!E298="사다리꼴",A124,"삭제"),"삭제")</f>
        <v>삭제</v>
      </c>
      <c r="B125" s="44"/>
      <c r="C125" s="44"/>
      <c r="D125" s="38" t="e">
        <f ca="1">IF(Calcu!E298="사다리꼴","※ Trapezoid probability distribution.","")</f>
        <v>#DIV/0!</v>
      </c>
      <c r="E125" s="44"/>
      <c r="F125" s="44"/>
    </row>
    <row r="126" spans="1:6" ht="15" customHeight="1">
      <c r="A126" s="143" t="str">
        <f>A131</f>
        <v>삭제</v>
      </c>
      <c r="B126" s="44"/>
      <c r="C126" s="44"/>
      <c r="D126" s="44"/>
      <c r="E126" s="44"/>
      <c r="F126" s="44"/>
    </row>
    <row r="127" spans="1:6" s="122" customFormat="1" ht="15" customHeight="1">
      <c r="A127" s="143" t="str">
        <f>A126</f>
        <v>삭제</v>
      </c>
      <c r="B127" s="44"/>
      <c r="C127" s="44"/>
      <c r="D127" s="44"/>
      <c r="E127" s="44"/>
      <c r="F127" s="44"/>
    </row>
    <row r="128" spans="1:6" ht="15" customHeight="1">
      <c r="A128" s="143" t="str">
        <f t="shared" ref="A128:A130" si="2">A127</f>
        <v>삭제</v>
      </c>
      <c r="B128" s="44"/>
      <c r="C128" s="44"/>
      <c r="D128" s="38" t="str">
        <f>"※ Calibration range : "&amp;Calcu!I307</f>
        <v xml:space="preserve">※ Calibration range : ± 00, </v>
      </c>
      <c r="F128" s="51" t="str">
        <f>"Resolution : "&amp;Calcu!J307</f>
        <v>Resolution : 00</v>
      </c>
    </row>
    <row r="129" spans="1:6" ht="15" customHeight="1">
      <c r="A129" s="143" t="str">
        <f t="shared" si="2"/>
        <v>삭제</v>
      </c>
      <c r="B129" s="44"/>
      <c r="C129" s="44"/>
      <c r="D129" s="266" t="s">
        <v>528</v>
      </c>
      <c r="E129" s="317" t="str">
        <f>"Correction value "&amp;D130</f>
        <v>Correction value (˚)</v>
      </c>
      <c r="F129" s="317"/>
    </row>
    <row r="130" spans="1:6" ht="15" customHeight="1">
      <c r="A130" s="143" t="str">
        <f t="shared" si="2"/>
        <v>삭제</v>
      </c>
      <c r="B130" s="44"/>
      <c r="C130" s="44"/>
      <c r="D130" s="163" t="str">
        <f>"("&amp;Calcu!X312&amp;")"</f>
        <v>(˚)</v>
      </c>
      <c r="E130" s="199" t="s">
        <v>267</v>
      </c>
      <c r="F130" s="199" t="s">
        <v>268</v>
      </c>
    </row>
    <row r="131" spans="1:6" ht="15" customHeight="1">
      <c r="A131" s="86" t="str">
        <f>IF(Calcu!B313=TRUE,"","삭제")</f>
        <v>삭제</v>
      </c>
      <c r="B131" s="44"/>
      <c r="C131" s="44"/>
      <c r="D131" s="161" t="str">
        <f>Calcu!X313</f>
        <v/>
      </c>
      <c r="E131" s="161" t="str">
        <f>Calcu!Y313</f>
        <v/>
      </c>
      <c r="F131" s="161" t="str">
        <f>Calcu!Y347</f>
        <v/>
      </c>
    </row>
    <row r="132" spans="1:6" ht="15" customHeight="1">
      <c r="A132" s="86" t="str">
        <f>IF(Calcu!B314=TRUE,"","삭제")</f>
        <v>삭제</v>
      </c>
      <c r="B132" s="44"/>
      <c r="C132" s="44"/>
      <c r="D132" s="161" t="str">
        <f>Calcu!X314</f>
        <v/>
      </c>
      <c r="E132" s="161" t="str">
        <f>Calcu!Y314</f>
        <v/>
      </c>
      <c r="F132" s="161" t="str">
        <f>Calcu!Y348</f>
        <v/>
      </c>
    </row>
    <row r="133" spans="1:6" ht="15" customHeight="1">
      <c r="A133" s="86" t="str">
        <f>IF(Calcu!B315=TRUE,"","삭제")</f>
        <v>삭제</v>
      </c>
      <c r="B133" s="44"/>
      <c r="C133" s="44"/>
      <c r="D133" s="161" t="str">
        <f>Calcu!X315</f>
        <v/>
      </c>
      <c r="E133" s="161" t="str">
        <f>Calcu!Y315</f>
        <v/>
      </c>
      <c r="F133" s="161" t="str">
        <f>Calcu!Y349</f>
        <v/>
      </c>
    </row>
    <row r="134" spans="1:6" ht="15" customHeight="1">
      <c r="A134" s="86" t="str">
        <f>IF(Calcu!B316=TRUE,"","삭제")</f>
        <v>삭제</v>
      </c>
      <c r="B134" s="44"/>
      <c r="C134" s="44"/>
      <c r="D134" s="161" t="str">
        <f>Calcu!X316</f>
        <v/>
      </c>
      <c r="E134" s="161" t="str">
        <f>Calcu!Y316</f>
        <v/>
      </c>
      <c r="F134" s="161" t="str">
        <f>Calcu!Y350</f>
        <v/>
      </c>
    </row>
    <row r="135" spans="1:6" ht="15" customHeight="1">
      <c r="A135" s="86" t="str">
        <f>IF(Calcu!B317=TRUE,"","삭제")</f>
        <v>삭제</v>
      </c>
      <c r="B135" s="44"/>
      <c r="C135" s="44"/>
      <c r="D135" s="161" t="str">
        <f>Calcu!X317</f>
        <v/>
      </c>
      <c r="E135" s="161" t="str">
        <f>Calcu!Y317</f>
        <v/>
      </c>
      <c r="F135" s="161" t="str">
        <f>Calcu!Y351</f>
        <v/>
      </c>
    </row>
    <row r="136" spans="1:6" ht="15" customHeight="1">
      <c r="A136" s="86" t="str">
        <f>IF(Calcu!B318=TRUE,"","삭제")</f>
        <v>삭제</v>
      </c>
      <c r="B136" s="44"/>
      <c r="C136" s="44"/>
      <c r="D136" s="161" t="str">
        <f>Calcu!X318</f>
        <v/>
      </c>
      <c r="E136" s="161" t="str">
        <f>Calcu!Y318</f>
        <v/>
      </c>
      <c r="F136" s="161" t="str">
        <f>Calcu!Y352</f>
        <v/>
      </c>
    </row>
    <row r="137" spans="1:6" ht="15" customHeight="1">
      <c r="A137" s="86" t="str">
        <f>IF(Calcu!B319=TRUE,"","삭제")</f>
        <v>삭제</v>
      </c>
      <c r="B137" s="44"/>
      <c r="C137" s="44"/>
      <c r="D137" s="161" t="str">
        <f>Calcu!X319</f>
        <v/>
      </c>
      <c r="E137" s="161" t="str">
        <f>Calcu!Y319</f>
        <v/>
      </c>
      <c r="F137" s="161" t="str">
        <f>Calcu!Y353</f>
        <v/>
      </c>
    </row>
    <row r="138" spans="1:6" ht="15" customHeight="1">
      <c r="A138" s="86" t="str">
        <f>IF(Calcu!B320=TRUE,"","삭제")</f>
        <v>삭제</v>
      </c>
      <c r="B138" s="44"/>
      <c r="C138" s="44"/>
      <c r="D138" s="161" t="str">
        <f>Calcu!X320</f>
        <v/>
      </c>
      <c r="E138" s="161" t="str">
        <f>Calcu!Y320</f>
        <v/>
      </c>
      <c r="F138" s="161" t="str">
        <f>Calcu!Y354</f>
        <v/>
      </c>
    </row>
    <row r="139" spans="1:6" ht="15" customHeight="1">
      <c r="A139" s="86" t="str">
        <f>IF(Calcu!B321=TRUE,"","삭제")</f>
        <v>삭제</v>
      </c>
      <c r="B139" s="44"/>
      <c r="C139" s="44"/>
      <c r="D139" s="161" t="str">
        <f>Calcu!X321</f>
        <v/>
      </c>
      <c r="E139" s="161" t="str">
        <f>Calcu!Y321</f>
        <v/>
      </c>
      <c r="F139" s="161" t="str">
        <f>Calcu!Y355</f>
        <v/>
      </c>
    </row>
    <row r="140" spans="1:6" ht="15" customHeight="1">
      <c r="A140" s="86" t="str">
        <f>IF(Calcu!B322=TRUE,"","삭제")</f>
        <v>삭제</v>
      </c>
      <c r="B140" s="44"/>
      <c r="C140" s="44"/>
      <c r="D140" s="161" t="str">
        <f>Calcu!X322</f>
        <v/>
      </c>
      <c r="E140" s="161" t="str">
        <f>Calcu!Y322</f>
        <v/>
      </c>
      <c r="F140" s="161" t="str">
        <f>Calcu!Y356</f>
        <v/>
      </c>
    </row>
    <row r="141" spans="1:6" ht="15" customHeight="1">
      <c r="A141" s="86" t="str">
        <f>IF(Calcu!B323=TRUE,"","삭제")</f>
        <v>삭제</v>
      </c>
      <c r="B141" s="44"/>
      <c r="C141" s="44"/>
      <c r="D141" s="161" t="str">
        <f>Calcu!X323</f>
        <v/>
      </c>
      <c r="E141" s="161" t="str">
        <f>Calcu!Y323</f>
        <v/>
      </c>
      <c r="F141" s="161" t="str">
        <f>Calcu!Y357</f>
        <v/>
      </c>
    </row>
    <row r="142" spans="1:6" ht="15" customHeight="1">
      <c r="A142" s="86" t="str">
        <f>IF(Calcu!B324=TRUE,"","삭제")</f>
        <v>삭제</v>
      </c>
      <c r="B142" s="44"/>
      <c r="C142" s="44"/>
      <c r="D142" s="161" t="str">
        <f>Calcu!X324</f>
        <v/>
      </c>
      <c r="E142" s="161" t="str">
        <f>Calcu!Y324</f>
        <v/>
      </c>
      <c r="F142" s="161" t="str">
        <f>Calcu!Y358</f>
        <v/>
      </c>
    </row>
    <row r="143" spans="1:6" ht="15" customHeight="1">
      <c r="A143" s="86" t="str">
        <f>IF(Calcu!B325=TRUE,"","삭제")</f>
        <v>삭제</v>
      </c>
      <c r="B143" s="44"/>
      <c r="C143" s="44"/>
      <c r="D143" s="161" t="str">
        <f>Calcu!X325</f>
        <v/>
      </c>
      <c r="E143" s="161" t="str">
        <f>Calcu!Y325</f>
        <v/>
      </c>
      <c r="F143" s="161" t="str">
        <f>Calcu!Y359</f>
        <v/>
      </c>
    </row>
    <row r="144" spans="1:6" ht="15" customHeight="1">
      <c r="A144" s="86" t="str">
        <f>IF(Calcu!B326=TRUE,"","삭제")</f>
        <v>삭제</v>
      </c>
      <c r="B144" s="44"/>
      <c r="C144" s="44"/>
      <c r="D144" s="161" t="str">
        <f>Calcu!X326</f>
        <v/>
      </c>
      <c r="E144" s="161" t="str">
        <f>Calcu!Y326</f>
        <v/>
      </c>
      <c r="F144" s="161" t="str">
        <f>Calcu!Y360</f>
        <v/>
      </c>
    </row>
    <row r="145" spans="1:6" ht="15" customHeight="1">
      <c r="A145" s="86" t="str">
        <f>IF(Calcu!B327=TRUE,"","삭제")</f>
        <v>삭제</v>
      </c>
      <c r="B145" s="44"/>
      <c r="C145" s="44"/>
      <c r="D145" s="161" t="str">
        <f>Calcu!X327</f>
        <v/>
      </c>
      <c r="E145" s="161" t="str">
        <f>Calcu!Y327</f>
        <v/>
      </c>
      <c r="F145" s="161" t="str">
        <f>Calcu!Y361</f>
        <v/>
      </c>
    </row>
    <row r="146" spans="1:6" ht="15" customHeight="1">
      <c r="A146" s="86" t="str">
        <f>IF(Calcu!B328=TRUE,"","삭제")</f>
        <v>삭제</v>
      </c>
      <c r="B146" s="44"/>
      <c r="C146" s="44"/>
      <c r="D146" s="161" t="str">
        <f>Calcu!X328</f>
        <v/>
      </c>
      <c r="E146" s="161" t="str">
        <f>Calcu!Y328</f>
        <v/>
      </c>
      <c r="F146" s="161" t="str">
        <f>Calcu!Y362</f>
        <v/>
      </c>
    </row>
    <row r="147" spans="1:6" ht="15" customHeight="1">
      <c r="A147" s="86" t="str">
        <f>IF(Calcu!B329=TRUE,"","삭제")</f>
        <v>삭제</v>
      </c>
      <c r="B147" s="44"/>
      <c r="C147" s="44"/>
      <c r="D147" s="161" t="str">
        <f>Calcu!X329</f>
        <v/>
      </c>
      <c r="E147" s="161" t="str">
        <f>Calcu!Y329</f>
        <v/>
      </c>
      <c r="F147" s="161" t="str">
        <f>Calcu!Y363</f>
        <v/>
      </c>
    </row>
    <row r="148" spans="1:6" ht="15" customHeight="1">
      <c r="A148" s="86" t="str">
        <f>IF(Calcu!B330=TRUE,"","삭제")</f>
        <v>삭제</v>
      </c>
      <c r="B148" s="44"/>
      <c r="C148" s="44"/>
      <c r="D148" s="161" t="str">
        <f>Calcu!X330</f>
        <v/>
      </c>
      <c r="E148" s="161" t="str">
        <f>Calcu!Y330</f>
        <v/>
      </c>
      <c r="F148" s="161" t="str">
        <f>Calcu!Y364</f>
        <v/>
      </c>
    </row>
    <row r="149" spans="1:6" ht="15" customHeight="1">
      <c r="A149" s="86" t="str">
        <f>IF(Calcu!B331=TRUE,"","삭제")</f>
        <v>삭제</v>
      </c>
      <c r="B149" s="44"/>
      <c r="C149" s="44"/>
      <c r="D149" s="161" t="str">
        <f>Calcu!X331</f>
        <v/>
      </c>
      <c r="E149" s="161" t="str">
        <f>Calcu!Y331</f>
        <v/>
      </c>
      <c r="F149" s="161" t="str">
        <f>Calcu!Y365</f>
        <v/>
      </c>
    </row>
    <row r="150" spans="1:6" ht="15" customHeight="1">
      <c r="A150" s="86" t="str">
        <f>IF(Calcu!B332=TRUE,"","삭제")</f>
        <v>삭제</v>
      </c>
      <c r="B150" s="44"/>
      <c r="C150" s="44"/>
      <c r="D150" s="161" t="str">
        <f>Calcu!X332</f>
        <v/>
      </c>
      <c r="E150" s="161" t="str">
        <f>Calcu!Y332</f>
        <v/>
      </c>
      <c r="F150" s="161" t="str">
        <f>Calcu!Y366</f>
        <v/>
      </c>
    </row>
    <row r="151" spans="1:6" ht="15" customHeight="1">
      <c r="A151" s="86" t="str">
        <f>IF(Calcu!B333=TRUE,"","삭제")</f>
        <v>삭제</v>
      </c>
      <c r="B151" s="44"/>
      <c r="C151" s="44"/>
      <c r="D151" s="161" t="str">
        <f>Calcu!X333</f>
        <v/>
      </c>
      <c r="E151" s="161" t="str">
        <f>Calcu!Y333</f>
        <v/>
      </c>
      <c r="F151" s="161" t="str">
        <f>Calcu!Y367</f>
        <v/>
      </c>
    </row>
    <row r="152" spans="1:6" ht="15" customHeight="1">
      <c r="A152" s="86" t="str">
        <f>IF(Calcu!B334=TRUE,"","삭제")</f>
        <v>삭제</v>
      </c>
      <c r="B152" s="44"/>
      <c r="C152" s="44"/>
      <c r="D152" s="161" t="str">
        <f>Calcu!X334</f>
        <v/>
      </c>
      <c r="E152" s="161" t="str">
        <f>Calcu!Y334</f>
        <v/>
      </c>
      <c r="F152" s="161" t="str">
        <f>Calcu!Y368</f>
        <v/>
      </c>
    </row>
    <row r="153" spans="1:6" ht="15" customHeight="1">
      <c r="A153" s="86" t="str">
        <f>IF(Calcu!B335=TRUE,"","삭제")</f>
        <v>삭제</v>
      </c>
      <c r="B153" s="44"/>
      <c r="C153" s="44"/>
      <c r="D153" s="161" t="str">
        <f>Calcu!X335</f>
        <v/>
      </c>
      <c r="E153" s="161" t="str">
        <f>Calcu!Y335</f>
        <v/>
      </c>
      <c r="F153" s="161" t="str">
        <f>Calcu!Y369</f>
        <v/>
      </c>
    </row>
    <row r="154" spans="1:6" ht="15" customHeight="1">
      <c r="A154" s="86" t="str">
        <f>IF(Calcu!B336=TRUE,"","삭제")</f>
        <v>삭제</v>
      </c>
      <c r="B154" s="44"/>
      <c r="C154" s="44"/>
      <c r="D154" s="161" t="str">
        <f>Calcu!X336</f>
        <v/>
      </c>
      <c r="E154" s="161" t="str">
        <f>Calcu!Y336</f>
        <v/>
      </c>
      <c r="F154" s="161" t="str">
        <f>Calcu!Y370</f>
        <v/>
      </c>
    </row>
    <row r="155" spans="1:6" ht="15" customHeight="1">
      <c r="A155" s="86" t="str">
        <f>IF(Calcu!B337=TRUE,"","삭제")</f>
        <v>삭제</v>
      </c>
      <c r="B155" s="44"/>
      <c r="C155" s="44"/>
      <c r="D155" s="161" t="str">
        <f>Calcu!X337</f>
        <v/>
      </c>
      <c r="E155" s="161" t="str">
        <f>Calcu!Y337</f>
        <v/>
      </c>
      <c r="F155" s="161" t="str">
        <f>Calcu!Y371</f>
        <v/>
      </c>
    </row>
    <row r="156" spans="1:6" ht="15" customHeight="1">
      <c r="A156" s="86" t="str">
        <f>IF(Calcu!B338=TRUE,"","삭제")</f>
        <v>삭제</v>
      </c>
      <c r="B156" s="44"/>
      <c r="C156" s="44"/>
      <c r="D156" s="161" t="str">
        <f>Calcu!X338</f>
        <v/>
      </c>
      <c r="E156" s="161" t="str">
        <f>Calcu!Y338</f>
        <v/>
      </c>
      <c r="F156" s="161" t="str">
        <f>Calcu!Y372</f>
        <v/>
      </c>
    </row>
    <row r="157" spans="1:6" ht="15" customHeight="1">
      <c r="A157" s="86" t="str">
        <f>IF(Calcu!B339=TRUE,"","삭제")</f>
        <v>삭제</v>
      </c>
      <c r="B157" s="44"/>
      <c r="C157" s="44"/>
      <c r="D157" s="161" t="str">
        <f>Calcu!X339</f>
        <v/>
      </c>
      <c r="E157" s="161" t="str">
        <f>Calcu!Y339</f>
        <v/>
      </c>
      <c r="F157" s="161" t="str">
        <f>Calcu!Y373</f>
        <v/>
      </c>
    </row>
    <row r="158" spans="1:6" ht="15" customHeight="1">
      <c r="A158" s="86" t="str">
        <f>IF(Calcu!B340=TRUE,"","삭제")</f>
        <v>삭제</v>
      </c>
      <c r="B158" s="44"/>
      <c r="C158" s="44"/>
      <c r="D158" s="161" t="str">
        <f>Calcu!X340</f>
        <v/>
      </c>
      <c r="E158" s="161" t="str">
        <f>Calcu!Y340</f>
        <v/>
      </c>
      <c r="F158" s="161" t="str">
        <f>Calcu!Y374</f>
        <v/>
      </c>
    </row>
    <row r="159" spans="1:6" ht="15" customHeight="1">
      <c r="A159" s="86" t="str">
        <f>IF(Calcu!B341=TRUE,"","삭제")</f>
        <v>삭제</v>
      </c>
      <c r="B159" s="44"/>
      <c r="C159" s="44"/>
      <c r="D159" s="161" t="str">
        <f>Calcu!X341</f>
        <v/>
      </c>
      <c r="E159" s="161" t="str">
        <f>Calcu!Y341</f>
        <v/>
      </c>
      <c r="F159" s="161" t="str">
        <f>Calcu!Y375</f>
        <v/>
      </c>
    </row>
    <row r="160" spans="1:6" ht="15" customHeight="1">
      <c r="A160" s="86" t="str">
        <f>IF(Calcu!B342=TRUE,"","삭제")</f>
        <v>삭제</v>
      </c>
      <c r="B160" s="44"/>
      <c r="C160" s="44"/>
      <c r="D160" s="161" t="str">
        <f>Calcu!X342</f>
        <v/>
      </c>
      <c r="E160" s="161" t="str">
        <f>Calcu!Y342</f>
        <v/>
      </c>
      <c r="F160" s="161" t="str">
        <f>Calcu!Y376</f>
        <v/>
      </c>
    </row>
    <row r="161" spans="1:7" ht="15" customHeight="1">
      <c r="A161" s="143" t="str">
        <f>A131</f>
        <v>삭제</v>
      </c>
      <c r="B161" s="44"/>
      <c r="C161" s="44"/>
      <c r="D161" s="202"/>
      <c r="E161" s="200"/>
      <c r="F161" s="200"/>
    </row>
    <row r="162" spans="1:7" ht="15" customHeight="1">
      <c r="A162" s="143" t="str">
        <f>A161</f>
        <v>삭제</v>
      </c>
      <c r="B162" s="44"/>
      <c r="C162" s="44"/>
      <c r="D162" s="38" t="e">
        <f ca="1">"● Measurement uncertainty : "&amp;Calcu!S389</f>
        <v>#DIV/0!</v>
      </c>
      <c r="E162" s="44"/>
      <c r="F162" s="44"/>
    </row>
    <row r="163" spans="1:7" ht="15" customHeight="1">
      <c r="A163" s="143" t="str">
        <f>A162</f>
        <v>삭제</v>
      </c>
      <c r="B163" s="44"/>
      <c r="C163" s="44"/>
      <c r="D163" s="44"/>
      <c r="E163" s="201" t="e">
        <f ca="1">IF(Calcu!E399="사다리꼴","(Confidence level 95 %,","(Confidence level about 95 %,")</f>
        <v>#DIV/0!</v>
      </c>
      <c r="F163" s="49" t="e">
        <f ca="1">Calcu!E400&amp;")"</f>
        <v>#DIV/0!</v>
      </c>
    </row>
    <row r="164" spans="1:7" ht="15" customHeight="1">
      <c r="A164" s="86" t="str">
        <f ca="1">IFERROR(IF(Calcu!E399="사다리꼴",A163,"삭제"),"삭제")</f>
        <v>삭제</v>
      </c>
      <c r="D164" s="38" t="e">
        <f ca="1">IF(Calcu!E399="사다리꼴","※ Trapezoid probability distribution.","")</f>
        <v>#DIV/0!</v>
      </c>
    </row>
    <row r="165" spans="1:7" ht="15" customHeight="1">
      <c r="C165" s="67"/>
      <c r="D165" s="67"/>
      <c r="E165" s="67"/>
      <c r="F165" s="67"/>
      <c r="G165" s="68"/>
    </row>
  </sheetData>
  <mergeCells count="5">
    <mergeCell ref="E90:F90"/>
    <mergeCell ref="E129:F129"/>
    <mergeCell ref="A1:I2"/>
    <mergeCell ref="E12:F12"/>
    <mergeCell ref="E51:F51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6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122" customWidth="1"/>
    <col min="2" max="2" width="1.33203125" style="122" hidden="1" customWidth="1"/>
    <col min="3" max="3" width="1.77734375" style="122" hidden="1" customWidth="1"/>
    <col min="4" max="5" width="5.77734375" style="122" customWidth="1"/>
    <col min="6" max="6" width="7.6640625" style="122" customWidth="1"/>
    <col min="7" max="7" width="4.33203125" style="122" customWidth="1"/>
    <col min="8" max="8" width="6.88671875" style="122" customWidth="1"/>
    <col min="9" max="9" width="1.77734375" style="122" customWidth="1"/>
    <col min="10" max="10" width="7.5546875" style="122" bestFit="1" customWidth="1"/>
    <col min="11" max="11" width="9.109375" style="122" bestFit="1" customWidth="1"/>
    <col min="12" max="12" width="6" style="122" bestFit="1" customWidth="1"/>
    <col min="13" max="13" width="7.5546875" style="122" bestFit="1" customWidth="1"/>
    <col min="14" max="14" width="9.109375" style="122" bestFit="1" customWidth="1"/>
    <col min="15" max="15" width="5.21875" style="122" bestFit="1" customWidth="1"/>
    <col min="16" max="16" width="1.77734375" style="122" customWidth="1"/>
    <col min="17" max="17" width="10.33203125" style="122" customWidth="1"/>
    <col min="18" max="16384" width="8.77734375" style="122"/>
  </cols>
  <sheetData>
    <row r="1" spans="1:17" s="46" customFormat="1" ht="33" customHeight="1">
      <c r="A1" s="318" t="s">
        <v>177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s="46" customFormat="1" ht="33" customHeight="1">
      <c r="A2" s="318"/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17" s="46" customFormat="1" ht="12.75" customHeight="1">
      <c r="A3" s="47" t="s">
        <v>178</v>
      </c>
      <c r="B3" s="47"/>
      <c r="C3" s="47"/>
      <c r="D3" s="47"/>
      <c r="E3" s="47"/>
      <c r="F3" s="22"/>
      <c r="G3" s="22"/>
      <c r="H3" s="22"/>
      <c r="I3" s="22"/>
      <c r="J3" s="22"/>
      <c r="K3" s="22"/>
      <c r="L3" s="22"/>
      <c r="M3" s="22"/>
    </row>
    <row r="4" spans="1:17" s="48" customFormat="1" ht="13.5" customHeight="1">
      <c r="A4" s="165" t="str">
        <f>" 교   정   번   호(Calibration No) : "&amp;기본정보!H3</f>
        <v xml:space="preserve"> 교   정   번   호(Calibration No) : </v>
      </c>
      <c r="B4" s="165"/>
      <c r="C4" s="165"/>
      <c r="D4" s="165"/>
      <c r="E4" s="165"/>
      <c r="F4" s="166"/>
      <c r="G4" s="166"/>
      <c r="H4" s="166"/>
      <c r="I4" s="166"/>
      <c r="J4" s="166"/>
      <c r="K4" s="167"/>
      <c r="L4" s="168"/>
      <c r="M4" s="169"/>
      <c r="N4" s="169"/>
      <c r="O4" s="169"/>
      <c r="P4" s="169"/>
      <c r="Q4" s="169"/>
    </row>
    <row r="5" spans="1:17" s="36" customFormat="1" ht="15" customHeight="1"/>
    <row r="6" spans="1:17" ht="15" customHeight="1">
      <c r="D6" s="52" t="str">
        <f>"○ 품명 : "&amp;기본정보!C$5</f>
        <v xml:space="preserve">○ 품명 : </v>
      </c>
      <c r="F6" s="52"/>
      <c r="G6" s="52"/>
    </row>
    <row r="7" spans="1:17" ht="15" customHeight="1">
      <c r="D7" s="52" t="str">
        <f>"○ 제작회사 : "&amp;기본정보!C$6</f>
        <v xml:space="preserve">○ 제작회사 : </v>
      </c>
      <c r="F7" s="52"/>
      <c r="G7" s="52"/>
    </row>
    <row r="8" spans="1:17" ht="15" customHeight="1">
      <c r="D8" s="52" t="str">
        <f>"○ 형식 : "&amp;기본정보!C$7</f>
        <v xml:space="preserve">○ 형식 : </v>
      </c>
      <c r="F8" s="52"/>
      <c r="G8" s="52"/>
    </row>
    <row r="9" spans="1:17" ht="15" customHeight="1">
      <c r="D9" s="52" t="str">
        <f>"○ 기기번호 : "&amp;기본정보!C$8</f>
        <v xml:space="preserve">○ 기기번호 : </v>
      </c>
      <c r="F9" s="52"/>
      <c r="G9" s="52"/>
    </row>
    <row r="11" spans="1:17" ht="15" customHeight="1">
      <c r="D11" s="38" t="s">
        <v>179</v>
      </c>
      <c r="G11" s="38"/>
    </row>
    <row r="12" spans="1:17" ht="15" customHeight="1">
      <c r="A12" s="44"/>
      <c r="B12" s="44"/>
      <c r="C12" s="44"/>
      <c r="D12" s="44"/>
      <c r="E12" s="44"/>
    </row>
    <row r="13" spans="1:17" s="170" customFormat="1" ht="15" customHeight="1">
      <c r="B13" s="325"/>
      <c r="C13" s="327"/>
      <c r="D13" s="329" t="s">
        <v>269</v>
      </c>
      <c r="E13" s="329" t="s">
        <v>188</v>
      </c>
      <c r="F13" s="331" t="s">
        <v>189</v>
      </c>
      <c r="G13" s="333" t="s">
        <v>180</v>
      </c>
      <c r="H13" s="335" t="s">
        <v>181</v>
      </c>
      <c r="I13" s="337"/>
      <c r="J13" s="338" t="s">
        <v>182</v>
      </c>
      <c r="K13" s="338"/>
      <c r="L13" s="338"/>
      <c r="M13" s="320" t="s">
        <v>183</v>
      </c>
      <c r="N13" s="320"/>
      <c r="O13" s="320"/>
      <c r="P13" s="321"/>
      <c r="Q13" s="323" t="s">
        <v>184</v>
      </c>
    </row>
    <row r="14" spans="1:17" s="171" customFormat="1" ht="22.5">
      <c r="B14" s="326"/>
      <c r="C14" s="328"/>
      <c r="D14" s="330"/>
      <c r="E14" s="330"/>
      <c r="F14" s="332"/>
      <c r="G14" s="334"/>
      <c r="H14" s="336"/>
      <c r="I14" s="328"/>
      <c r="J14" s="173" t="s">
        <v>190</v>
      </c>
      <c r="K14" s="174" t="s">
        <v>192</v>
      </c>
      <c r="L14" s="174" t="s">
        <v>193</v>
      </c>
      <c r="M14" s="173" t="s">
        <v>190</v>
      </c>
      <c r="N14" s="174" t="s">
        <v>191</v>
      </c>
      <c r="O14" s="174" t="s">
        <v>193</v>
      </c>
      <c r="P14" s="322"/>
      <c r="Q14" s="324"/>
    </row>
    <row r="15" spans="1:17" ht="15" customHeight="1">
      <c r="A15" s="44" t="str">
        <f>IF(Calcu!B10=TRUE,"","삭제")</f>
        <v>삭제</v>
      </c>
      <c r="B15" s="43"/>
      <c r="C15" s="43"/>
      <c r="D15" s="122" t="str">
        <f>IF(Calcu!C10="없음","",Calcu!C10)</f>
        <v/>
      </c>
      <c r="E15" s="122" t="str">
        <f>Calcu!D10</f>
        <v/>
      </c>
      <c r="F15" s="50" t="str">
        <f>Calcu!X10</f>
        <v/>
      </c>
      <c r="G15" s="50" t="str">
        <f>Calcu!X9</f>
        <v>˚</v>
      </c>
      <c r="H15" s="50" t="str">
        <f>Calcu!AA10</f>
        <v/>
      </c>
      <c r="J15" s="122" t="str">
        <f>Calcu!Z10</f>
        <v/>
      </c>
      <c r="K15" s="122" t="str">
        <f>Calcu!Y10</f>
        <v/>
      </c>
      <c r="L15" s="122" t="str">
        <f>LEFT(Calcu!AB10)</f>
        <v/>
      </c>
      <c r="M15" s="122" t="s">
        <v>185</v>
      </c>
      <c r="N15" s="122" t="s">
        <v>186</v>
      </c>
      <c r="O15" s="122" t="s">
        <v>185</v>
      </c>
      <c r="Q15" s="122" t="str">
        <f>Calcu!AC10</f>
        <v/>
      </c>
    </row>
    <row r="16" spans="1:17" ht="15" customHeight="1">
      <c r="A16" s="44" t="str">
        <f>IF(Calcu!B11=TRUE,"","삭제")</f>
        <v>삭제</v>
      </c>
      <c r="B16" s="43"/>
      <c r="C16" s="43"/>
      <c r="D16" s="122" t="str">
        <f>IF(Calcu!C11="없음","",Calcu!C11)</f>
        <v/>
      </c>
      <c r="E16" s="122" t="str">
        <f>Calcu!D11</f>
        <v/>
      </c>
      <c r="F16" s="50" t="str">
        <f>Calcu!X11</f>
        <v/>
      </c>
      <c r="G16" s="50" t="str">
        <f>G15</f>
        <v>˚</v>
      </c>
      <c r="H16" s="50" t="str">
        <f>Calcu!AA11</f>
        <v/>
      </c>
      <c r="J16" s="122" t="str">
        <f>Calcu!Z11</f>
        <v/>
      </c>
      <c r="K16" s="122" t="str">
        <f>Calcu!Y11</f>
        <v/>
      </c>
      <c r="L16" s="122" t="str">
        <f>LEFT(Calcu!AB11)</f>
        <v/>
      </c>
      <c r="M16" s="122" t="s">
        <v>131</v>
      </c>
      <c r="N16" s="122" t="s">
        <v>131</v>
      </c>
      <c r="O16" s="122" t="s">
        <v>131</v>
      </c>
      <c r="Q16" s="122" t="str">
        <f>Calcu!AC11</f>
        <v/>
      </c>
    </row>
    <row r="17" spans="1:17" ht="15" customHeight="1">
      <c r="A17" s="44" t="str">
        <f>IF(Calcu!B12=TRUE,"","삭제")</f>
        <v>삭제</v>
      </c>
      <c r="B17" s="43"/>
      <c r="C17" s="43"/>
      <c r="D17" s="122" t="str">
        <f>IF(Calcu!C12="없음","",Calcu!C12)</f>
        <v/>
      </c>
      <c r="E17" s="122" t="str">
        <f>Calcu!D12</f>
        <v/>
      </c>
      <c r="F17" s="50" t="str">
        <f>Calcu!X12</f>
        <v/>
      </c>
      <c r="G17" s="50" t="str">
        <f t="shared" ref="G17:G44" si="0">G16</f>
        <v>˚</v>
      </c>
      <c r="H17" s="50" t="str">
        <f>Calcu!AA12</f>
        <v/>
      </c>
      <c r="J17" s="122" t="str">
        <f>Calcu!Z12</f>
        <v/>
      </c>
      <c r="K17" s="122" t="str">
        <f>Calcu!Y12</f>
        <v/>
      </c>
      <c r="L17" s="122" t="str">
        <f>LEFT(Calcu!AB12)</f>
        <v/>
      </c>
      <c r="M17" s="122" t="s">
        <v>131</v>
      </c>
      <c r="N17" s="122" t="s">
        <v>131</v>
      </c>
      <c r="O17" s="122" t="s">
        <v>131</v>
      </c>
      <c r="Q17" s="122" t="str">
        <f>Calcu!AC12</f>
        <v/>
      </c>
    </row>
    <row r="18" spans="1:17" ht="15" customHeight="1">
      <c r="A18" s="44" t="str">
        <f>IF(Calcu!B13=TRUE,"","삭제")</f>
        <v>삭제</v>
      </c>
      <c r="B18" s="43"/>
      <c r="C18" s="43"/>
      <c r="D18" s="122" t="str">
        <f>IF(Calcu!C13="없음","",Calcu!C13)</f>
        <v/>
      </c>
      <c r="E18" s="122" t="str">
        <f>Calcu!D13</f>
        <v/>
      </c>
      <c r="F18" s="50" t="str">
        <f>Calcu!X13</f>
        <v/>
      </c>
      <c r="G18" s="50" t="str">
        <f t="shared" si="0"/>
        <v>˚</v>
      </c>
      <c r="H18" s="50" t="str">
        <f>Calcu!AA13</f>
        <v/>
      </c>
      <c r="J18" s="122" t="str">
        <f>Calcu!Z13</f>
        <v/>
      </c>
      <c r="K18" s="122" t="str">
        <f>Calcu!Y13</f>
        <v/>
      </c>
      <c r="L18" s="122" t="str">
        <f>LEFT(Calcu!AB13)</f>
        <v/>
      </c>
      <c r="M18" s="122" t="s">
        <v>131</v>
      </c>
      <c r="N18" s="122" t="s">
        <v>131</v>
      </c>
      <c r="O18" s="122" t="s">
        <v>131</v>
      </c>
      <c r="Q18" s="122" t="str">
        <f>Calcu!AC13</f>
        <v/>
      </c>
    </row>
    <row r="19" spans="1:17" ht="15" customHeight="1">
      <c r="A19" s="44" t="str">
        <f>IF(Calcu!B14=TRUE,"","삭제")</f>
        <v>삭제</v>
      </c>
      <c r="B19" s="43"/>
      <c r="C19" s="43"/>
      <c r="D19" s="122" t="str">
        <f>IF(Calcu!C14="없음","",Calcu!C14)</f>
        <v/>
      </c>
      <c r="E19" s="122" t="str">
        <f>Calcu!D14</f>
        <v/>
      </c>
      <c r="F19" s="50" t="str">
        <f>Calcu!X14</f>
        <v/>
      </c>
      <c r="G19" s="50" t="str">
        <f t="shared" si="0"/>
        <v>˚</v>
      </c>
      <c r="H19" s="50" t="str">
        <f>Calcu!AA14</f>
        <v/>
      </c>
      <c r="J19" s="122" t="str">
        <f>Calcu!Z14</f>
        <v/>
      </c>
      <c r="K19" s="122" t="str">
        <f>Calcu!Y14</f>
        <v/>
      </c>
      <c r="L19" s="122" t="str">
        <f>LEFT(Calcu!AB14)</f>
        <v/>
      </c>
      <c r="M19" s="122" t="s">
        <v>131</v>
      </c>
      <c r="N19" s="122" t="s">
        <v>131</v>
      </c>
      <c r="O19" s="122" t="s">
        <v>131</v>
      </c>
      <c r="Q19" s="122" t="str">
        <f>Calcu!AC14</f>
        <v/>
      </c>
    </row>
    <row r="20" spans="1:17" ht="15" customHeight="1">
      <c r="A20" s="44" t="str">
        <f>IF(Calcu!B15=TRUE,"","삭제")</f>
        <v>삭제</v>
      </c>
      <c r="B20" s="43"/>
      <c r="C20" s="43"/>
      <c r="D20" s="122" t="str">
        <f>IF(Calcu!C15="없음","",Calcu!C15)</f>
        <v/>
      </c>
      <c r="E20" s="122" t="str">
        <f>Calcu!D15</f>
        <v/>
      </c>
      <c r="F20" s="50" t="str">
        <f>Calcu!X15</f>
        <v/>
      </c>
      <c r="G20" s="50" t="str">
        <f t="shared" si="0"/>
        <v>˚</v>
      </c>
      <c r="H20" s="50" t="str">
        <f>Calcu!AA15</f>
        <v/>
      </c>
      <c r="J20" s="122" t="str">
        <f>Calcu!Z15</f>
        <v/>
      </c>
      <c r="K20" s="122" t="str">
        <f>Calcu!Y15</f>
        <v/>
      </c>
      <c r="L20" s="122" t="str">
        <f>LEFT(Calcu!AB15)</f>
        <v/>
      </c>
      <c r="M20" s="122" t="s">
        <v>131</v>
      </c>
      <c r="N20" s="122" t="s">
        <v>131</v>
      </c>
      <c r="O20" s="122" t="s">
        <v>131</v>
      </c>
      <c r="Q20" s="122" t="str">
        <f>Calcu!AC15</f>
        <v/>
      </c>
    </row>
    <row r="21" spans="1:17" ht="15" customHeight="1">
      <c r="A21" s="44" t="str">
        <f>IF(Calcu!B16=TRUE,"","삭제")</f>
        <v>삭제</v>
      </c>
      <c r="B21" s="43"/>
      <c r="C21" s="43"/>
      <c r="D21" s="122" t="str">
        <f>IF(Calcu!C16="없음","",Calcu!C16)</f>
        <v/>
      </c>
      <c r="E21" s="122" t="str">
        <f>Calcu!D16</f>
        <v/>
      </c>
      <c r="F21" s="50" t="str">
        <f>Calcu!X16</f>
        <v/>
      </c>
      <c r="G21" s="50" t="str">
        <f t="shared" si="0"/>
        <v>˚</v>
      </c>
      <c r="H21" s="50" t="str">
        <f>Calcu!AA16</f>
        <v/>
      </c>
      <c r="J21" s="122" t="str">
        <f>Calcu!Z16</f>
        <v/>
      </c>
      <c r="K21" s="122" t="str">
        <f>Calcu!Y16</f>
        <v/>
      </c>
      <c r="L21" s="122" t="str">
        <f>LEFT(Calcu!AB16)</f>
        <v/>
      </c>
      <c r="M21" s="122" t="s">
        <v>131</v>
      </c>
      <c r="N21" s="122" t="s">
        <v>131</v>
      </c>
      <c r="O21" s="122" t="s">
        <v>131</v>
      </c>
      <c r="Q21" s="122" t="str">
        <f>Calcu!AC16</f>
        <v/>
      </c>
    </row>
    <row r="22" spans="1:17" ht="15" customHeight="1">
      <c r="A22" s="44" t="str">
        <f>IF(Calcu!B17=TRUE,"","삭제")</f>
        <v>삭제</v>
      </c>
      <c r="B22" s="43"/>
      <c r="C22" s="43"/>
      <c r="D22" s="122" t="str">
        <f>IF(Calcu!C17="없음","",Calcu!C17)</f>
        <v/>
      </c>
      <c r="E22" s="122" t="str">
        <f>Calcu!D17</f>
        <v/>
      </c>
      <c r="F22" s="50" t="str">
        <f>Calcu!X17</f>
        <v/>
      </c>
      <c r="G22" s="50" t="str">
        <f t="shared" si="0"/>
        <v>˚</v>
      </c>
      <c r="H22" s="50" t="str">
        <f>Calcu!AA17</f>
        <v/>
      </c>
      <c r="J22" s="122" t="str">
        <f>Calcu!Z17</f>
        <v/>
      </c>
      <c r="K22" s="122" t="str">
        <f>Calcu!Y17</f>
        <v/>
      </c>
      <c r="L22" s="122" t="str">
        <f>LEFT(Calcu!AB17)</f>
        <v/>
      </c>
      <c r="M22" s="122" t="s">
        <v>131</v>
      </c>
      <c r="N22" s="122" t="s">
        <v>131</v>
      </c>
      <c r="O22" s="122" t="s">
        <v>131</v>
      </c>
      <c r="Q22" s="122" t="str">
        <f>Calcu!AC17</f>
        <v/>
      </c>
    </row>
    <row r="23" spans="1:17" ht="15" customHeight="1">
      <c r="A23" s="44" t="str">
        <f>IF(Calcu!B18=TRUE,"","삭제")</f>
        <v>삭제</v>
      </c>
      <c r="B23" s="43"/>
      <c r="C23" s="43"/>
      <c r="D23" s="122" t="str">
        <f>IF(Calcu!C18="없음","",Calcu!C18)</f>
        <v/>
      </c>
      <c r="E23" s="122" t="str">
        <f>Calcu!D18</f>
        <v/>
      </c>
      <c r="F23" s="50" t="str">
        <f>Calcu!X18</f>
        <v/>
      </c>
      <c r="G23" s="50" t="str">
        <f t="shared" si="0"/>
        <v>˚</v>
      </c>
      <c r="H23" s="50" t="str">
        <f>Calcu!AA18</f>
        <v/>
      </c>
      <c r="J23" s="122" t="str">
        <f>Calcu!Z18</f>
        <v/>
      </c>
      <c r="K23" s="122" t="str">
        <f>Calcu!Y18</f>
        <v/>
      </c>
      <c r="L23" s="122" t="str">
        <f>LEFT(Calcu!AB18)</f>
        <v/>
      </c>
      <c r="M23" s="122" t="s">
        <v>131</v>
      </c>
      <c r="N23" s="122" t="s">
        <v>131</v>
      </c>
      <c r="O23" s="122" t="s">
        <v>131</v>
      </c>
      <c r="Q23" s="122" t="str">
        <f>Calcu!AC18</f>
        <v/>
      </c>
    </row>
    <row r="24" spans="1:17" ht="15" customHeight="1">
      <c r="A24" s="44" t="str">
        <f>IF(Calcu!B19=TRUE,"","삭제")</f>
        <v>삭제</v>
      </c>
      <c r="B24" s="43"/>
      <c r="C24" s="43"/>
      <c r="D24" s="122" t="str">
        <f>IF(Calcu!C19="없음","",Calcu!C19)</f>
        <v/>
      </c>
      <c r="E24" s="122" t="str">
        <f>Calcu!D19</f>
        <v/>
      </c>
      <c r="F24" s="50" t="str">
        <f>Calcu!X19</f>
        <v/>
      </c>
      <c r="G24" s="50" t="str">
        <f t="shared" si="0"/>
        <v>˚</v>
      </c>
      <c r="H24" s="50" t="str">
        <f>Calcu!AA19</f>
        <v/>
      </c>
      <c r="J24" s="122" t="str">
        <f>Calcu!Z19</f>
        <v/>
      </c>
      <c r="K24" s="122" t="str">
        <f>Calcu!Y19</f>
        <v/>
      </c>
      <c r="L24" s="122" t="str">
        <f>LEFT(Calcu!AB19)</f>
        <v/>
      </c>
      <c r="M24" s="122" t="s">
        <v>131</v>
      </c>
      <c r="N24" s="122" t="s">
        <v>131</v>
      </c>
      <c r="O24" s="122" t="s">
        <v>131</v>
      </c>
      <c r="Q24" s="122" t="str">
        <f>Calcu!AC19</f>
        <v/>
      </c>
    </row>
    <row r="25" spans="1:17" ht="15" customHeight="1">
      <c r="A25" s="44" t="str">
        <f>IF(Calcu!B20=TRUE,"","삭제")</f>
        <v>삭제</v>
      </c>
      <c r="B25" s="43"/>
      <c r="C25" s="43"/>
      <c r="D25" s="122" t="str">
        <f>IF(Calcu!C20="없음","",Calcu!C20)</f>
        <v/>
      </c>
      <c r="E25" s="122" t="str">
        <f>Calcu!D20</f>
        <v/>
      </c>
      <c r="F25" s="50" t="str">
        <f>Calcu!X20</f>
        <v/>
      </c>
      <c r="G25" s="50" t="str">
        <f t="shared" si="0"/>
        <v>˚</v>
      </c>
      <c r="H25" s="50" t="str">
        <f>Calcu!AA20</f>
        <v/>
      </c>
      <c r="J25" s="122" t="str">
        <f>Calcu!Z20</f>
        <v/>
      </c>
      <c r="K25" s="122" t="str">
        <f>Calcu!Y20</f>
        <v/>
      </c>
      <c r="L25" s="122" t="str">
        <f>LEFT(Calcu!AB20)</f>
        <v/>
      </c>
      <c r="M25" s="122" t="s">
        <v>131</v>
      </c>
      <c r="N25" s="122" t="s">
        <v>131</v>
      </c>
      <c r="O25" s="122" t="s">
        <v>131</v>
      </c>
      <c r="Q25" s="122" t="str">
        <f>Calcu!AC20</f>
        <v/>
      </c>
    </row>
    <row r="26" spans="1:17" ht="15" customHeight="1">
      <c r="A26" s="44" t="str">
        <f>IF(Calcu!B21=TRUE,"","삭제")</f>
        <v>삭제</v>
      </c>
      <c r="B26" s="43"/>
      <c r="C26" s="43"/>
      <c r="D26" s="122" t="str">
        <f>IF(Calcu!C21="없음","",Calcu!C21)</f>
        <v/>
      </c>
      <c r="E26" s="122" t="str">
        <f>Calcu!D21</f>
        <v/>
      </c>
      <c r="F26" s="50" t="str">
        <f>Calcu!X21</f>
        <v/>
      </c>
      <c r="G26" s="50" t="str">
        <f t="shared" si="0"/>
        <v>˚</v>
      </c>
      <c r="H26" s="50" t="str">
        <f>Calcu!AA21</f>
        <v/>
      </c>
      <c r="J26" s="122" t="str">
        <f>Calcu!Z21</f>
        <v/>
      </c>
      <c r="K26" s="122" t="str">
        <f>Calcu!Y21</f>
        <v/>
      </c>
      <c r="L26" s="122" t="str">
        <f>LEFT(Calcu!AB21)</f>
        <v/>
      </c>
      <c r="M26" s="122" t="s">
        <v>131</v>
      </c>
      <c r="N26" s="122" t="s">
        <v>131</v>
      </c>
      <c r="O26" s="122" t="s">
        <v>131</v>
      </c>
      <c r="Q26" s="122" t="str">
        <f>Calcu!AC21</f>
        <v/>
      </c>
    </row>
    <row r="27" spans="1:17" ht="15" customHeight="1">
      <c r="A27" s="44" t="str">
        <f>IF(Calcu!B22=TRUE,"","삭제")</f>
        <v>삭제</v>
      </c>
      <c r="B27" s="43"/>
      <c r="C27" s="43"/>
      <c r="D27" s="122" t="str">
        <f>IF(Calcu!C22="없음","",Calcu!C22)</f>
        <v/>
      </c>
      <c r="E27" s="122" t="str">
        <f>Calcu!D22</f>
        <v/>
      </c>
      <c r="F27" s="50" t="str">
        <f>Calcu!X22</f>
        <v/>
      </c>
      <c r="G27" s="50" t="str">
        <f t="shared" si="0"/>
        <v>˚</v>
      </c>
      <c r="H27" s="50" t="str">
        <f>Calcu!AA22</f>
        <v/>
      </c>
      <c r="J27" s="122" t="str">
        <f>Calcu!Z22</f>
        <v/>
      </c>
      <c r="K27" s="122" t="str">
        <f>Calcu!Y22</f>
        <v/>
      </c>
      <c r="L27" s="122" t="str">
        <f>LEFT(Calcu!AB22)</f>
        <v/>
      </c>
      <c r="M27" s="122" t="s">
        <v>131</v>
      </c>
      <c r="N27" s="122" t="s">
        <v>131</v>
      </c>
      <c r="O27" s="122" t="s">
        <v>131</v>
      </c>
      <c r="Q27" s="122" t="str">
        <f>Calcu!AC22</f>
        <v/>
      </c>
    </row>
    <row r="28" spans="1:17" ht="15" customHeight="1">
      <c r="A28" s="44" t="str">
        <f>IF(Calcu!B23=TRUE,"","삭제")</f>
        <v>삭제</v>
      </c>
      <c r="B28" s="43"/>
      <c r="C28" s="43"/>
      <c r="D28" s="122" t="str">
        <f>IF(Calcu!C23="없음","",Calcu!C23)</f>
        <v/>
      </c>
      <c r="E28" s="122" t="str">
        <f>Calcu!D23</f>
        <v/>
      </c>
      <c r="F28" s="50" t="str">
        <f>Calcu!X23</f>
        <v/>
      </c>
      <c r="G28" s="50" t="str">
        <f t="shared" si="0"/>
        <v>˚</v>
      </c>
      <c r="H28" s="50" t="str">
        <f>Calcu!AA23</f>
        <v/>
      </c>
      <c r="J28" s="122" t="str">
        <f>Calcu!Z23</f>
        <v/>
      </c>
      <c r="K28" s="122" t="str">
        <f>Calcu!Y23</f>
        <v/>
      </c>
      <c r="L28" s="122" t="str">
        <f>LEFT(Calcu!AB23)</f>
        <v/>
      </c>
      <c r="M28" s="122" t="s">
        <v>131</v>
      </c>
      <c r="N28" s="122" t="s">
        <v>131</v>
      </c>
      <c r="O28" s="122" t="s">
        <v>131</v>
      </c>
      <c r="Q28" s="122" t="str">
        <f>Calcu!AC23</f>
        <v/>
      </c>
    </row>
    <row r="29" spans="1:17" ht="15" customHeight="1">
      <c r="A29" s="44" t="str">
        <f>IF(Calcu!B24=TRUE,"","삭제")</f>
        <v>삭제</v>
      </c>
      <c r="B29" s="43"/>
      <c r="C29" s="43"/>
      <c r="D29" s="122" t="str">
        <f>IF(Calcu!C24="없음","",Calcu!C24)</f>
        <v/>
      </c>
      <c r="E29" s="122" t="str">
        <f>Calcu!D24</f>
        <v/>
      </c>
      <c r="F29" s="50" t="str">
        <f>Calcu!X24</f>
        <v/>
      </c>
      <c r="G29" s="50" t="str">
        <f t="shared" si="0"/>
        <v>˚</v>
      </c>
      <c r="H29" s="50" t="str">
        <f>Calcu!AA24</f>
        <v/>
      </c>
      <c r="J29" s="122" t="str">
        <f>Calcu!Z24</f>
        <v/>
      </c>
      <c r="K29" s="122" t="str">
        <f>Calcu!Y24</f>
        <v/>
      </c>
      <c r="L29" s="122" t="str">
        <f>LEFT(Calcu!AB24)</f>
        <v/>
      </c>
      <c r="M29" s="122" t="s">
        <v>131</v>
      </c>
      <c r="N29" s="122" t="s">
        <v>131</v>
      </c>
      <c r="O29" s="122" t="s">
        <v>131</v>
      </c>
      <c r="Q29" s="122" t="str">
        <f>Calcu!AC24</f>
        <v/>
      </c>
    </row>
    <row r="30" spans="1:17" ht="15" customHeight="1">
      <c r="A30" s="44" t="str">
        <f>IF(Calcu!B25=TRUE,"","삭제")</f>
        <v>삭제</v>
      </c>
      <c r="B30" s="43"/>
      <c r="C30" s="43"/>
      <c r="D30" s="122" t="str">
        <f>IF(Calcu!C25="없음","",Calcu!C25)</f>
        <v/>
      </c>
      <c r="E30" s="122" t="str">
        <f>Calcu!D25</f>
        <v/>
      </c>
      <c r="F30" s="50" t="str">
        <f>Calcu!X25</f>
        <v/>
      </c>
      <c r="G30" s="50" t="str">
        <f t="shared" si="0"/>
        <v>˚</v>
      </c>
      <c r="H30" s="50" t="str">
        <f>Calcu!AA25</f>
        <v/>
      </c>
      <c r="J30" s="122" t="str">
        <f>Calcu!Z25</f>
        <v/>
      </c>
      <c r="K30" s="122" t="str">
        <f>Calcu!Y25</f>
        <v/>
      </c>
      <c r="L30" s="122" t="str">
        <f>LEFT(Calcu!AB25)</f>
        <v/>
      </c>
      <c r="M30" s="122" t="s">
        <v>131</v>
      </c>
      <c r="N30" s="122" t="s">
        <v>131</v>
      </c>
      <c r="O30" s="122" t="s">
        <v>131</v>
      </c>
      <c r="Q30" s="122" t="str">
        <f>Calcu!AC25</f>
        <v/>
      </c>
    </row>
    <row r="31" spans="1:17" ht="15" customHeight="1">
      <c r="A31" s="44" t="str">
        <f>IF(Calcu!B26=TRUE,"","삭제")</f>
        <v>삭제</v>
      </c>
      <c r="B31" s="43"/>
      <c r="C31" s="43"/>
      <c r="D31" s="122" t="str">
        <f>IF(Calcu!C26="없음","",Calcu!C26)</f>
        <v/>
      </c>
      <c r="E31" s="122" t="str">
        <f>Calcu!D26</f>
        <v/>
      </c>
      <c r="F31" s="50" t="str">
        <f>Calcu!X26</f>
        <v/>
      </c>
      <c r="G31" s="50" t="str">
        <f t="shared" si="0"/>
        <v>˚</v>
      </c>
      <c r="H31" s="50" t="str">
        <f>Calcu!AA26</f>
        <v/>
      </c>
      <c r="J31" s="122" t="str">
        <f>Calcu!Z26</f>
        <v/>
      </c>
      <c r="K31" s="122" t="str">
        <f>Calcu!Y26</f>
        <v/>
      </c>
      <c r="L31" s="122" t="str">
        <f>LEFT(Calcu!AB26)</f>
        <v/>
      </c>
      <c r="M31" s="122" t="s">
        <v>131</v>
      </c>
      <c r="N31" s="122" t="s">
        <v>131</v>
      </c>
      <c r="O31" s="122" t="s">
        <v>131</v>
      </c>
      <c r="Q31" s="122" t="str">
        <f>Calcu!AC26</f>
        <v/>
      </c>
    </row>
    <row r="32" spans="1:17" ht="15" customHeight="1">
      <c r="A32" s="44" t="str">
        <f>IF(Calcu!B27=TRUE,"","삭제")</f>
        <v>삭제</v>
      </c>
      <c r="B32" s="43"/>
      <c r="C32" s="43"/>
      <c r="D32" s="122" t="str">
        <f>IF(Calcu!C27="없음","",Calcu!C27)</f>
        <v/>
      </c>
      <c r="E32" s="122" t="str">
        <f>Calcu!D27</f>
        <v/>
      </c>
      <c r="F32" s="50" t="str">
        <f>Calcu!X27</f>
        <v/>
      </c>
      <c r="G32" s="50" t="str">
        <f t="shared" si="0"/>
        <v>˚</v>
      </c>
      <c r="H32" s="50" t="str">
        <f>Calcu!AA27</f>
        <v/>
      </c>
      <c r="J32" s="122" t="str">
        <f>Calcu!Z27</f>
        <v/>
      </c>
      <c r="K32" s="122" t="str">
        <f>Calcu!Y27</f>
        <v/>
      </c>
      <c r="L32" s="122" t="str">
        <f>LEFT(Calcu!AB27)</f>
        <v/>
      </c>
      <c r="M32" s="122" t="s">
        <v>131</v>
      </c>
      <c r="N32" s="122" t="s">
        <v>131</v>
      </c>
      <c r="O32" s="122" t="s">
        <v>131</v>
      </c>
      <c r="Q32" s="122" t="str">
        <f>Calcu!AC27</f>
        <v/>
      </c>
    </row>
    <row r="33" spans="1:17" ht="15" customHeight="1">
      <c r="A33" s="44" t="str">
        <f>IF(Calcu!B28=TRUE,"","삭제")</f>
        <v>삭제</v>
      </c>
      <c r="B33" s="43"/>
      <c r="C33" s="43"/>
      <c r="D33" s="122" t="str">
        <f>IF(Calcu!C28="없음","",Calcu!C28)</f>
        <v/>
      </c>
      <c r="E33" s="122" t="str">
        <f>Calcu!D28</f>
        <v/>
      </c>
      <c r="F33" s="50" t="str">
        <f>Calcu!X28</f>
        <v/>
      </c>
      <c r="G33" s="50" t="str">
        <f t="shared" si="0"/>
        <v>˚</v>
      </c>
      <c r="H33" s="50" t="str">
        <f>Calcu!AA28</f>
        <v/>
      </c>
      <c r="J33" s="122" t="str">
        <f>Calcu!Z28</f>
        <v/>
      </c>
      <c r="K33" s="122" t="str">
        <f>Calcu!Y28</f>
        <v/>
      </c>
      <c r="L33" s="122" t="str">
        <f>LEFT(Calcu!AB28)</f>
        <v/>
      </c>
      <c r="M33" s="122" t="s">
        <v>131</v>
      </c>
      <c r="N33" s="122" t="s">
        <v>131</v>
      </c>
      <c r="O33" s="122" t="s">
        <v>131</v>
      </c>
      <c r="Q33" s="122" t="str">
        <f>Calcu!AC28</f>
        <v/>
      </c>
    </row>
    <row r="34" spans="1:17" ht="15" customHeight="1">
      <c r="A34" s="44" t="str">
        <f>IF(Calcu!B29=TRUE,"","삭제")</f>
        <v>삭제</v>
      </c>
      <c r="B34" s="43"/>
      <c r="C34" s="43"/>
      <c r="D34" s="122" t="str">
        <f>IF(Calcu!C29="없음","",Calcu!C29)</f>
        <v/>
      </c>
      <c r="E34" s="122" t="str">
        <f>Calcu!D29</f>
        <v/>
      </c>
      <c r="F34" s="50" t="str">
        <f>Calcu!X29</f>
        <v/>
      </c>
      <c r="G34" s="50" t="str">
        <f t="shared" si="0"/>
        <v>˚</v>
      </c>
      <c r="H34" s="50" t="str">
        <f>Calcu!AA29</f>
        <v/>
      </c>
      <c r="J34" s="122" t="str">
        <f>Calcu!Z29</f>
        <v/>
      </c>
      <c r="K34" s="122" t="str">
        <f>Calcu!Y29</f>
        <v/>
      </c>
      <c r="L34" s="122" t="str">
        <f>LEFT(Calcu!AB29)</f>
        <v/>
      </c>
      <c r="M34" s="122" t="s">
        <v>131</v>
      </c>
      <c r="N34" s="122" t="s">
        <v>131</v>
      </c>
      <c r="O34" s="122" t="s">
        <v>131</v>
      </c>
      <c r="Q34" s="122" t="str">
        <f>Calcu!AC29</f>
        <v/>
      </c>
    </row>
    <row r="35" spans="1:17" ht="15" customHeight="1">
      <c r="A35" s="44" t="str">
        <f>IF(Calcu!B30=TRUE,"","삭제")</f>
        <v>삭제</v>
      </c>
      <c r="B35" s="43"/>
      <c r="C35" s="43"/>
      <c r="D35" s="122" t="str">
        <f>IF(Calcu!C30="없음","",Calcu!C30)</f>
        <v/>
      </c>
      <c r="E35" s="122" t="str">
        <f>Calcu!D30</f>
        <v/>
      </c>
      <c r="F35" s="50" t="str">
        <f>Calcu!X30</f>
        <v/>
      </c>
      <c r="G35" s="50" t="str">
        <f t="shared" si="0"/>
        <v>˚</v>
      </c>
      <c r="H35" s="50" t="str">
        <f>Calcu!AA30</f>
        <v/>
      </c>
      <c r="J35" s="122" t="str">
        <f>Calcu!Z30</f>
        <v/>
      </c>
      <c r="K35" s="122" t="str">
        <f>Calcu!Y30</f>
        <v/>
      </c>
      <c r="L35" s="122" t="str">
        <f>LEFT(Calcu!AB30)</f>
        <v/>
      </c>
      <c r="M35" s="122" t="s">
        <v>131</v>
      </c>
      <c r="N35" s="122" t="s">
        <v>131</v>
      </c>
      <c r="O35" s="122" t="s">
        <v>131</v>
      </c>
      <c r="Q35" s="122" t="str">
        <f>Calcu!AC30</f>
        <v/>
      </c>
    </row>
    <row r="36" spans="1:17" ht="15" customHeight="1">
      <c r="A36" s="44" t="str">
        <f>IF(Calcu!B31=TRUE,"","삭제")</f>
        <v>삭제</v>
      </c>
      <c r="B36" s="43"/>
      <c r="C36" s="43"/>
      <c r="D36" s="122" t="str">
        <f>IF(Calcu!C31="없음","",Calcu!C31)</f>
        <v/>
      </c>
      <c r="E36" s="122" t="str">
        <f>Calcu!D31</f>
        <v/>
      </c>
      <c r="F36" s="50" t="str">
        <f>Calcu!X31</f>
        <v/>
      </c>
      <c r="G36" s="50" t="str">
        <f t="shared" si="0"/>
        <v>˚</v>
      </c>
      <c r="H36" s="50" t="str">
        <f>Calcu!AA31</f>
        <v/>
      </c>
      <c r="J36" s="122" t="str">
        <f>Calcu!Z31</f>
        <v/>
      </c>
      <c r="K36" s="122" t="str">
        <f>Calcu!Y31</f>
        <v/>
      </c>
      <c r="L36" s="122" t="str">
        <f>LEFT(Calcu!AB31)</f>
        <v/>
      </c>
      <c r="M36" s="122" t="s">
        <v>131</v>
      </c>
      <c r="N36" s="122" t="s">
        <v>131</v>
      </c>
      <c r="O36" s="122" t="s">
        <v>131</v>
      </c>
      <c r="Q36" s="122" t="str">
        <f>Calcu!AC31</f>
        <v/>
      </c>
    </row>
    <row r="37" spans="1:17" ht="15" customHeight="1">
      <c r="A37" s="44" t="str">
        <f>IF(Calcu!B32=TRUE,"","삭제")</f>
        <v>삭제</v>
      </c>
      <c r="B37" s="43"/>
      <c r="C37" s="43"/>
      <c r="D37" s="122" t="str">
        <f>IF(Calcu!C32="없음","",Calcu!C32)</f>
        <v/>
      </c>
      <c r="E37" s="122" t="str">
        <f>Calcu!D32</f>
        <v/>
      </c>
      <c r="F37" s="50" t="str">
        <f>Calcu!X32</f>
        <v/>
      </c>
      <c r="G37" s="50" t="str">
        <f t="shared" si="0"/>
        <v>˚</v>
      </c>
      <c r="H37" s="50" t="str">
        <f>Calcu!AA32</f>
        <v/>
      </c>
      <c r="J37" s="122" t="str">
        <f>Calcu!Z32</f>
        <v/>
      </c>
      <c r="K37" s="122" t="str">
        <f>Calcu!Y32</f>
        <v/>
      </c>
      <c r="L37" s="122" t="str">
        <f>LEFT(Calcu!AB32)</f>
        <v/>
      </c>
      <c r="M37" s="122" t="s">
        <v>131</v>
      </c>
      <c r="N37" s="122" t="s">
        <v>131</v>
      </c>
      <c r="O37" s="122" t="s">
        <v>131</v>
      </c>
      <c r="Q37" s="122" t="str">
        <f>Calcu!AC32</f>
        <v/>
      </c>
    </row>
    <row r="38" spans="1:17" ht="15" customHeight="1">
      <c r="A38" s="44" t="str">
        <f>IF(Calcu!B33=TRUE,"","삭제")</f>
        <v>삭제</v>
      </c>
      <c r="B38" s="43"/>
      <c r="C38" s="43"/>
      <c r="D38" s="122" t="str">
        <f>IF(Calcu!C33="없음","",Calcu!C33)</f>
        <v/>
      </c>
      <c r="E38" s="122" t="str">
        <f>Calcu!D33</f>
        <v/>
      </c>
      <c r="F38" s="50" t="str">
        <f>Calcu!X33</f>
        <v/>
      </c>
      <c r="G38" s="50" t="str">
        <f t="shared" si="0"/>
        <v>˚</v>
      </c>
      <c r="H38" s="50" t="str">
        <f>Calcu!AA33</f>
        <v/>
      </c>
      <c r="J38" s="122" t="str">
        <f>Calcu!Z33</f>
        <v/>
      </c>
      <c r="K38" s="122" t="str">
        <f>Calcu!Y33</f>
        <v/>
      </c>
      <c r="L38" s="122" t="str">
        <f>LEFT(Calcu!AB33)</f>
        <v/>
      </c>
      <c r="M38" s="122" t="s">
        <v>131</v>
      </c>
      <c r="N38" s="122" t="s">
        <v>131</v>
      </c>
      <c r="O38" s="122" t="s">
        <v>131</v>
      </c>
      <c r="Q38" s="122" t="str">
        <f>Calcu!AC33</f>
        <v/>
      </c>
    </row>
    <row r="39" spans="1:17" ht="15" customHeight="1">
      <c r="A39" s="44" t="str">
        <f>IF(Calcu!B34=TRUE,"","삭제")</f>
        <v>삭제</v>
      </c>
      <c r="B39" s="43"/>
      <c r="C39" s="43"/>
      <c r="D39" s="122" t="str">
        <f>IF(Calcu!C34="없음","",Calcu!C34)</f>
        <v/>
      </c>
      <c r="E39" s="122" t="str">
        <f>Calcu!D34</f>
        <v/>
      </c>
      <c r="F39" s="50" t="str">
        <f>Calcu!X34</f>
        <v/>
      </c>
      <c r="G39" s="50" t="str">
        <f t="shared" si="0"/>
        <v>˚</v>
      </c>
      <c r="H39" s="50" t="str">
        <f>Calcu!AA34</f>
        <v/>
      </c>
      <c r="J39" s="122" t="str">
        <f>Calcu!Z34</f>
        <v/>
      </c>
      <c r="K39" s="122" t="str">
        <f>Calcu!Y34</f>
        <v/>
      </c>
      <c r="L39" s="122" t="str">
        <f>LEFT(Calcu!AB34)</f>
        <v/>
      </c>
      <c r="M39" s="122" t="s">
        <v>131</v>
      </c>
      <c r="N39" s="122" t="s">
        <v>131</v>
      </c>
      <c r="O39" s="122" t="s">
        <v>131</v>
      </c>
      <c r="Q39" s="122" t="str">
        <f>Calcu!AC34</f>
        <v/>
      </c>
    </row>
    <row r="40" spans="1:17" ht="15" customHeight="1">
      <c r="A40" s="44" t="str">
        <f>IF(Calcu!B35=TRUE,"","삭제")</f>
        <v>삭제</v>
      </c>
      <c r="B40" s="43"/>
      <c r="C40" s="43"/>
      <c r="D40" s="122" t="str">
        <f>IF(Calcu!C35="없음","",Calcu!C35)</f>
        <v/>
      </c>
      <c r="E40" s="122" t="str">
        <f>Calcu!D35</f>
        <v/>
      </c>
      <c r="F40" s="50" t="str">
        <f>Calcu!X35</f>
        <v/>
      </c>
      <c r="G40" s="50" t="str">
        <f t="shared" si="0"/>
        <v>˚</v>
      </c>
      <c r="H40" s="50" t="str">
        <f>Calcu!AA35</f>
        <v/>
      </c>
      <c r="J40" s="122" t="str">
        <f>Calcu!Z35</f>
        <v/>
      </c>
      <c r="K40" s="122" t="str">
        <f>Calcu!Y35</f>
        <v/>
      </c>
      <c r="L40" s="122" t="str">
        <f>LEFT(Calcu!AB35)</f>
        <v/>
      </c>
      <c r="M40" s="122" t="s">
        <v>131</v>
      </c>
      <c r="N40" s="122" t="s">
        <v>131</v>
      </c>
      <c r="O40" s="122" t="s">
        <v>131</v>
      </c>
      <c r="Q40" s="122" t="str">
        <f>Calcu!AC35</f>
        <v/>
      </c>
    </row>
    <row r="41" spans="1:17" ht="15" customHeight="1">
      <c r="A41" s="44" t="str">
        <f>IF(Calcu!B36=TRUE,"","삭제")</f>
        <v>삭제</v>
      </c>
      <c r="B41" s="43"/>
      <c r="C41" s="43"/>
      <c r="D41" s="122" t="str">
        <f>IF(Calcu!C36="없음","",Calcu!C36)</f>
        <v/>
      </c>
      <c r="E41" s="122" t="str">
        <f>Calcu!D36</f>
        <v/>
      </c>
      <c r="F41" s="50" t="str">
        <f>Calcu!X36</f>
        <v/>
      </c>
      <c r="G41" s="50" t="str">
        <f t="shared" si="0"/>
        <v>˚</v>
      </c>
      <c r="H41" s="50" t="str">
        <f>Calcu!AA36</f>
        <v/>
      </c>
      <c r="J41" s="122" t="str">
        <f>Calcu!Z36</f>
        <v/>
      </c>
      <c r="K41" s="122" t="str">
        <f>Calcu!Y36</f>
        <v/>
      </c>
      <c r="L41" s="122" t="str">
        <f>LEFT(Calcu!AB36)</f>
        <v/>
      </c>
      <c r="M41" s="122" t="s">
        <v>131</v>
      </c>
      <c r="N41" s="122" t="s">
        <v>131</v>
      </c>
      <c r="O41" s="122" t="s">
        <v>131</v>
      </c>
      <c r="Q41" s="122" t="str">
        <f>Calcu!AC36</f>
        <v/>
      </c>
    </row>
    <row r="42" spans="1:17" ht="15" customHeight="1">
      <c r="A42" s="44" t="str">
        <f>IF(Calcu!B37=TRUE,"","삭제")</f>
        <v>삭제</v>
      </c>
      <c r="B42" s="43"/>
      <c r="C42" s="43"/>
      <c r="D42" s="122" t="str">
        <f>IF(Calcu!C37="없음","",Calcu!C37)</f>
        <v/>
      </c>
      <c r="E42" s="122" t="str">
        <f>Calcu!D37</f>
        <v/>
      </c>
      <c r="F42" s="50" t="str">
        <f>Calcu!X37</f>
        <v/>
      </c>
      <c r="G42" s="50" t="str">
        <f t="shared" si="0"/>
        <v>˚</v>
      </c>
      <c r="H42" s="50" t="str">
        <f>Calcu!AA37</f>
        <v/>
      </c>
      <c r="J42" s="122" t="str">
        <f>Calcu!Z37</f>
        <v/>
      </c>
      <c r="K42" s="122" t="str">
        <f>Calcu!Y37</f>
        <v/>
      </c>
      <c r="L42" s="122" t="str">
        <f>LEFT(Calcu!AB37)</f>
        <v/>
      </c>
      <c r="M42" s="122" t="s">
        <v>131</v>
      </c>
      <c r="N42" s="122" t="s">
        <v>131</v>
      </c>
      <c r="O42" s="122" t="s">
        <v>131</v>
      </c>
      <c r="Q42" s="122" t="str">
        <f>Calcu!AC37</f>
        <v/>
      </c>
    </row>
    <row r="43" spans="1:17" ht="15" customHeight="1">
      <c r="A43" s="44" t="str">
        <f>IF(Calcu!B38=TRUE,"","삭제")</f>
        <v>삭제</v>
      </c>
      <c r="B43" s="43"/>
      <c r="C43" s="43"/>
      <c r="D43" s="122" t="str">
        <f>IF(Calcu!C38="없음","",Calcu!C38)</f>
        <v/>
      </c>
      <c r="E43" s="122" t="str">
        <f>Calcu!D38</f>
        <v/>
      </c>
      <c r="F43" s="50" t="str">
        <f>Calcu!X38</f>
        <v/>
      </c>
      <c r="G43" s="50" t="str">
        <f t="shared" si="0"/>
        <v>˚</v>
      </c>
      <c r="H43" s="50" t="str">
        <f>Calcu!AA38</f>
        <v/>
      </c>
      <c r="J43" s="122" t="str">
        <f>Calcu!Z38</f>
        <v/>
      </c>
      <c r="K43" s="122" t="str">
        <f>Calcu!Y38</f>
        <v/>
      </c>
      <c r="L43" s="122" t="str">
        <f>LEFT(Calcu!AB38)</f>
        <v/>
      </c>
      <c r="M43" s="122" t="s">
        <v>131</v>
      </c>
      <c r="N43" s="122" t="s">
        <v>131</v>
      </c>
      <c r="O43" s="122" t="s">
        <v>131</v>
      </c>
      <c r="Q43" s="122" t="str">
        <f>Calcu!AC38</f>
        <v/>
      </c>
    </row>
    <row r="44" spans="1:17" ht="15" customHeight="1">
      <c r="A44" s="44" t="str">
        <f>IF(Calcu!B39=TRUE,"","삭제")</f>
        <v>삭제</v>
      </c>
      <c r="B44" s="43"/>
      <c r="C44" s="43"/>
      <c r="D44" s="122" t="str">
        <f>IF(Calcu!C39="없음","",Calcu!C39)</f>
        <v/>
      </c>
      <c r="E44" s="122" t="str">
        <f>Calcu!D39</f>
        <v/>
      </c>
      <c r="F44" s="50" t="str">
        <f>Calcu!X39</f>
        <v/>
      </c>
      <c r="G44" s="50" t="str">
        <f t="shared" si="0"/>
        <v>˚</v>
      </c>
      <c r="H44" s="50" t="str">
        <f>Calcu!AA39</f>
        <v/>
      </c>
      <c r="J44" s="122" t="str">
        <f>Calcu!Z39</f>
        <v/>
      </c>
      <c r="K44" s="122" t="str">
        <f>Calcu!Y39</f>
        <v/>
      </c>
      <c r="L44" s="122" t="str">
        <f>LEFT(Calcu!AB39)</f>
        <v/>
      </c>
      <c r="M44" s="122" t="s">
        <v>131</v>
      </c>
      <c r="N44" s="122" t="s">
        <v>131</v>
      </c>
      <c r="O44" s="122" t="s">
        <v>131</v>
      </c>
      <c r="Q44" s="122" t="str">
        <f>Calcu!AC39</f>
        <v/>
      </c>
    </row>
    <row r="45" spans="1:17" ht="15" customHeight="1">
      <c r="A45" s="203" t="str">
        <f>A46</f>
        <v>삭제</v>
      </c>
      <c r="B45" s="43"/>
      <c r="C45" s="43"/>
      <c r="F45" s="50"/>
      <c r="G45" s="50"/>
      <c r="H45" s="50"/>
    </row>
    <row r="46" spans="1:17" ht="15" customHeight="1">
      <c r="A46" s="44" t="str">
        <f>IF(Calcu!B44=TRUE,"","삭제")</f>
        <v>삭제</v>
      </c>
      <c r="B46" s="43"/>
      <c r="C46" s="43"/>
      <c r="D46" s="122" t="str">
        <f>IF(Calcu!C44="없음","",Calcu!C44)</f>
        <v/>
      </c>
      <c r="E46" s="122" t="str">
        <f>Calcu!D44</f>
        <v/>
      </c>
      <c r="F46" s="50" t="str">
        <f>Calcu!X44</f>
        <v/>
      </c>
      <c r="G46" s="50" t="str">
        <f>Calcu!X43</f>
        <v>˚</v>
      </c>
      <c r="H46" s="50" t="str">
        <f>Calcu!AA44</f>
        <v/>
      </c>
      <c r="J46" s="122" t="str">
        <f>Calcu!Z44</f>
        <v/>
      </c>
      <c r="K46" s="122" t="str">
        <f>Calcu!Y44</f>
        <v/>
      </c>
      <c r="L46" s="122" t="str">
        <f>LEFT(Calcu!AB44)</f>
        <v/>
      </c>
      <c r="M46" s="122" t="s">
        <v>131</v>
      </c>
      <c r="N46" s="122" t="s">
        <v>131</v>
      </c>
      <c r="O46" s="122" t="s">
        <v>131</v>
      </c>
      <c r="Q46" s="122" t="str">
        <f>Calcu!AC44</f>
        <v/>
      </c>
    </row>
    <row r="47" spans="1:17" ht="15" customHeight="1">
      <c r="A47" s="44" t="str">
        <f>IF(Calcu!B45=TRUE,"","삭제")</f>
        <v>삭제</v>
      </c>
      <c r="B47" s="43"/>
      <c r="C47" s="43"/>
      <c r="D47" s="122" t="str">
        <f>IF(Calcu!C45="없음","",Calcu!C45)</f>
        <v/>
      </c>
      <c r="E47" s="122" t="str">
        <f>Calcu!D45</f>
        <v/>
      </c>
      <c r="F47" s="50" t="str">
        <f>Calcu!X45</f>
        <v/>
      </c>
      <c r="G47" s="50" t="str">
        <f>G46</f>
        <v>˚</v>
      </c>
      <c r="H47" s="50" t="str">
        <f>Calcu!AA45</f>
        <v/>
      </c>
      <c r="J47" s="122" t="str">
        <f>Calcu!Z45</f>
        <v/>
      </c>
      <c r="K47" s="122" t="str">
        <f>Calcu!Y45</f>
        <v/>
      </c>
      <c r="L47" s="122" t="str">
        <f>LEFT(Calcu!AB45)</f>
        <v/>
      </c>
      <c r="M47" s="122" t="s">
        <v>131</v>
      </c>
      <c r="N47" s="122" t="s">
        <v>131</v>
      </c>
      <c r="O47" s="122" t="s">
        <v>131</v>
      </c>
      <c r="Q47" s="122" t="str">
        <f>Calcu!AC45</f>
        <v/>
      </c>
    </row>
    <row r="48" spans="1:17" ht="15" customHeight="1">
      <c r="A48" s="44" t="str">
        <f>IF(Calcu!B46=TRUE,"","삭제")</f>
        <v>삭제</v>
      </c>
      <c r="B48" s="43"/>
      <c r="C48" s="43"/>
      <c r="D48" s="122" t="str">
        <f>IF(Calcu!C46="없음","",Calcu!C46)</f>
        <v/>
      </c>
      <c r="E48" s="122" t="str">
        <f>Calcu!D46</f>
        <v/>
      </c>
      <c r="F48" s="50" t="str">
        <f>Calcu!X46</f>
        <v/>
      </c>
      <c r="G48" s="50" t="str">
        <f t="shared" ref="G48:G75" si="1">G47</f>
        <v>˚</v>
      </c>
      <c r="H48" s="50" t="str">
        <f>Calcu!AA46</f>
        <v/>
      </c>
      <c r="J48" s="122" t="str">
        <f>Calcu!Z46</f>
        <v/>
      </c>
      <c r="K48" s="122" t="str">
        <f>Calcu!Y46</f>
        <v/>
      </c>
      <c r="L48" s="122" t="str">
        <f>LEFT(Calcu!AB46)</f>
        <v/>
      </c>
      <c r="M48" s="122" t="s">
        <v>131</v>
      </c>
      <c r="N48" s="122" t="s">
        <v>131</v>
      </c>
      <c r="O48" s="122" t="s">
        <v>131</v>
      </c>
      <c r="Q48" s="122" t="str">
        <f>Calcu!AC46</f>
        <v/>
      </c>
    </row>
    <row r="49" spans="1:17" ht="15" customHeight="1">
      <c r="A49" s="44" t="str">
        <f>IF(Calcu!B47=TRUE,"","삭제")</f>
        <v>삭제</v>
      </c>
      <c r="B49" s="43"/>
      <c r="C49" s="43"/>
      <c r="D49" s="122" t="str">
        <f>IF(Calcu!C47="없음","",Calcu!C47)</f>
        <v/>
      </c>
      <c r="E49" s="122" t="str">
        <f>Calcu!D47</f>
        <v/>
      </c>
      <c r="F49" s="50" t="str">
        <f>Calcu!X47</f>
        <v/>
      </c>
      <c r="G49" s="50" t="str">
        <f t="shared" si="1"/>
        <v>˚</v>
      </c>
      <c r="H49" s="50" t="str">
        <f>Calcu!AA47</f>
        <v/>
      </c>
      <c r="J49" s="122" t="str">
        <f>Calcu!Z47</f>
        <v/>
      </c>
      <c r="K49" s="122" t="str">
        <f>Calcu!Y47</f>
        <v/>
      </c>
      <c r="L49" s="122" t="str">
        <f>LEFT(Calcu!AB47)</f>
        <v/>
      </c>
      <c r="M49" s="122" t="s">
        <v>131</v>
      </c>
      <c r="N49" s="122" t="s">
        <v>131</v>
      </c>
      <c r="O49" s="122" t="s">
        <v>131</v>
      </c>
      <c r="Q49" s="122" t="str">
        <f>Calcu!AC47</f>
        <v/>
      </c>
    </row>
    <row r="50" spans="1:17" ht="15" customHeight="1">
      <c r="A50" s="44" t="str">
        <f>IF(Calcu!B48=TRUE,"","삭제")</f>
        <v>삭제</v>
      </c>
      <c r="B50" s="43"/>
      <c r="C50" s="43"/>
      <c r="D50" s="122" t="str">
        <f>IF(Calcu!C48="없음","",Calcu!C48)</f>
        <v/>
      </c>
      <c r="E50" s="122" t="str">
        <f>Calcu!D48</f>
        <v/>
      </c>
      <c r="F50" s="50" t="str">
        <f>Calcu!X48</f>
        <v/>
      </c>
      <c r="G50" s="50" t="str">
        <f t="shared" si="1"/>
        <v>˚</v>
      </c>
      <c r="H50" s="50" t="str">
        <f>Calcu!AA48</f>
        <v/>
      </c>
      <c r="J50" s="122" t="str">
        <f>Calcu!Z48</f>
        <v/>
      </c>
      <c r="K50" s="122" t="str">
        <f>Calcu!Y48</f>
        <v/>
      </c>
      <c r="L50" s="122" t="str">
        <f>LEFT(Calcu!AB48)</f>
        <v/>
      </c>
      <c r="M50" s="122" t="s">
        <v>131</v>
      </c>
      <c r="N50" s="122" t="s">
        <v>131</v>
      </c>
      <c r="O50" s="122" t="s">
        <v>131</v>
      </c>
      <c r="Q50" s="122" t="str">
        <f>Calcu!AC48</f>
        <v/>
      </c>
    </row>
    <row r="51" spans="1:17" ht="15" customHeight="1">
      <c r="A51" s="44" t="str">
        <f>IF(Calcu!B49=TRUE,"","삭제")</f>
        <v>삭제</v>
      </c>
      <c r="B51" s="43"/>
      <c r="C51" s="43"/>
      <c r="D51" s="122" t="str">
        <f>IF(Calcu!C49="없음","",Calcu!C49)</f>
        <v/>
      </c>
      <c r="E51" s="122" t="str">
        <f>Calcu!D49</f>
        <v/>
      </c>
      <c r="F51" s="50" t="str">
        <f>Calcu!X49</f>
        <v/>
      </c>
      <c r="G51" s="50" t="str">
        <f t="shared" si="1"/>
        <v>˚</v>
      </c>
      <c r="H51" s="50" t="str">
        <f>Calcu!AA49</f>
        <v/>
      </c>
      <c r="J51" s="122" t="str">
        <f>Calcu!Z49</f>
        <v/>
      </c>
      <c r="K51" s="122" t="str">
        <f>Calcu!Y49</f>
        <v/>
      </c>
      <c r="L51" s="122" t="str">
        <f>LEFT(Calcu!AB49)</f>
        <v/>
      </c>
      <c r="M51" s="122" t="s">
        <v>131</v>
      </c>
      <c r="N51" s="122" t="s">
        <v>131</v>
      </c>
      <c r="O51" s="122" t="s">
        <v>131</v>
      </c>
      <c r="Q51" s="122" t="str">
        <f>Calcu!AC49</f>
        <v/>
      </c>
    </row>
    <row r="52" spans="1:17" ht="15" customHeight="1">
      <c r="A52" s="44" t="str">
        <f>IF(Calcu!B50=TRUE,"","삭제")</f>
        <v>삭제</v>
      </c>
      <c r="B52" s="43"/>
      <c r="C52" s="43"/>
      <c r="D52" s="122" t="str">
        <f>IF(Calcu!C50="없음","",Calcu!C50)</f>
        <v/>
      </c>
      <c r="E52" s="122" t="str">
        <f>Calcu!D50</f>
        <v/>
      </c>
      <c r="F52" s="50" t="str">
        <f>Calcu!X50</f>
        <v/>
      </c>
      <c r="G52" s="50" t="str">
        <f t="shared" si="1"/>
        <v>˚</v>
      </c>
      <c r="H52" s="50" t="str">
        <f>Calcu!AA50</f>
        <v/>
      </c>
      <c r="J52" s="122" t="str">
        <f>Calcu!Z50</f>
        <v/>
      </c>
      <c r="K52" s="122" t="str">
        <f>Calcu!Y50</f>
        <v/>
      </c>
      <c r="L52" s="122" t="str">
        <f>LEFT(Calcu!AB50)</f>
        <v/>
      </c>
      <c r="M52" s="122" t="s">
        <v>131</v>
      </c>
      <c r="N52" s="122" t="s">
        <v>131</v>
      </c>
      <c r="O52" s="122" t="s">
        <v>131</v>
      </c>
      <c r="Q52" s="122" t="str">
        <f>Calcu!AC50</f>
        <v/>
      </c>
    </row>
    <row r="53" spans="1:17" ht="15" customHeight="1">
      <c r="A53" s="44" t="str">
        <f>IF(Calcu!B51=TRUE,"","삭제")</f>
        <v>삭제</v>
      </c>
      <c r="B53" s="43"/>
      <c r="C53" s="43"/>
      <c r="D53" s="122" t="str">
        <f>IF(Calcu!C51="없음","",Calcu!C51)</f>
        <v/>
      </c>
      <c r="E53" s="122" t="str">
        <f>Calcu!D51</f>
        <v/>
      </c>
      <c r="F53" s="50" t="str">
        <f>Calcu!X51</f>
        <v/>
      </c>
      <c r="G53" s="50" t="str">
        <f t="shared" si="1"/>
        <v>˚</v>
      </c>
      <c r="H53" s="50" t="str">
        <f>Calcu!AA51</f>
        <v/>
      </c>
      <c r="J53" s="122" t="str">
        <f>Calcu!Z51</f>
        <v/>
      </c>
      <c r="K53" s="122" t="str">
        <f>Calcu!Y51</f>
        <v/>
      </c>
      <c r="L53" s="122" t="str">
        <f>LEFT(Calcu!AB51)</f>
        <v/>
      </c>
      <c r="M53" s="122" t="s">
        <v>131</v>
      </c>
      <c r="N53" s="122" t="s">
        <v>131</v>
      </c>
      <c r="O53" s="122" t="s">
        <v>131</v>
      </c>
      <c r="Q53" s="122" t="str">
        <f>Calcu!AC51</f>
        <v/>
      </c>
    </row>
    <row r="54" spans="1:17" ht="15" customHeight="1">
      <c r="A54" s="44" t="str">
        <f>IF(Calcu!B52=TRUE,"","삭제")</f>
        <v>삭제</v>
      </c>
      <c r="B54" s="43"/>
      <c r="C54" s="43"/>
      <c r="D54" s="122" t="str">
        <f>IF(Calcu!C52="없음","",Calcu!C52)</f>
        <v/>
      </c>
      <c r="E54" s="122" t="str">
        <f>Calcu!D52</f>
        <v/>
      </c>
      <c r="F54" s="50" t="str">
        <f>Calcu!X52</f>
        <v/>
      </c>
      <c r="G54" s="50" t="str">
        <f t="shared" si="1"/>
        <v>˚</v>
      </c>
      <c r="H54" s="50" t="str">
        <f>Calcu!AA52</f>
        <v/>
      </c>
      <c r="J54" s="122" t="str">
        <f>Calcu!Z52</f>
        <v/>
      </c>
      <c r="K54" s="122" t="str">
        <f>Calcu!Y52</f>
        <v/>
      </c>
      <c r="L54" s="122" t="str">
        <f>LEFT(Calcu!AB52)</f>
        <v/>
      </c>
      <c r="M54" s="122" t="s">
        <v>131</v>
      </c>
      <c r="N54" s="122" t="s">
        <v>131</v>
      </c>
      <c r="O54" s="122" t="s">
        <v>131</v>
      </c>
      <c r="Q54" s="122" t="str">
        <f>Calcu!AC52</f>
        <v/>
      </c>
    </row>
    <row r="55" spans="1:17" ht="15" customHeight="1">
      <c r="A55" s="44" t="str">
        <f>IF(Calcu!B53=TRUE,"","삭제")</f>
        <v>삭제</v>
      </c>
      <c r="D55" s="122" t="str">
        <f>IF(Calcu!C53="없음","",Calcu!C53)</f>
        <v/>
      </c>
      <c r="E55" s="122" t="str">
        <f>Calcu!D53</f>
        <v/>
      </c>
      <c r="F55" s="50" t="str">
        <f>Calcu!X53</f>
        <v/>
      </c>
      <c r="G55" s="50" t="str">
        <f t="shared" si="1"/>
        <v>˚</v>
      </c>
      <c r="H55" s="50" t="str">
        <f>Calcu!AA53</f>
        <v/>
      </c>
      <c r="J55" s="122" t="str">
        <f>Calcu!Z53</f>
        <v/>
      </c>
      <c r="K55" s="122" t="str">
        <f>Calcu!Y53</f>
        <v/>
      </c>
      <c r="L55" s="122" t="str">
        <f>LEFT(Calcu!AB53)</f>
        <v/>
      </c>
      <c r="M55" s="122" t="s">
        <v>131</v>
      </c>
      <c r="N55" s="122" t="s">
        <v>131</v>
      </c>
      <c r="O55" s="122" t="s">
        <v>131</v>
      </c>
      <c r="Q55" s="122" t="str">
        <f>Calcu!AC53</f>
        <v/>
      </c>
    </row>
    <row r="56" spans="1:17" ht="15" customHeight="1">
      <c r="A56" s="44" t="str">
        <f>IF(Calcu!B54=TRUE,"","삭제")</f>
        <v>삭제</v>
      </c>
      <c r="D56" s="122" t="str">
        <f>IF(Calcu!C54="없음","",Calcu!C54)</f>
        <v/>
      </c>
      <c r="E56" s="122" t="str">
        <f>Calcu!D54</f>
        <v/>
      </c>
      <c r="F56" s="50" t="str">
        <f>Calcu!X54</f>
        <v/>
      </c>
      <c r="G56" s="50" t="str">
        <f t="shared" si="1"/>
        <v>˚</v>
      </c>
      <c r="H56" s="50" t="str">
        <f>Calcu!AA54</f>
        <v/>
      </c>
      <c r="J56" s="122" t="str">
        <f>Calcu!Z54</f>
        <v/>
      </c>
      <c r="K56" s="122" t="str">
        <f>Calcu!Y54</f>
        <v/>
      </c>
      <c r="L56" s="122" t="str">
        <f>LEFT(Calcu!AB54)</f>
        <v/>
      </c>
      <c r="M56" s="122" t="s">
        <v>131</v>
      </c>
      <c r="N56" s="122" t="s">
        <v>131</v>
      </c>
      <c r="O56" s="122" t="s">
        <v>131</v>
      </c>
      <c r="Q56" s="122" t="str">
        <f>Calcu!AC54</f>
        <v/>
      </c>
    </row>
    <row r="57" spans="1:17" ht="15" customHeight="1">
      <c r="A57" s="44" t="str">
        <f>IF(Calcu!B55=TRUE,"","삭제")</f>
        <v>삭제</v>
      </c>
      <c r="D57" s="122" t="str">
        <f>IF(Calcu!C55="없음","",Calcu!C55)</f>
        <v/>
      </c>
      <c r="E57" s="122" t="str">
        <f>Calcu!D55</f>
        <v/>
      </c>
      <c r="F57" s="50" t="str">
        <f>Calcu!X55</f>
        <v/>
      </c>
      <c r="G57" s="50" t="str">
        <f t="shared" si="1"/>
        <v>˚</v>
      </c>
      <c r="H57" s="50" t="str">
        <f>Calcu!AA55</f>
        <v/>
      </c>
      <c r="J57" s="122" t="str">
        <f>Calcu!Z55</f>
        <v/>
      </c>
      <c r="K57" s="122" t="str">
        <f>Calcu!Y55</f>
        <v/>
      </c>
      <c r="L57" s="122" t="str">
        <f>LEFT(Calcu!AB55)</f>
        <v/>
      </c>
      <c r="M57" s="122" t="s">
        <v>131</v>
      </c>
      <c r="N57" s="122" t="s">
        <v>131</v>
      </c>
      <c r="O57" s="122" t="s">
        <v>131</v>
      </c>
      <c r="Q57" s="122" t="str">
        <f>Calcu!AC55</f>
        <v/>
      </c>
    </row>
    <row r="58" spans="1:17" ht="15" customHeight="1">
      <c r="A58" s="44" t="str">
        <f>IF(Calcu!B56=TRUE,"","삭제")</f>
        <v>삭제</v>
      </c>
      <c r="D58" s="122" t="str">
        <f>IF(Calcu!C56="없음","",Calcu!C56)</f>
        <v/>
      </c>
      <c r="E58" s="122" t="str">
        <f>Calcu!D56</f>
        <v/>
      </c>
      <c r="F58" s="50" t="str">
        <f>Calcu!X56</f>
        <v/>
      </c>
      <c r="G58" s="50" t="str">
        <f t="shared" si="1"/>
        <v>˚</v>
      </c>
      <c r="H58" s="50" t="str">
        <f>Calcu!AA56</f>
        <v/>
      </c>
      <c r="J58" s="122" t="str">
        <f>Calcu!Z56</f>
        <v/>
      </c>
      <c r="K58" s="122" t="str">
        <f>Calcu!Y56</f>
        <v/>
      </c>
      <c r="L58" s="122" t="str">
        <f>LEFT(Calcu!AB56)</f>
        <v/>
      </c>
      <c r="M58" s="122" t="s">
        <v>131</v>
      </c>
      <c r="N58" s="122" t="s">
        <v>131</v>
      </c>
      <c r="O58" s="122" t="s">
        <v>131</v>
      </c>
      <c r="Q58" s="122" t="str">
        <f>Calcu!AC56</f>
        <v/>
      </c>
    </row>
    <row r="59" spans="1:17" ht="15" customHeight="1">
      <c r="A59" s="44" t="str">
        <f>IF(Calcu!B57=TRUE,"","삭제")</f>
        <v>삭제</v>
      </c>
      <c r="D59" s="122" t="str">
        <f>IF(Calcu!C57="없음","",Calcu!C57)</f>
        <v/>
      </c>
      <c r="E59" s="122" t="str">
        <f>Calcu!D57</f>
        <v/>
      </c>
      <c r="F59" s="50" t="str">
        <f>Calcu!X57</f>
        <v/>
      </c>
      <c r="G59" s="50" t="str">
        <f t="shared" si="1"/>
        <v>˚</v>
      </c>
      <c r="H59" s="50" t="str">
        <f>Calcu!AA57</f>
        <v/>
      </c>
      <c r="J59" s="122" t="str">
        <f>Calcu!Z57</f>
        <v/>
      </c>
      <c r="K59" s="122" t="str">
        <f>Calcu!Y57</f>
        <v/>
      </c>
      <c r="L59" s="122" t="str">
        <f>LEFT(Calcu!AB57)</f>
        <v/>
      </c>
      <c r="M59" s="122" t="s">
        <v>131</v>
      </c>
      <c r="N59" s="122" t="s">
        <v>131</v>
      </c>
      <c r="O59" s="122" t="s">
        <v>131</v>
      </c>
      <c r="Q59" s="122" t="str">
        <f>Calcu!AC57</f>
        <v/>
      </c>
    </row>
    <row r="60" spans="1:17" ht="15" customHeight="1">
      <c r="A60" s="44" t="str">
        <f>IF(Calcu!B58=TRUE,"","삭제")</f>
        <v>삭제</v>
      </c>
      <c r="D60" s="122" t="str">
        <f>IF(Calcu!C58="없음","",Calcu!C58)</f>
        <v/>
      </c>
      <c r="E60" s="122" t="str">
        <f>Calcu!D58</f>
        <v/>
      </c>
      <c r="F60" s="50" t="str">
        <f>Calcu!X58</f>
        <v/>
      </c>
      <c r="G60" s="50" t="str">
        <f t="shared" si="1"/>
        <v>˚</v>
      </c>
      <c r="H60" s="50" t="str">
        <f>Calcu!AA58</f>
        <v/>
      </c>
      <c r="J60" s="122" t="str">
        <f>Calcu!Z58</f>
        <v/>
      </c>
      <c r="K60" s="122" t="str">
        <f>Calcu!Y58</f>
        <v/>
      </c>
      <c r="L60" s="122" t="str">
        <f>LEFT(Calcu!AB58)</f>
        <v/>
      </c>
      <c r="M60" s="122" t="s">
        <v>131</v>
      </c>
      <c r="N60" s="122" t="s">
        <v>131</v>
      </c>
      <c r="O60" s="122" t="s">
        <v>131</v>
      </c>
      <c r="Q60" s="122" t="str">
        <f>Calcu!AC58</f>
        <v/>
      </c>
    </row>
    <row r="61" spans="1:17" ht="15" customHeight="1">
      <c r="A61" s="44" t="str">
        <f>IF(Calcu!B59=TRUE,"","삭제")</f>
        <v>삭제</v>
      </c>
      <c r="D61" s="122" t="str">
        <f>IF(Calcu!C59="없음","",Calcu!C59)</f>
        <v/>
      </c>
      <c r="E61" s="122" t="str">
        <f>Calcu!D59</f>
        <v/>
      </c>
      <c r="F61" s="50" t="str">
        <f>Calcu!X59</f>
        <v/>
      </c>
      <c r="G61" s="50" t="str">
        <f t="shared" si="1"/>
        <v>˚</v>
      </c>
      <c r="H61" s="50" t="str">
        <f>Calcu!AA59</f>
        <v/>
      </c>
      <c r="J61" s="122" t="str">
        <f>Calcu!Z59</f>
        <v/>
      </c>
      <c r="K61" s="122" t="str">
        <f>Calcu!Y59</f>
        <v/>
      </c>
      <c r="L61" s="122" t="str">
        <f>LEFT(Calcu!AB59)</f>
        <v/>
      </c>
      <c r="M61" s="122" t="s">
        <v>131</v>
      </c>
      <c r="N61" s="122" t="s">
        <v>131</v>
      </c>
      <c r="O61" s="122" t="s">
        <v>131</v>
      </c>
      <c r="Q61" s="122" t="str">
        <f>Calcu!AC59</f>
        <v/>
      </c>
    </row>
    <row r="62" spans="1:17" ht="15" customHeight="1">
      <c r="A62" s="44" t="str">
        <f>IF(Calcu!B60=TRUE,"","삭제")</f>
        <v>삭제</v>
      </c>
      <c r="D62" s="122" t="str">
        <f>IF(Calcu!C60="없음","",Calcu!C60)</f>
        <v/>
      </c>
      <c r="E62" s="122" t="str">
        <f>Calcu!D60</f>
        <v/>
      </c>
      <c r="F62" s="50" t="str">
        <f>Calcu!X60</f>
        <v/>
      </c>
      <c r="G62" s="50" t="str">
        <f t="shared" si="1"/>
        <v>˚</v>
      </c>
      <c r="H62" s="50" t="str">
        <f>Calcu!AA60</f>
        <v/>
      </c>
      <c r="J62" s="122" t="str">
        <f>Calcu!Z60</f>
        <v/>
      </c>
      <c r="K62" s="122" t="str">
        <f>Calcu!Y60</f>
        <v/>
      </c>
      <c r="L62" s="122" t="str">
        <f>LEFT(Calcu!AB60)</f>
        <v/>
      </c>
      <c r="M62" s="122" t="s">
        <v>131</v>
      </c>
      <c r="N62" s="122" t="s">
        <v>131</v>
      </c>
      <c r="O62" s="122" t="s">
        <v>131</v>
      </c>
      <c r="Q62" s="122" t="str">
        <f>Calcu!AC60</f>
        <v/>
      </c>
    </row>
    <row r="63" spans="1:17" ht="15" customHeight="1">
      <c r="A63" s="44" t="str">
        <f>IF(Calcu!B61=TRUE,"","삭제")</f>
        <v>삭제</v>
      </c>
      <c r="D63" s="122" t="str">
        <f>IF(Calcu!C61="없음","",Calcu!C61)</f>
        <v/>
      </c>
      <c r="E63" s="122" t="str">
        <f>Calcu!D61</f>
        <v/>
      </c>
      <c r="F63" s="50" t="str">
        <f>Calcu!X61</f>
        <v/>
      </c>
      <c r="G63" s="50" t="str">
        <f t="shared" si="1"/>
        <v>˚</v>
      </c>
      <c r="H63" s="50" t="str">
        <f>Calcu!AA61</f>
        <v/>
      </c>
      <c r="J63" s="122" t="str">
        <f>Calcu!Z61</f>
        <v/>
      </c>
      <c r="K63" s="122" t="str">
        <f>Calcu!Y61</f>
        <v/>
      </c>
      <c r="L63" s="122" t="str">
        <f>LEFT(Calcu!AB61)</f>
        <v/>
      </c>
      <c r="M63" s="122" t="s">
        <v>131</v>
      </c>
      <c r="N63" s="122" t="s">
        <v>131</v>
      </c>
      <c r="O63" s="122" t="s">
        <v>131</v>
      </c>
      <c r="Q63" s="122" t="str">
        <f>Calcu!AC61</f>
        <v/>
      </c>
    </row>
    <row r="64" spans="1:17" ht="15" customHeight="1">
      <c r="A64" s="44" t="str">
        <f>IF(Calcu!B62=TRUE,"","삭제")</f>
        <v>삭제</v>
      </c>
      <c r="D64" s="122" t="str">
        <f>IF(Calcu!C62="없음","",Calcu!C62)</f>
        <v/>
      </c>
      <c r="E64" s="122" t="str">
        <f>Calcu!D62</f>
        <v/>
      </c>
      <c r="F64" s="50" t="str">
        <f>Calcu!X62</f>
        <v/>
      </c>
      <c r="G64" s="50" t="str">
        <f t="shared" si="1"/>
        <v>˚</v>
      </c>
      <c r="H64" s="50" t="str">
        <f>Calcu!AA62</f>
        <v/>
      </c>
      <c r="J64" s="122" t="str">
        <f>Calcu!Z62</f>
        <v/>
      </c>
      <c r="K64" s="122" t="str">
        <f>Calcu!Y62</f>
        <v/>
      </c>
      <c r="L64" s="122" t="str">
        <f>LEFT(Calcu!AB62)</f>
        <v/>
      </c>
      <c r="M64" s="122" t="s">
        <v>131</v>
      </c>
      <c r="N64" s="122" t="s">
        <v>131</v>
      </c>
      <c r="O64" s="122" t="s">
        <v>131</v>
      </c>
      <c r="Q64" s="122" t="str">
        <f>Calcu!AC62</f>
        <v/>
      </c>
    </row>
    <row r="65" spans="1:17" ht="15" customHeight="1">
      <c r="A65" s="44" t="str">
        <f>IF(Calcu!B63=TRUE,"","삭제")</f>
        <v>삭제</v>
      </c>
      <c r="D65" s="122" t="str">
        <f>IF(Calcu!C63="없음","",Calcu!C63)</f>
        <v/>
      </c>
      <c r="E65" s="122" t="str">
        <f>Calcu!D63</f>
        <v/>
      </c>
      <c r="F65" s="50" t="str">
        <f>Calcu!X63</f>
        <v/>
      </c>
      <c r="G65" s="50" t="str">
        <f t="shared" si="1"/>
        <v>˚</v>
      </c>
      <c r="H65" s="50" t="str">
        <f>Calcu!AA63</f>
        <v/>
      </c>
      <c r="J65" s="122" t="str">
        <f>Calcu!Z63</f>
        <v/>
      </c>
      <c r="K65" s="122" t="str">
        <f>Calcu!Y63</f>
        <v/>
      </c>
      <c r="L65" s="122" t="str">
        <f>LEFT(Calcu!AB63)</f>
        <v/>
      </c>
      <c r="M65" s="122" t="s">
        <v>131</v>
      </c>
      <c r="N65" s="122" t="s">
        <v>131</v>
      </c>
      <c r="O65" s="122" t="s">
        <v>131</v>
      </c>
      <c r="Q65" s="122" t="str">
        <f>Calcu!AC63</f>
        <v/>
      </c>
    </row>
    <row r="66" spans="1:17" ht="15" customHeight="1">
      <c r="A66" s="44" t="str">
        <f>IF(Calcu!B64=TRUE,"","삭제")</f>
        <v>삭제</v>
      </c>
      <c r="D66" s="122" t="str">
        <f>IF(Calcu!C64="없음","",Calcu!C64)</f>
        <v/>
      </c>
      <c r="E66" s="122" t="str">
        <f>Calcu!D64</f>
        <v/>
      </c>
      <c r="F66" s="50" t="str">
        <f>Calcu!X64</f>
        <v/>
      </c>
      <c r="G66" s="50" t="str">
        <f t="shared" si="1"/>
        <v>˚</v>
      </c>
      <c r="H66" s="50" t="str">
        <f>Calcu!AA64</f>
        <v/>
      </c>
      <c r="J66" s="122" t="str">
        <f>Calcu!Z64</f>
        <v/>
      </c>
      <c r="K66" s="122" t="str">
        <f>Calcu!Y64</f>
        <v/>
      </c>
      <c r="L66" s="122" t="str">
        <f>LEFT(Calcu!AB64)</f>
        <v/>
      </c>
      <c r="M66" s="122" t="s">
        <v>131</v>
      </c>
      <c r="N66" s="122" t="s">
        <v>131</v>
      </c>
      <c r="O66" s="122" t="s">
        <v>131</v>
      </c>
      <c r="Q66" s="122" t="str">
        <f>Calcu!AC64</f>
        <v/>
      </c>
    </row>
    <row r="67" spans="1:17" ht="15" customHeight="1">
      <c r="A67" s="44" t="str">
        <f>IF(Calcu!B65=TRUE,"","삭제")</f>
        <v>삭제</v>
      </c>
      <c r="D67" s="122" t="str">
        <f>IF(Calcu!C65="없음","",Calcu!C65)</f>
        <v/>
      </c>
      <c r="E67" s="122" t="str">
        <f>Calcu!D65</f>
        <v/>
      </c>
      <c r="F67" s="50" t="str">
        <f>Calcu!X65</f>
        <v/>
      </c>
      <c r="G67" s="50" t="str">
        <f t="shared" si="1"/>
        <v>˚</v>
      </c>
      <c r="H67" s="50" t="str">
        <f>Calcu!AA65</f>
        <v/>
      </c>
      <c r="J67" s="122" t="str">
        <f>Calcu!Z65</f>
        <v/>
      </c>
      <c r="K67" s="122" t="str">
        <f>Calcu!Y65</f>
        <v/>
      </c>
      <c r="L67" s="122" t="str">
        <f>LEFT(Calcu!AB65)</f>
        <v/>
      </c>
      <c r="M67" s="122" t="s">
        <v>131</v>
      </c>
      <c r="N67" s="122" t="s">
        <v>131</v>
      </c>
      <c r="O67" s="122" t="s">
        <v>131</v>
      </c>
      <c r="Q67" s="122" t="str">
        <f>Calcu!AC65</f>
        <v/>
      </c>
    </row>
    <row r="68" spans="1:17" ht="15" customHeight="1">
      <c r="A68" s="44" t="str">
        <f>IF(Calcu!B66=TRUE,"","삭제")</f>
        <v>삭제</v>
      </c>
      <c r="D68" s="122" t="str">
        <f>IF(Calcu!C66="없음","",Calcu!C66)</f>
        <v/>
      </c>
      <c r="E68" s="122" t="str">
        <f>Calcu!D66</f>
        <v/>
      </c>
      <c r="F68" s="50" t="str">
        <f>Calcu!X66</f>
        <v/>
      </c>
      <c r="G68" s="50" t="str">
        <f t="shared" si="1"/>
        <v>˚</v>
      </c>
      <c r="H68" s="50" t="str">
        <f>Calcu!AA66</f>
        <v/>
      </c>
      <c r="J68" s="122" t="str">
        <f>Calcu!Z66</f>
        <v/>
      </c>
      <c r="K68" s="122" t="str">
        <f>Calcu!Y66</f>
        <v/>
      </c>
      <c r="L68" s="122" t="str">
        <f>LEFT(Calcu!AB66)</f>
        <v/>
      </c>
      <c r="M68" s="122" t="s">
        <v>131</v>
      </c>
      <c r="N68" s="122" t="s">
        <v>131</v>
      </c>
      <c r="O68" s="122" t="s">
        <v>131</v>
      </c>
      <c r="Q68" s="122" t="str">
        <f>Calcu!AC66</f>
        <v/>
      </c>
    </row>
    <row r="69" spans="1:17" ht="15" customHeight="1">
      <c r="A69" s="44" t="str">
        <f>IF(Calcu!B67=TRUE,"","삭제")</f>
        <v>삭제</v>
      </c>
      <c r="D69" s="122" t="str">
        <f>IF(Calcu!C67="없음","",Calcu!C67)</f>
        <v/>
      </c>
      <c r="E69" s="122" t="str">
        <f>Calcu!D67</f>
        <v/>
      </c>
      <c r="F69" s="50" t="str">
        <f>Calcu!X67</f>
        <v/>
      </c>
      <c r="G69" s="50" t="str">
        <f t="shared" si="1"/>
        <v>˚</v>
      </c>
      <c r="H69" s="50" t="str">
        <f>Calcu!AA67</f>
        <v/>
      </c>
      <c r="J69" s="122" t="str">
        <f>Calcu!Z67</f>
        <v/>
      </c>
      <c r="K69" s="122" t="str">
        <f>Calcu!Y67</f>
        <v/>
      </c>
      <c r="L69" s="122" t="str">
        <f>LEFT(Calcu!AB67)</f>
        <v/>
      </c>
      <c r="M69" s="122" t="s">
        <v>131</v>
      </c>
      <c r="N69" s="122" t="s">
        <v>131</v>
      </c>
      <c r="O69" s="122" t="s">
        <v>131</v>
      </c>
      <c r="Q69" s="122" t="str">
        <f>Calcu!AC67</f>
        <v/>
      </c>
    </row>
    <row r="70" spans="1:17" ht="15" customHeight="1">
      <c r="A70" s="44" t="str">
        <f>IF(Calcu!B68=TRUE,"","삭제")</f>
        <v>삭제</v>
      </c>
      <c r="D70" s="122" t="str">
        <f>IF(Calcu!C68="없음","",Calcu!C68)</f>
        <v/>
      </c>
      <c r="E70" s="122" t="str">
        <f>Calcu!D68</f>
        <v/>
      </c>
      <c r="F70" s="50" t="str">
        <f>Calcu!X68</f>
        <v/>
      </c>
      <c r="G70" s="50" t="str">
        <f t="shared" si="1"/>
        <v>˚</v>
      </c>
      <c r="H70" s="50" t="str">
        <f>Calcu!AA68</f>
        <v/>
      </c>
      <c r="J70" s="122" t="str">
        <f>Calcu!Z68</f>
        <v/>
      </c>
      <c r="K70" s="122" t="str">
        <f>Calcu!Y68</f>
        <v/>
      </c>
      <c r="L70" s="122" t="str">
        <f>LEFT(Calcu!AB68)</f>
        <v/>
      </c>
      <c r="M70" s="122" t="s">
        <v>131</v>
      </c>
      <c r="N70" s="122" t="s">
        <v>131</v>
      </c>
      <c r="O70" s="122" t="s">
        <v>131</v>
      </c>
      <c r="Q70" s="122" t="str">
        <f>Calcu!AC68</f>
        <v/>
      </c>
    </row>
    <row r="71" spans="1:17" ht="15" customHeight="1">
      <c r="A71" s="44" t="str">
        <f>IF(Calcu!B69=TRUE,"","삭제")</f>
        <v>삭제</v>
      </c>
      <c r="D71" s="122" t="str">
        <f>IF(Calcu!C69="없음","",Calcu!C69)</f>
        <v/>
      </c>
      <c r="E71" s="122" t="str">
        <f>Calcu!D69</f>
        <v/>
      </c>
      <c r="F71" s="50" t="str">
        <f>Calcu!X69</f>
        <v/>
      </c>
      <c r="G71" s="50" t="str">
        <f t="shared" si="1"/>
        <v>˚</v>
      </c>
      <c r="H71" s="50" t="str">
        <f>Calcu!AA69</f>
        <v/>
      </c>
      <c r="J71" s="122" t="str">
        <f>Calcu!Z69</f>
        <v/>
      </c>
      <c r="K71" s="122" t="str">
        <f>Calcu!Y69</f>
        <v/>
      </c>
      <c r="L71" s="122" t="str">
        <f>LEFT(Calcu!AB69)</f>
        <v/>
      </c>
      <c r="M71" s="122" t="s">
        <v>131</v>
      </c>
      <c r="N71" s="122" t="s">
        <v>131</v>
      </c>
      <c r="O71" s="122" t="s">
        <v>131</v>
      </c>
      <c r="Q71" s="122" t="str">
        <f>Calcu!AC69</f>
        <v/>
      </c>
    </row>
    <row r="72" spans="1:17" ht="15" customHeight="1">
      <c r="A72" s="44" t="str">
        <f>IF(Calcu!B70=TRUE,"","삭제")</f>
        <v>삭제</v>
      </c>
      <c r="D72" s="122" t="str">
        <f>IF(Calcu!C70="없음","",Calcu!C70)</f>
        <v/>
      </c>
      <c r="E72" s="122" t="str">
        <f>Calcu!D70</f>
        <v/>
      </c>
      <c r="F72" s="50" t="str">
        <f>Calcu!X70</f>
        <v/>
      </c>
      <c r="G72" s="50" t="str">
        <f t="shared" si="1"/>
        <v>˚</v>
      </c>
      <c r="H72" s="50" t="str">
        <f>Calcu!AA70</f>
        <v/>
      </c>
      <c r="J72" s="122" t="str">
        <f>Calcu!Z70</f>
        <v/>
      </c>
      <c r="K72" s="122" t="str">
        <f>Calcu!Y70</f>
        <v/>
      </c>
      <c r="L72" s="122" t="str">
        <f>LEFT(Calcu!AB70)</f>
        <v/>
      </c>
      <c r="M72" s="122" t="s">
        <v>131</v>
      </c>
      <c r="N72" s="122" t="s">
        <v>131</v>
      </c>
      <c r="O72" s="122" t="s">
        <v>131</v>
      </c>
      <c r="Q72" s="122" t="str">
        <f>Calcu!AC70</f>
        <v/>
      </c>
    </row>
    <row r="73" spans="1:17" ht="15" customHeight="1">
      <c r="A73" s="44" t="str">
        <f>IF(Calcu!B71=TRUE,"","삭제")</f>
        <v>삭제</v>
      </c>
      <c r="D73" s="122" t="str">
        <f>IF(Calcu!C71="없음","",Calcu!C71)</f>
        <v/>
      </c>
      <c r="E73" s="122" t="str">
        <f>Calcu!D71</f>
        <v/>
      </c>
      <c r="F73" s="50" t="str">
        <f>Calcu!X71</f>
        <v/>
      </c>
      <c r="G73" s="50" t="str">
        <f t="shared" si="1"/>
        <v>˚</v>
      </c>
      <c r="H73" s="50" t="str">
        <f>Calcu!AA71</f>
        <v/>
      </c>
      <c r="J73" s="122" t="str">
        <f>Calcu!Z71</f>
        <v/>
      </c>
      <c r="K73" s="122" t="str">
        <f>Calcu!Y71</f>
        <v/>
      </c>
      <c r="L73" s="122" t="str">
        <f>LEFT(Calcu!AB71)</f>
        <v/>
      </c>
      <c r="M73" s="122" t="s">
        <v>131</v>
      </c>
      <c r="N73" s="122" t="s">
        <v>131</v>
      </c>
      <c r="O73" s="122" t="s">
        <v>131</v>
      </c>
      <c r="Q73" s="122" t="str">
        <f>Calcu!AC71</f>
        <v/>
      </c>
    </row>
    <row r="74" spans="1:17" ht="15" customHeight="1">
      <c r="A74" s="44" t="str">
        <f>IF(Calcu!B72=TRUE,"","삭제")</f>
        <v>삭제</v>
      </c>
      <c r="D74" s="122" t="str">
        <f>IF(Calcu!C72="없음","",Calcu!C72)</f>
        <v/>
      </c>
      <c r="E74" s="122" t="str">
        <f>Calcu!D72</f>
        <v/>
      </c>
      <c r="F74" s="50" t="str">
        <f>Calcu!X72</f>
        <v/>
      </c>
      <c r="G74" s="50" t="str">
        <f t="shared" si="1"/>
        <v>˚</v>
      </c>
      <c r="H74" s="50" t="str">
        <f>Calcu!AA72</f>
        <v/>
      </c>
      <c r="J74" s="122" t="str">
        <f>Calcu!Z72</f>
        <v/>
      </c>
      <c r="K74" s="122" t="str">
        <f>Calcu!Y72</f>
        <v/>
      </c>
      <c r="L74" s="122" t="str">
        <f>LEFT(Calcu!AB72)</f>
        <v/>
      </c>
      <c r="M74" s="122" t="s">
        <v>131</v>
      </c>
      <c r="N74" s="122" t="s">
        <v>131</v>
      </c>
      <c r="O74" s="122" t="s">
        <v>131</v>
      </c>
      <c r="Q74" s="122" t="str">
        <f>Calcu!AC72</f>
        <v/>
      </c>
    </row>
    <row r="75" spans="1:17" ht="15" customHeight="1">
      <c r="A75" s="44" t="str">
        <f>IF(Calcu!B73=TRUE,"","삭제")</f>
        <v>삭제</v>
      </c>
      <c r="D75" s="122" t="str">
        <f>IF(Calcu!C73="없음","",Calcu!C73)</f>
        <v/>
      </c>
      <c r="E75" s="122" t="str">
        <f>Calcu!D73</f>
        <v/>
      </c>
      <c r="F75" s="50" t="str">
        <f>Calcu!X73</f>
        <v/>
      </c>
      <c r="G75" s="50" t="str">
        <f t="shared" si="1"/>
        <v>˚</v>
      </c>
      <c r="H75" s="50" t="str">
        <f>Calcu!AA73</f>
        <v/>
      </c>
      <c r="J75" s="122" t="str">
        <f>Calcu!Z73</f>
        <v/>
      </c>
      <c r="K75" s="122" t="str">
        <f>Calcu!Y73</f>
        <v/>
      </c>
      <c r="L75" s="122" t="str">
        <f>LEFT(Calcu!AB73)</f>
        <v/>
      </c>
      <c r="M75" s="122" t="s">
        <v>131</v>
      </c>
      <c r="N75" s="122" t="s">
        <v>131</v>
      </c>
      <c r="O75" s="122" t="s">
        <v>131</v>
      </c>
      <c r="Q75" s="122" t="str">
        <f>Calcu!AC73</f>
        <v/>
      </c>
    </row>
    <row r="76" spans="1:17" ht="15" customHeight="1">
      <c r="A76" s="203" t="str">
        <f>A15</f>
        <v>삭제</v>
      </c>
      <c r="B76" s="43"/>
      <c r="C76" s="43"/>
      <c r="F76" s="50"/>
      <c r="G76" s="51" t="e">
        <f ca="1">IF(Calcu!E96="사다리꼴","※ 신뢰수준 95 %,","※ 신뢰수준 약 95 %,")</f>
        <v>#DIV/0!</v>
      </c>
      <c r="H76" s="172" t="e">
        <f ca="1">Calcu!E97</f>
        <v>#DIV/0!</v>
      </c>
    </row>
    <row r="77" spans="1:17" ht="15" customHeight="1">
      <c r="A77" s="203" t="str">
        <f>A78</f>
        <v>삭제</v>
      </c>
      <c r="F77" s="50"/>
      <c r="G77" s="50"/>
      <c r="H77" s="50"/>
    </row>
    <row r="78" spans="1:17" ht="15" customHeight="1">
      <c r="A78" s="44" t="str">
        <f>IF(Calcu!B111=TRUE,"","삭제")</f>
        <v>삭제</v>
      </c>
      <c r="D78" s="122" t="str">
        <f>IF(Calcu!C111="없음","",Calcu!C111)</f>
        <v/>
      </c>
      <c r="E78" s="122" t="str">
        <f>Calcu!D111</f>
        <v/>
      </c>
      <c r="F78" s="50" t="str">
        <f>Calcu!X111</f>
        <v/>
      </c>
      <c r="G78" s="50" t="str">
        <f>Calcu!X110</f>
        <v>˚</v>
      </c>
      <c r="H78" s="50" t="str">
        <f>Calcu!AA111</f>
        <v/>
      </c>
      <c r="J78" s="122" t="str">
        <f>Calcu!Z111</f>
        <v/>
      </c>
      <c r="K78" s="122" t="str">
        <f>Calcu!Y111</f>
        <v/>
      </c>
      <c r="L78" s="122" t="str">
        <f>LEFT(Calcu!AB111)</f>
        <v/>
      </c>
      <c r="M78" s="122" t="s">
        <v>131</v>
      </c>
      <c r="N78" s="122" t="s">
        <v>131</v>
      </c>
      <c r="O78" s="122" t="s">
        <v>131</v>
      </c>
      <c r="Q78" s="122" t="str">
        <f>Calcu!AC111</f>
        <v/>
      </c>
    </row>
    <row r="79" spans="1:17" ht="15" customHeight="1">
      <c r="A79" s="44" t="str">
        <f>IF(Calcu!B112=TRUE,"","삭제")</f>
        <v>삭제</v>
      </c>
      <c r="D79" s="122" t="str">
        <f>IF(Calcu!C112="없음","",Calcu!C112)</f>
        <v/>
      </c>
      <c r="E79" s="122" t="str">
        <f>Calcu!D112</f>
        <v/>
      </c>
      <c r="F79" s="50" t="str">
        <f>Calcu!X112</f>
        <v/>
      </c>
      <c r="G79" s="50" t="str">
        <f>G78</f>
        <v>˚</v>
      </c>
      <c r="H79" s="50" t="str">
        <f>Calcu!AA112</f>
        <v/>
      </c>
      <c r="J79" s="122" t="str">
        <f>Calcu!Z112</f>
        <v/>
      </c>
      <c r="K79" s="122" t="str">
        <f>Calcu!Y112</f>
        <v/>
      </c>
      <c r="L79" s="122" t="str">
        <f>LEFT(Calcu!AB112)</f>
        <v/>
      </c>
      <c r="M79" s="122" t="s">
        <v>131</v>
      </c>
      <c r="N79" s="122" t="s">
        <v>131</v>
      </c>
      <c r="O79" s="122" t="s">
        <v>131</v>
      </c>
      <c r="Q79" s="122" t="str">
        <f>Calcu!AC112</f>
        <v/>
      </c>
    </row>
    <row r="80" spans="1:17" ht="15" customHeight="1">
      <c r="A80" s="44" t="str">
        <f>IF(Calcu!B113=TRUE,"","삭제")</f>
        <v>삭제</v>
      </c>
      <c r="D80" s="122" t="str">
        <f>IF(Calcu!C113="없음","",Calcu!C113)</f>
        <v/>
      </c>
      <c r="E80" s="122" t="str">
        <f>Calcu!D113</f>
        <v/>
      </c>
      <c r="F80" s="50" t="str">
        <f>Calcu!X113</f>
        <v/>
      </c>
      <c r="G80" s="50" t="str">
        <f t="shared" ref="G80:G107" si="2">G79</f>
        <v>˚</v>
      </c>
      <c r="H80" s="50" t="str">
        <f>Calcu!AA113</f>
        <v/>
      </c>
      <c r="J80" s="122" t="str">
        <f>Calcu!Z113</f>
        <v/>
      </c>
      <c r="K80" s="122" t="str">
        <f>Calcu!Y113</f>
        <v/>
      </c>
      <c r="L80" s="122" t="str">
        <f>LEFT(Calcu!AB113)</f>
        <v/>
      </c>
      <c r="M80" s="122" t="s">
        <v>131</v>
      </c>
      <c r="N80" s="122" t="s">
        <v>131</v>
      </c>
      <c r="O80" s="122" t="s">
        <v>131</v>
      </c>
      <c r="Q80" s="122" t="str">
        <f>Calcu!AC113</f>
        <v/>
      </c>
    </row>
    <row r="81" spans="1:17" ht="15" customHeight="1">
      <c r="A81" s="44" t="str">
        <f>IF(Calcu!B114=TRUE,"","삭제")</f>
        <v>삭제</v>
      </c>
      <c r="D81" s="122" t="str">
        <f>IF(Calcu!C114="없음","",Calcu!C114)</f>
        <v/>
      </c>
      <c r="E81" s="122" t="str">
        <f>Calcu!D114</f>
        <v/>
      </c>
      <c r="F81" s="50" t="str">
        <f>Calcu!X114</f>
        <v/>
      </c>
      <c r="G81" s="50" t="str">
        <f t="shared" si="2"/>
        <v>˚</v>
      </c>
      <c r="H81" s="50" t="str">
        <f>Calcu!AA114</f>
        <v/>
      </c>
      <c r="J81" s="122" t="str">
        <f>Calcu!Z114</f>
        <v/>
      </c>
      <c r="K81" s="122" t="str">
        <f>Calcu!Y114</f>
        <v/>
      </c>
      <c r="L81" s="122" t="str">
        <f>LEFT(Calcu!AB114)</f>
        <v/>
      </c>
      <c r="M81" s="122" t="s">
        <v>131</v>
      </c>
      <c r="N81" s="122" t="s">
        <v>131</v>
      </c>
      <c r="O81" s="122" t="s">
        <v>131</v>
      </c>
      <c r="Q81" s="122" t="str">
        <f>Calcu!AC114</f>
        <v/>
      </c>
    </row>
    <row r="82" spans="1:17" ht="15" customHeight="1">
      <c r="A82" s="44" t="str">
        <f>IF(Calcu!B115=TRUE,"","삭제")</f>
        <v>삭제</v>
      </c>
      <c r="D82" s="122" t="str">
        <f>IF(Calcu!C115="없음","",Calcu!C115)</f>
        <v/>
      </c>
      <c r="E82" s="122" t="str">
        <f>Calcu!D115</f>
        <v/>
      </c>
      <c r="F82" s="50" t="str">
        <f>Calcu!X115</f>
        <v/>
      </c>
      <c r="G82" s="50" t="str">
        <f t="shared" si="2"/>
        <v>˚</v>
      </c>
      <c r="H82" s="50" t="str">
        <f>Calcu!AA115</f>
        <v/>
      </c>
      <c r="J82" s="122" t="str">
        <f>Calcu!Z115</f>
        <v/>
      </c>
      <c r="K82" s="122" t="str">
        <f>Calcu!Y115</f>
        <v/>
      </c>
      <c r="L82" s="122" t="str">
        <f>LEFT(Calcu!AB115)</f>
        <v/>
      </c>
      <c r="M82" s="122" t="s">
        <v>131</v>
      </c>
      <c r="N82" s="122" t="s">
        <v>131</v>
      </c>
      <c r="O82" s="122" t="s">
        <v>131</v>
      </c>
      <c r="Q82" s="122" t="str">
        <f>Calcu!AC115</f>
        <v/>
      </c>
    </row>
    <row r="83" spans="1:17" ht="15" customHeight="1">
      <c r="A83" s="44" t="str">
        <f>IF(Calcu!B116=TRUE,"","삭제")</f>
        <v>삭제</v>
      </c>
      <c r="D83" s="122" t="str">
        <f>IF(Calcu!C116="없음","",Calcu!C116)</f>
        <v/>
      </c>
      <c r="E83" s="122" t="str">
        <f>Calcu!D116</f>
        <v/>
      </c>
      <c r="F83" s="50" t="str">
        <f>Calcu!X116</f>
        <v/>
      </c>
      <c r="G83" s="50" t="str">
        <f t="shared" si="2"/>
        <v>˚</v>
      </c>
      <c r="H83" s="50" t="str">
        <f>Calcu!AA116</f>
        <v/>
      </c>
      <c r="J83" s="122" t="str">
        <f>Calcu!Z116</f>
        <v/>
      </c>
      <c r="K83" s="122" t="str">
        <f>Calcu!Y116</f>
        <v/>
      </c>
      <c r="L83" s="122" t="str">
        <f>LEFT(Calcu!AB116)</f>
        <v/>
      </c>
      <c r="M83" s="122" t="s">
        <v>131</v>
      </c>
      <c r="N83" s="122" t="s">
        <v>131</v>
      </c>
      <c r="O83" s="122" t="s">
        <v>131</v>
      </c>
      <c r="Q83" s="122" t="str">
        <f>Calcu!AC116</f>
        <v/>
      </c>
    </row>
    <row r="84" spans="1:17" ht="15" customHeight="1">
      <c r="A84" s="44" t="str">
        <f>IF(Calcu!B117=TRUE,"","삭제")</f>
        <v>삭제</v>
      </c>
      <c r="D84" s="122" t="str">
        <f>IF(Calcu!C117="없음","",Calcu!C117)</f>
        <v/>
      </c>
      <c r="E84" s="122" t="str">
        <f>Calcu!D117</f>
        <v/>
      </c>
      <c r="F84" s="50" t="str">
        <f>Calcu!X117</f>
        <v/>
      </c>
      <c r="G84" s="50" t="str">
        <f t="shared" si="2"/>
        <v>˚</v>
      </c>
      <c r="H84" s="50" t="str">
        <f>Calcu!AA117</f>
        <v/>
      </c>
      <c r="J84" s="122" t="str">
        <f>Calcu!Z117</f>
        <v/>
      </c>
      <c r="K84" s="122" t="str">
        <f>Calcu!Y117</f>
        <v/>
      </c>
      <c r="L84" s="122" t="str">
        <f>LEFT(Calcu!AB117)</f>
        <v/>
      </c>
      <c r="M84" s="122" t="s">
        <v>131</v>
      </c>
      <c r="N84" s="122" t="s">
        <v>131</v>
      </c>
      <c r="O84" s="122" t="s">
        <v>131</v>
      </c>
      <c r="Q84" s="122" t="str">
        <f>Calcu!AC117</f>
        <v/>
      </c>
    </row>
    <row r="85" spans="1:17" ht="15" customHeight="1">
      <c r="A85" s="44" t="str">
        <f>IF(Calcu!B118=TRUE,"","삭제")</f>
        <v>삭제</v>
      </c>
      <c r="D85" s="122" t="str">
        <f>IF(Calcu!C118="없음","",Calcu!C118)</f>
        <v/>
      </c>
      <c r="E85" s="122" t="str">
        <f>Calcu!D118</f>
        <v/>
      </c>
      <c r="F85" s="50" t="str">
        <f>Calcu!X118</f>
        <v/>
      </c>
      <c r="G85" s="50" t="str">
        <f t="shared" si="2"/>
        <v>˚</v>
      </c>
      <c r="H85" s="50" t="str">
        <f>Calcu!AA118</f>
        <v/>
      </c>
      <c r="J85" s="122" t="str">
        <f>Calcu!Z118</f>
        <v/>
      </c>
      <c r="K85" s="122" t="str">
        <f>Calcu!Y118</f>
        <v/>
      </c>
      <c r="L85" s="122" t="str">
        <f>LEFT(Calcu!AB118)</f>
        <v/>
      </c>
      <c r="M85" s="122" t="s">
        <v>131</v>
      </c>
      <c r="N85" s="122" t="s">
        <v>131</v>
      </c>
      <c r="O85" s="122" t="s">
        <v>131</v>
      </c>
      <c r="Q85" s="122" t="str">
        <f>Calcu!AC118</f>
        <v/>
      </c>
    </row>
    <row r="86" spans="1:17" ht="15" customHeight="1">
      <c r="A86" s="44" t="str">
        <f>IF(Calcu!B119=TRUE,"","삭제")</f>
        <v>삭제</v>
      </c>
      <c r="D86" s="122" t="str">
        <f>IF(Calcu!C119="없음","",Calcu!C119)</f>
        <v/>
      </c>
      <c r="E86" s="122" t="str">
        <f>Calcu!D119</f>
        <v/>
      </c>
      <c r="F86" s="50" t="str">
        <f>Calcu!X119</f>
        <v/>
      </c>
      <c r="G86" s="50" t="str">
        <f t="shared" si="2"/>
        <v>˚</v>
      </c>
      <c r="H86" s="50" t="str">
        <f>Calcu!AA119</f>
        <v/>
      </c>
      <c r="J86" s="122" t="str">
        <f>Calcu!Z119</f>
        <v/>
      </c>
      <c r="K86" s="122" t="str">
        <f>Calcu!Y119</f>
        <v/>
      </c>
      <c r="L86" s="122" t="str">
        <f>LEFT(Calcu!AB119)</f>
        <v/>
      </c>
      <c r="M86" s="122" t="s">
        <v>131</v>
      </c>
      <c r="N86" s="122" t="s">
        <v>131</v>
      </c>
      <c r="O86" s="122" t="s">
        <v>131</v>
      </c>
      <c r="Q86" s="122" t="str">
        <f>Calcu!AC119</f>
        <v/>
      </c>
    </row>
    <row r="87" spans="1:17" ht="15" customHeight="1">
      <c r="A87" s="44" t="str">
        <f>IF(Calcu!B120=TRUE,"","삭제")</f>
        <v>삭제</v>
      </c>
      <c r="D87" s="122" t="str">
        <f>IF(Calcu!C120="없음","",Calcu!C120)</f>
        <v/>
      </c>
      <c r="E87" s="122" t="str">
        <f>Calcu!D120</f>
        <v/>
      </c>
      <c r="F87" s="50" t="str">
        <f>Calcu!X120</f>
        <v/>
      </c>
      <c r="G87" s="50" t="str">
        <f t="shared" si="2"/>
        <v>˚</v>
      </c>
      <c r="H87" s="50" t="str">
        <f>Calcu!AA120</f>
        <v/>
      </c>
      <c r="J87" s="122" t="str">
        <f>Calcu!Z120</f>
        <v/>
      </c>
      <c r="K87" s="122" t="str">
        <f>Calcu!Y120</f>
        <v/>
      </c>
      <c r="L87" s="122" t="str">
        <f>LEFT(Calcu!AB120)</f>
        <v/>
      </c>
      <c r="M87" s="122" t="s">
        <v>131</v>
      </c>
      <c r="N87" s="122" t="s">
        <v>131</v>
      </c>
      <c r="O87" s="122" t="s">
        <v>131</v>
      </c>
      <c r="Q87" s="122" t="str">
        <f>Calcu!AC120</f>
        <v/>
      </c>
    </row>
    <row r="88" spans="1:17" ht="15" customHeight="1">
      <c r="A88" s="44" t="str">
        <f>IF(Calcu!B121=TRUE,"","삭제")</f>
        <v>삭제</v>
      </c>
      <c r="D88" s="122" t="str">
        <f>IF(Calcu!C121="없음","",Calcu!C121)</f>
        <v/>
      </c>
      <c r="E88" s="122" t="str">
        <f>Calcu!D121</f>
        <v/>
      </c>
      <c r="F88" s="50" t="str">
        <f>Calcu!X121</f>
        <v/>
      </c>
      <c r="G88" s="50" t="str">
        <f t="shared" si="2"/>
        <v>˚</v>
      </c>
      <c r="H88" s="50" t="str">
        <f>Calcu!AA121</f>
        <v/>
      </c>
      <c r="J88" s="122" t="str">
        <f>Calcu!Z121</f>
        <v/>
      </c>
      <c r="K88" s="122" t="str">
        <f>Calcu!Y121</f>
        <v/>
      </c>
      <c r="L88" s="122" t="str">
        <f>LEFT(Calcu!AB121)</f>
        <v/>
      </c>
      <c r="M88" s="122" t="s">
        <v>131</v>
      </c>
      <c r="N88" s="122" t="s">
        <v>131</v>
      </c>
      <c r="O88" s="122" t="s">
        <v>131</v>
      </c>
      <c r="Q88" s="122" t="str">
        <f>Calcu!AC121</f>
        <v/>
      </c>
    </row>
    <row r="89" spans="1:17" ht="15" customHeight="1">
      <c r="A89" s="44" t="str">
        <f>IF(Calcu!B122=TRUE,"","삭제")</f>
        <v>삭제</v>
      </c>
      <c r="D89" s="122" t="str">
        <f>IF(Calcu!C122="없음","",Calcu!C122)</f>
        <v/>
      </c>
      <c r="E89" s="122" t="str">
        <f>Calcu!D122</f>
        <v/>
      </c>
      <c r="F89" s="50" t="str">
        <f>Calcu!X122</f>
        <v/>
      </c>
      <c r="G89" s="50" t="str">
        <f t="shared" si="2"/>
        <v>˚</v>
      </c>
      <c r="H89" s="50" t="str">
        <f>Calcu!AA122</f>
        <v/>
      </c>
      <c r="J89" s="122" t="str">
        <f>Calcu!Z122</f>
        <v/>
      </c>
      <c r="K89" s="122" t="str">
        <f>Calcu!Y122</f>
        <v/>
      </c>
      <c r="L89" s="122" t="str">
        <f>LEFT(Calcu!AB122)</f>
        <v/>
      </c>
      <c r="M89" s="122" t="s">
        <v>131</v>
      </c>
      <c r="N89" s="122" t="s">
        <v>131</v>
      </c>
      <c r="O89" s="122" t="s">
        <v>131</v>
      </c>
      <c r="Q89" s="122" t="str">
        <f>Calcu!AC122</f>
        <v/>
      </c>
    </row>
    <row r="90" spans="1:17" ht="15" customHeight="1">
      <c r="A90" s="44" t="str">
        <f>IF(Calcu!B123=TRUE,"","삭제")</f>
        <v>삭제</v>
      </c>
      <c r="D90" s="122" t="str">
        <f>IF(Calcu!C123="없음","",Calcu!C123)</f>
        <v/>
      </c>
      <c r="E90" s="122" t="str">
        <f>Calcu!D123</f>
        <v/>
      </c>
      <c r="F90" s="50" t="str">
        <f>Calcu!X123</f>
        <v/>
      </c>
      <c r="G90" s="50" t="str">
        <f t="shared" si="2"/>
        <v>˚</v>
      </c>
      <c r="H90" s="50" t="str">
        <f>Calcu!AA123</f>
        <v/>
      </c>
      <c r="J90" s="122" t="str">
        <f>Calcu!Z123</f>
        <v/>
      </c>
      <c r="K90" s="122" t="str">
        <f>Calcu!Y123</f>
        <v/>
      </c>
      <c r="L90" s="122" t="str">
        <f>LEFT(Calcu!AB123)</f>
        <v/>
      </c>
      <c r="M90" s="122" t="s">
        <v>131</v>
      </c>
      <c r="N90" s="122" t="s">
        <v>131</v>
      </c>
      <c r="O90" s="122" t="s">
        <v>131</v>
      </c>
      <c r="Q90" s="122" t="str">
        <f>Calcu!AC123</f>
        <v/>
      </c>
    </row>
    <row r="91" spans="1:17" ht="15" customHeight="1">
      <c r="A91" s="44" t="str">
        <f>IF(Calcu!B124=TRUE,"","삭제")</f>
        <v>삭제</v>
      </c>
      <c r="D91" s="122" t="str">
        <f>IF(Calcu!C124="없음","",Calcu!C124)</f>
        <v/>
      </c>
      <c r="E91" s="122" t="str">
        <f>Calcu!D124</f>
        <v/>
      </c>
      <c r="F91" s="50" t="str">
        <f>Calcu!X124</f>
        <v/>
      </c>
      <c r="G91" s="50" t="str">
        <f t="shared" si="2"/>
        <v>˚</v>
      </c>
      <c r="H91" s="50" t="str">
        <f>Calcu!AA124</f>
        <v/>
      </c>
      <c r="J91" s="122" t="str">
        <f>Calcu!Z124</f>
        <v/>
      </c>
      <c r="K91" s="122" t="str">
        <f>Calcu!Y124</f>
        <v/>
      </c>
      <c r="L91" s="122" t="str">
        <f>LEFT(Calcu!AB124)</f>
        <v/>
      </c>
      <c r="M91" s="122" t="s">
        <v>131</v>
      </c>
      <c r="N91" s="122" t="s">
        <v>131</v>
      </c>
      <c r="O91" s="122" t="s">
        <v>131</v>
      </c>
      <c r="Q91" s="122" t="str">
        <f>Calcu!AC124</f>
        <v/>
      </c>
    </row>
    <row r="92" spans="1:17" ht="15" customHeight="1">
      <c r="A92" s="44" t="str">
        <f>IF(Calcu!B125=TRUE,"","삭제")</f>
        <v>삭제</v>
      </c>
      <c r="D92" s="122" t="str">
        <f>IF(Calcu!C125="없음","",Calcu!C125)</f>
        <v/>
      </c>
      <c r="E92" s="122" t="str">
        <f>Calcu!D125</f>
        <v/>
      </c>
      <c r="F92" s="50" t="str">
        <f>Calcu!X125</f>
        <v/>
      </c>
      <c r="G92" s="50" t="str">
        <f t="shared" si="2"/>
        <v>˚</v>
      </c>
      <c r="H92" s="50" t="str">
        <f>Calcu!AA125</f>
        <v/>
      </c>
      <c r="J92" s="122" t="str">
        <f>Calcu!Z125</f>
        <v/>
      </c>
      <c r="K92" s="122" t="str">
        <f>Calcu!Y125</f>
        <v/>
      </c>
      <c r="L92" s="122" t="str">
        <f>LEFT(Calcu!AB125)</f>
        <v/>
      </c>
      <c r="M92" s="122" t="s">
        <v>131</v>
      </c>
      <c r="N92" s="122" t="s">
        <v>131</v>
      </c>
      <c r="O92" s="122" t="s">
        <v>131</v>
      </c>
      <c r="Q92" s="122" t="str">
        <f>Calcu!AC125</f>
        <v/>
      </c>
    </row>
    <row r="93" spans="1:17" ht="15" customHeight="1">
      <c r="A93" s="44" t="str">
        <f>IF(Calcu!B126=TRUE,"","삭제")</f>
        <v>삭제</v>
      </c>
      <c r="D93" s="122" t="str">
        <f>IF(Calcu!C126="없음","",Calcu!C126)</f>
        <v/>
      </c>
      <c r="E93" s="122" t="str">
        <f>Calcu!D126</f>
        <v/>
      </c>
      <c r="F93" s="50" t="str">
        <f>Calcu!X126</f>
        <v/>
      </c>
      <c r="G93" s="50" t="str">
        <f t="shared" si="2"/>
        <v>˚</v>
      </c>
      <c r="H93" s="50" t="str">
        <f>Calcu!AA126</f>
        <v/>
      </c>
      <c r="J93" s="122" t="str">
        <f>Calcu!Z126</f>
        <v/>
      </c>
      <c r="K93" s="122" t="str">
        <f>Calcu!Y126</f>
        <v/>
      </c>
      <c r="L93" s="122" t="str">
        <f>LEFT(Calcu!AB126)</f>
        <v/>
      </c>
      <c r="M93" s="122" t="s">
        <v>131</v>
      </c>
      <c r="N93" s="122" t="s">
        <v>131</v>
      </c>
      <c r="O93" s="122" t="s">
        <v>131</v>
      </c>
      <c r="Q93" s="122" t="str">
        <f>Calcu!AC126</f>
        <v/>
      </c>
    </row>
    <row r="94" spans="1:17" ht="15" customHeight="1">
      <c r="A94" s="44" t="str">
        <f>IF(Calcu!B127=TRUE,"","삭제")</f>
        <v>삭제</v>
      </c>
      <c r="D94" s="122" t="str">
        <f>IF(Calcu!C127="없음","",Calcu!C127)</f>
        <v/>
      </c>
      <c r="E94" s="122" t="str">
        <f>Calcu!D127</f>
        <v/>
      </c>
      <c r="F94" s="50" t="str">
        <f>Calcu!X127</f>
        <v/>
      </c>
      <c r="G94" s="50" t="str">
        <f t="shared" si="2"/>
        <v>˚</v>
      </c>
      <c r="H94" s="50" t="str">
        <f>Calcu!AA127</f>
        <v/>
      </c>
      <c r="J94" s="122" t="str">
        <f>Calcu!Z127</f>
        <v/>
      </c>
      <c r="K94" s="122" t="str">
        <f>Calcu!Y127</f>
        <v/>
      </c>
      <c r="L94" s="122" t="str">
        <f>LEFT(Calcu!AB127)</f>
        <v/>
      </c>
      <c r="M94" s="122" t="s">
        <v>131</v>
      </c>
      <c r="N94" s="122" t="s">
        <v>131</v>
      </c>
      <c r="O94" s="122" t="s">
        <v>131</v>
      </c>
      <c r="Q94" s="122" t="str">
        <f>Calcu!AC127</f>
        <v/>
      </c>
    </row>
    <row r="95" spans="1:17" ht="15" customHeight="1">
      <c r="A95" s="44" t="str">
        <f>IF(Calcu!B128=TRUE,"","삭제")</f>
        <v>삭제</v>
      </c>
      <c r="D95" s="122" t="str">
        <f>IF(Calcu!C128="없음","",Calcu!C128)</f>
        <v/>
      </c>
      <c r="E95" s="122" t="str">
        <f>Calcu!D128</f>
        <v/>
      </c>
      <c r="F95" s="50" t="str">
        <f>Calcu!X128</f>
        <v/>
      </c>
      <c r="G95" s="50" t="str">
        <f t="shared" si="2"/>
        <v>˚</v>
      </c>
      <c r="H95" s="50" t="str">
        <f>Calcu!AA128</f>
        <v/>
      </c>
      <c r="J95" s="122" t="str">
        <f>Calcu!Z128</f>
        <v/>
      </c>
      <c r="K95" s="122" t="str">
        <f>Calcu!Y128</f>
        <v/>
      </c>
      <c r="L95" s="122" t="str">
        <f>LEFT(Calcu!AB128)</f>
        <v/>
      </c>
      <c r="M95" s="122" t="s">
        <v>131</v>
      </c>
      <c r="N95" s="122" t="s">
        <v>131</v>
      </c>
      <c r="O95" s="122" t="s">
        <v>131</v>
      </c>
      <c r="Q95" s="122" t="str">
        <f>Calcu!AC128</f>
        <v/>
      </c>
    </row>
    <row r="96" spans="1:17" ht="15" customHeight="1">
      <c r="A96" s="44" t="str">
        <f>IF(Calcu!B129=TRUE,"","삭제")</f>
        <v>삭제</v>
      </c>
      <c r="D96" s="122" t="str">
        <f>IF(Calcu!C129="없음","",Calcu!C129)</f>
        <v/>
      </c>
      <c r="E96" s="122" t="str">
        <f>Calcu!D129</f>
        <v/>
      </c>
      <c r="F96" s="50" t="str">
        <f>Calcu!X129</f>
        <v/>
      </c>
      <c r="G96" s="50" t="str">
        <f t="shared" si="2"/>
        <v>˚</v>
      </c>
      <c r="H96" s="50" t="str">
        <f>Calcu!AA129</f>
        <v/>
      </c>
      <c r="J96" s="122" t="str">
        <f>Calcu!Z129</f>
        <v/>
      </c>
      <c r="K96" s="122" t="str">
        <f>Calcu!Y129</f>
        <v/>
      </c>
      <c r="L96" s="122" t="str">
        <f>LEFT(Calcu!AB129)</f>
        <v/>
      </c>
      <c r="M96" s="122" t="s">
        <v>131</v>
      </c>
      <c r="N96" s="122" t="s">
        <v>131</v>
      </c>
      <c r="O96" s="122" t="s">
        <v>131</v>
      </c>
      <c r="Q96" s="122" t="str">
        <f>Calcu!AC129</f>
        <v/>
      </c>
    </row>
    <row r="97" spans="1:17" ht="15" customHeight="1">
      <c r="A97" s="44" t="str">
        <f>IF(Calcu!B130=TRUE,"","삭제")</f>
        <v>삭제</v>
      </c>
      <c r="D97" s="122" t="str">
        <f>IF(Calcu!C130="없음","",Calcu!C130)</f>
        <v/>
      </c>
      <c r="E97" s="122" t="str">
        <f>Calcu!D130</f>
        <v/>
      </c>
      <c r="F97" s="50" t="str">
        <f>Calcu!X130</f>
        <v/>
      </c>
      <c r="G97" s="50" t="str">
        <f t="shared" si="2"/>
        <v>˚</v>
      </c>
      <c r="H97" s="50" t="str">
        <f>Calcu!AA130</f>
        <v/>
      </c>
      <c r="J97" s="122" t="str">
        <f>Calcu!Z130</f>
        <v/>
      </c>
      <c r="K97" s="122" t="str">
        <f>Calcu!Y130</f>
        <v/>
      </c>
      <c r="L97" s="122" t="str">
        <f>LEFT(Calcu!AB130)</f>
        <v/>
      </c>
      <c r="M97" s="122" t="s">
        <v>131</v>
      </c>
      <c r="N97" s="122" t="s">
        <v>131</v>
      </c>
      <c r="O97" s="122" t="s">
        <v>131</v>
      </c>
      <c r="Q97" s="122" t="str">
        <f>Calcu!AC130</f>
        <v/>
      </c>
    </row>
    <row r="98" spans="1:17" ht="15" customHeight="1">
      <c r="A98" s="44" t="str">
        <f>IF(Calcu!B131=TRUE,"","삭제")</f>
        <v>삭제</v>
      </c>
      <c r="D98" s="122" t="str">
        <f>IF(Calcu!C131="없음","",Calcu!C131)</f>
        <v/>
      </c>
      <c r="E98" s="122" t="str">
        <f>Calcu!D131</f>
        <v/>
      </c>
      <c r="F98" s="50" t="str">
        <f>Calcu!X131</f>
        <v/>
      </c>
      <c r="G98" s="50" t="str">
        <f t="shared" si="2"/>
        <v>˚</v>
      </c>
      <c r="H98" s="50" t="str">
        <f>Calcu!AA131</f>
        <v/>
      </c>
      <c r="J98" s="122" t="str">
        <f>Calcu!Z131</f>
        <v/>
      </c>
      <c r="K98" s="122" t="str">
        <f>Calcu!Y131</f>
        <v/>
      </c>
      <c r="L98" s="122" t="str">
        <f>LEFT(Calcu!AB131)</f>
        <v/>
      </c>
      <c r="M98" s="122" t="s">
        <v>131</v>
      </c>
      <c r="N98" s="122" t="s">
        <v>131</v>
      </c>
      <c r="O98" s="122" t="s">
        <v>131</v>
      </c>
      <c r="Q98" s="122" t="str">
        <f>Calcu!AC131</f>
        <v/>
      </c>
    </row>
    <row r="99" spans="1:17" ht="15" customHeight="1">
      <c r="A99" s="44" t="str">
        <f>IF(Calcu!B132=TRUE,"","삭제")</f>
        <v>삭제</v>
      </c>
      <c r="D99" s="122" t="str">
        <f>IF(Calcu!C132="없음","",Calcu!C132)</f>
        <v/>
      </c>
      <c r="E99" s="122" t="str">
        <f>Calcu!D132</f>
        <v/>
      </c>
      <c r="F99" s="50" t="str">
        <f>Calcu!X132</f>
        <v/>
      </c>
      <c r="G99" s="50" t="str">
        <f t="shared" si="2"/>
        <v>˚</v>
      </c>
      <c r="H99" s="50" t="str">
        <f>Calcu!AA132</f>
        <v/>
      </c>
      <c r="J99" s="122" t="str">
        <f>Calcu!Z132</f>
        <v/>
      </c>
      <c r="K99" s="122" t="str">
        <f>Calcu!Y132</f>
        <v/>
      </c>
      <c r="L99" s="122" t="str">
        <f>LEFT(Calcu!AB132)</f>
        <v/>
      </c>
      <c r="M99" s="122" t="s">
        <v>131</v>
      </c>
      <c r="N99" s="122" t="s">
        <v>131</v>
      </c>
      <c r="O99" s="122" t="s">
        <v>131</v>
      </c>
      <c r="Q99" s="122" t="str">
        <f>Calcu!AC132</f>
        <v/>
      </c>
    </row>
    <row r="100" spans="1:17" ht="15" customHeight="1">
      <c r="A100" s="44" t="str">
        <f>IF(Calcu!B133=TRUE,"","삭제")</f>
        <v>삭제</v>
      </c>
      <c r="D100" s="122" t="str">
        <f>IF(Calcu!C133="없음","",Calcu!C133)</f>
        <v/>
      </c>
      <c r="E100" s="122" t="str">
        <f>Calcu!D133</f>
        <v/>
      </c>
      <c r="F100" s="50" t="str">
        <f>Calcu!X133</f>
        <v/>
      </c>
      <c r="G100" s="50" t="str">
        <f t="shared" si="2"/>
        <v>˚</v>
      </c>
      <c r="H100" s="50" t="str">
        <f>Calcu!AA133</f>
        <v/>
      </c>
      <c r="J100" s="122" t="str">
        <f>Calcu!Z133</f>
        <v/>
      </c>
      <c r="K100" s="122" t="str">
        <f>Calcu!Y133</f>
        <v/>
      </c>
      <c r="L100" s="122" t="str">
        <f>LEFT(Calcu!AB133)</f>
        <v/>
      </c>
      <c r="M100" s="122" t="s">
        <v>131</v>
      </c>
      <c r="N100" s="122" t="s">
        <v>131</v>
      </c>
      <c r="O100" s="122" t="s">
        <v>131</v>
      </c>
      <c r="Q100" s="122" t="str">
        <f>Calcu!AC133</f>
        <v/>
      </c>
    </row>
    <row r="101" spans="1:17" ht="15" customHeight="1">
      <c r="A101" s="44" t="str">
        <f>IF(Calcu!B134=TRUE,"","삭제")</f>
        <v>삭제</v>
      </c>
      <c r="D101" s="122" t="str">
        <f>IF(Calcu!C134="없음","",Calcu!C134)</f>
        <v/>
      </c>
      <c r="E101" s="122" t="str">
        <f>Calcu!D134</f>
        <v/>
      </c>
      <c r="F101" s="50" t="str">
        <f>Calcu!X134</f>
        <v/>
      </c>
      <c r="G101" s="50" t="str">
        <f t="shared" si="2"/>
        <v>˚</v>
      </c>
      <c r="H101" s="50" t="str">
        <f>Calcu!AA134</f>
        <v/>
      </c>
      <c r="J101" s="122" t="str">
        <f>Calcu!Z134</f>
        <v/>
      </c>
      <c r="K101" s="122" t="str">
        <f>Calcu!Y134</f>
        <v/>
      </c>
      <c r="L101" s="122" t="str">
        <f>LEFT(Calcu!AB134)</f>
        <v/>
      </c>
      <c r="M101" s="122" t="s">
        <v>131</v>
      </c>
      <c r="N101" s="122" t="s">
        <v>131</v>
      </c>
      <c r="O101" s="122" t="s">
        <v>131</v>
      </c>
      <c r="Q101" s="122" t="str">
        <f>Calcu!AC134</f>
        <v/>
      </c>
    </row>
    <row r="102" spans="1:17" ht="15" customHeight="1">
      <c r="A102" s="44" t="str">
        <f>IF(Calcu!B135=TRUE,"","삭제")</f>
        <v>삭제</v>
      </c>
      <c r="D102" s="122" t="str">
        <f>IF(Calcu!C135="없음","",Calcu!C135)</f>
        <v/>
      </c>
      <c r="E102" s="122" t="str">
        <f>Calcu!D135</f>
        <v/>
      </c>
      <c r="F102" s="50" t="str">
        <f>Calcu!X135</f>
        <v/>
      </c>
      <c r="G102" s="50" t="str">
        <f t="shared" si="2"/>
        <v>˚</v>
      </c>
      <c r="H102" s="50" t="str">
        <f>Calcu!AA135</f>
        <v/>
      </c>
      <c r="J102" s="122" t="str">
        <f>Calcu!Z135</f>
        <v/>
      </c>
      <c r="K102" s="122" t="str">
        <f>Calcu!Y135</f>
        <v/>
      </c>
      <c r="L102" s="122" t="str">
        <f>LEFT(Calcu!AB135)</f>
        <v/>
      </c>
      <c r="M102" s="122" t="s">
        <v>131</v>
      </c>
      <c r="N102" s="122" t="s">
        <v>131</v>
      </c>
      <c r="O102" s="122" t="s">
        <v>131</v>
      </c>
      <c r="Q102" s="122" t="str">
        <f>Calcu!AC135</f>
        <v/>
      </c>
    </row>
    <row r="103" spans="1:17" ht="15" customHeight="1">
      <c r="A103" s="44" t="str">
        <f>IF(Calcu!B136=TRUE,"","삭제")</f>
        <v>삭제</v>
      </c>
      <c r="D103" s="122" t="str">
        <f>IF(Calcu!C136="없음","",Calcu!C136)</f>
        <v/>
      </c>
      <c r="E103" s="122" t="str">
        <f>Calcu!D136</f>
        <v/>
      </c>
      <c r="F103" s="50" t="str">
        <f>Calcu!X136</f>
        <v/>
      </c>
      <c r="G103" s="50" t="str">
        <f t="shared" si="2"/>
        <v>˚</v>
      </c>
      <c r="H103" s="50" t="str">
        <f>Calcu!AA136</f>
        <v/>
      </c>
      <c r="J103" s="122" t="str">
        <f>Calcu!Z136</f>
        <v/>
      </c>
      <c r="K103" s="122" t="str">
        <f>Calcu!Y136</f>
        <v/>
      </c>
      <c r="L103" s="122" t="str">
        <f>LEFT(Calcu!AB136)</f>
        <v/>
      </c>
      <c r="M103" s="122" t="s">
        <v>131</v>
      </c>
      <c r="N103" s="122" t="s">
        <v>131</v>
      </c>
      <c r="O103" s="122" t="s">
        <v>131</v>
      </c>
      <c r="Q103" s="122" t="str">
        <f>Calcu!AC136</f>
        <v/>
      </c>
    </row>
    <row r="104" spans="1:17" ht="15" customHeight="1">
      <c r="A104" s="44" t="str">
        <f>IF(Calcu!B137=TRUE,"","삭제")</f>
        <v>삭제</v>
      </c>
      <c r="D104" s="122" t="str">
        <f>IF(Calcu!C137="없음","",Calcu!C137)</f>
        <v/>
      </c>
      <c r="E104" s="122" t="str">
        <f>Calcu!D137</f>
        <v/>
      </c>
      <c r="F104" s="50" t="str">
        <f>Calcu!X137</f>
        <v/>
      </c>
      <c r="G104" s="50" t="str">
        <f t="shared" si="2"/>
        <v>˚</v>
      </c>
      <c r="H104" s="50" t="str">
        <f>Calcu!AA137</f>
        <v/>
      </c>
      <c r="J104" s="122" t="str">
        <f>Calcu!Z137</f>
        <v/>
      </c>
      <c r="K104" s="122" t="str">
        <f>Calcu!Y137</f>
        <v/>
      </c>
      <c r="L104" s="122" t="str">
        <f>LEFT(Calcu!AB137)</f>
        <v/>
      </c>
      <c r="M104" s="122" t="s">
        <v>131</v>
      </c>
      <c r="N104" s="122" t="s">
        <v>131</v>
      </c>
      <c r="O104" s="122" t="s">
        <v>131</v>
      </c>
      <c r="Q104" s="122" t="str">
        <f>Calcu!AC137</f>
        <v/>
      </c>
    </row>
    <row r="105" spans="1:17" ht="15" customHeight="1">
      <c r="A105" s="44" t="str">
        <f>IF(Calcu!B138=TRUE,"","삭제")</f>
        <v>삭제</v>
      </c>
      <c r="D105" s="122" t="str">
        <f>IF(Calcu!C138="없음","",Calcu!C138)</f>
        <v/>
      </c>
      <c r="E105" s="122" t="str">
        <f>Calcu!D138</f>
        <v/>
      </c>
      <c r="F105" s="50" t="str">
        <f>Calcu!X138</f>
        <v/>
      </c>
      <c r="G105" s="50" t="str">
        <f t="shared" si="2"/>
        <v>˚</v>
      </c>
      <c r="H105" s="50" t="str">
        <f>Calcu!AA138</f>
        <v/>
      </c>
      <c r="J105" s="122" t="str">
        <f>Calcu!Z138</f>
        <v/>
      </c>
      <c r="K105" s="122" t="str">
        <f>Calcu!Y138</f>
        <v/>
      </c>
      <c r="L105" s="122" t="str">
        <f>LEFT(Calcu!AB138)</f>
        <v/>
      </c>
      <c r="M105" s="122" t="s">
        <v>131</v>
      </c>
      <c r="N105" s="122" t="s">
        <v>131</v>
      </c>
      <c r="O105" s="122" t="s">
        <v>131</v>
      </c>
      <c r="Q105" s="122" t="str">
        <f>Calcu!AC138</f>
        <v/>
      </c>
    </row>
    <row r="106" spans="1:17" ht="15" customHeight="1">
      <c r="A106" s="44" t="str">
        <f>IF(Calcu!B139=TRUE,"","삭제")</f>
        <v>삭제</v>
      </c>
      <c r="D106" s="122" t="str">
        <f>IF(Calcu!C139="없음","",Calcu!C139)</f>
        <v/>
      </c>
      <c r="E106" s="122" t="str">
        <f>Calcu!D139</f>
        <v/>
      </c>
      <c r="F106" s="50" t="str">
        <f>Calcu!X139</f>
        <v/>
      </c>
      <c r="G106" s="50" t="str">
        <f t="shared" si="2"/>
        <v>˚</v>
      </c>
      <c r="H106" s="50" t="str">
        <f>Calcu!AA139</f>
        <v/>
      </c>
      <c r="J106" s="122" t="str">
        <f>Calcu!Z139</f>
        <v/>
      </c>
      <c r="K106" s="122" t="str">
        <f>Calcu!Y139</f>
        <v/>
      </c>
      <c r="L106" s="122" t="str">
        <f>LEFT(Calcu!AB139)</f>
        <v/>
      </c>
      <c r="M106" s="122" t="s">
        <v>131</v>
      </c>
      <c r="N106" s="122" t="s">
        <v>131</v>
      </c>
      <c r="O106" s="122" t="s">
        <v>131</v>
      </c>
      <c r="Q106" s="122" t="str">
        <f>Calcu!AC139</f>
        <v/>
      </c>
    </row>
    <row r="107" spans="1:17" ht="15" customHeight="1">
      <c r="A107" s="44" t="str">
        <f>IF(Calcu!B140=TRUE,"","삭제")</f>
        <v>삭제</v>
      </c>
      <c r="D107" s="122" t="str">
        <f>IF(Calcu!C140="없음","",Calcu!C140)</f>
        <v/>
      </c>
      <c r="E107" s="122" t="str">
        <f>Calcu!D140</f>
        <v/>
      </c>
      <c r="F107" s="50" t="str">
        <f>Calcu!X140</f>
        <v/>
      </c>
      <c r="G107" s="50" t="str">
        <f t="shared" si="2"/>
        <v>˚</v>
      </c>
      <c r="H107" s="50" t="str">
        <f>Calcu!AA140</f>
        <v/>
      </c>
      <c r="J107" s="122" t="str">
        <f>Calcu!Z140</f>
        <v/>
      </c>
      <c r="K107" s="122" t="str">
        <f>Calcu!Y140</f>
        <v/>
      </c>
      <c r="L107" s="122" t="str">
        <f>LEFT(Calcu!AB140)</f>
        <v/>
      </c>
      <c r="M107" s="122" t="s">
        <v>131</v>
      </c>
      <c r="N107" s="122" t="s">
        <v>131</v>
      </c>
      <c r="O107" s="122" t="s">
        <v>131</v>
      </c>
      <c r="Q107" s="122" t="str">
        <f>Calcu!AC140</f>
        <v/>
      </c>
    </row>
    <row r="108" spans="1:17" ht="15" customHeight="1">
      <c r="A108" s="203" t="str">
        <f>A109</f>
        <v>삭제</v>
      </c>
      <c r="F108" s="50"/>
      <c r="G108" s="50"/>
      <c r="H108" s="50"/>
    </row>
    <row r="109" spans="1:17" ht="15" customHeight="1">
      <c r="A109" s="44" t="str">
        <f>IF(Calcu!B145=TRUE,"","삭제")</f>
        <v>삭제</v>
      </c>
      <c r="D109" s="122" t="str">
        <f>IF(Calcu!C145="없음","",Calcu!C145)</f>
        <v/>
      </c>
      <c r="E109" s="122" t="str">
        <f>Calcu!D145</f>
        <v/>
      </c>
      <c r="F109" s="50" t="str">
        <f>Calcu!X145</f>
        <v/>
      </c>
      <c r="G109" s="50" t="str">
        <f>Calcu!X144</f>
        <v>˚</v>
      </c>
      <c r="H109" s="50" t="str">
        <f>Calcu!AA145</f>
        <v/>
      </c>
      <c r="J109" s="122" t="str">
        <f>Calcu!Z145</f>
        <v/>
      </c>
      <c r="K109" s="122" t="str">
        <f>Calcu!Y145</f>
        <v/>
      </c>
      <c r="L109" s="122" t="str">
        <f>LEFT(Calcu!AB145)</f>
        <v/>
      </c>
      <c r="M109" s="122" t="s">
        <v>131</v>
      </c>
      <c r="N109" s="122" t="s">
        <v>131</v>
      </c>
      <c r="O109" s="122" t="s">
        <v>131</v>
      </c>
      <c r="Q109" s="122" t="str">
        <f>Calcu!AC145</f>
        <v/>
      </c>
    </row>
    <row r="110" spans="1:17" ht="15" customHeight="1">
      <c r="A110" s="44" t="str">
        <f>IF(Calcu!B146=TRUE,"","삭제")</f>
        <v>삭제</v>
      </c>
      <c r="D110" s="122" t="str">
        <f>IF(Calcu!C146="없음","",Calcu!C146)</f>
        <v/>
      </c>
      <c r="E110" s="122" t="str">
        <f>Calcu!D146</f>
        <v/>
      </c>
      <c r="F110" s="50" t="str">
        <f>Calcu!X146</f>
        <v/>
      </c>
      <c r="G110" s="50" t="str">
        <f>G109</f>
        <v>˚</v>
      </c>
      <c r="H110" s="50" t="str">
        <f>Calcu!AA146</f>
        <v/>
      </c>
      <c r="J110" s="122" t="str">
        <f>Calcu!Z146</f>
        <v/>
      </c>
      <c r="K110" s="122" t="str">
        <f>Calcu!Y146</f>
        <v/>
      </c>
      <c r="L110" s="122" t="str">
        <f>LEFT(Calcu!AB146)</f>
        <v/>
      </c>
      <c r="M110" s="122" t="s">
        <v>131</v>
      </c>
      <c r="N110" s="122" t="s">
        <v>131</v>
      </c>
      <c r="O110" s="122" t="s">
        <v>131</v>
      </c>
      <c r="Q110" s="122" t="str">
        <f>Calcu!AC146</f>
        <v/>
      </c>
    </row>
    <row r="111" spans="1:17" ht="15" customHeight="1">
      <c r="A111" s="44" t="str">
        <f>IF(Calcu!B147=TRUE,"","삭제")</f>
        <v>삭제</v>
      </c>
      <c r="D111" s="122" t="str">
        <f>IF(Calcu!C147="없음","",Calcu!C147)</f>
        <v/>
      </c>
      <c r="E111" s="122" t="str">
        <f>Calcu!D147</f>
        <v/>
      </c>
      <c r="F111" s="50" t="str">
        <f>Calcu!X147</f>
        <v/>
      </c>
      <c r="G111" s="50" t="str">
        <f t="shared" ref="G111:G138" si="3">G110</f>
        <v>˚</v>
      </c>
      <c r="H111" s="50" t="str">
        <f>Calcu!AA147</f>
        <v/>
      </c>
      <c r="J111" s="122" t="str">
        <f>Calcu!Z147</f>
        <v/>
      </c>
      <c r="K111" s="122" t="str">
        <f>Calcu!Y147</f>
        <v/>
      </c>
      <c r="L111" s="122" t="str">
        <f>LEFT(Calcu!AB147)</f>
        <v/>
      </c>
      <c r="M111" s="122" t="s">
        <v>131</v>
      </c>
      <c r="N111" s="122" t="s">
        <v>131</v>
      </c>
      <c r="O111" s="122" t="s">
        <v>131</v>
      </c>
      <c r="Q111" s="122" t="str">
        <f>Calcu!AC147</f>
        <v/>
      </c>
    </row>
    <row r="112" spans="1:17" ht="15" customHeight="1">
      <c r="A112" s="44" t="str">
        <f>IF(Calcu!B148=TRUE,"","삭제")</f>
        <v>삭제</v>
      </c>
      <c r="D112" s="122" t="str">
        <f>IF(Calcu!C148="없음","",Calcu!C148)</f>
        <v/>
      </c>
      <c r="E112" s="122" t="str">
        <f>Calcu!D148</f>
        <v/>
      </c>
      <c r="F112" s="50" t="str">
        <f>Calcu!X148</f>
        <v/>
      </c>
      <c r="G112" s="50" t="str">
        <f t="shared" si="3"/>
        <v>˚</v>
      </c>
      <c r="H112" s="50" t="str">
        <f>Calcu!AA148</f>
        <v/>
      </c>
      <c r="J112" s="122" t="str">
        <f>Calcu!Z148</f>
        <v/>
      </c>
      <c r="K112" s="122" t="str">
        <f>Calcu!Y148</f>
        <v/>
      </c>
      <c r="L112" s="122" t="str">
        <f>LEFT(Calcu!AB148)</f>
        <v/>
      </c>
      <c r="M112" s="122" t="s">
        <v>131</v>
      </c>
      <c r="N112" s="122" t="s">
        <v>131</v>
      </c>
      <c r="O112" s="122" t="s">
        <v>131</v>
      </c>
      <c r="Q112" s="122" t="str">
        <f>Calcu!AC148</f>
        <v/>
      </c>
    </row>
    <row r="113" spans="1:17" ht="15" customHeight="1">
      <c r="A113" s="44" t="str">
        <f>IF(Calcu!B149=TRUE,"","삭제")</f>
        <v>삭제</v>
      </c>
      <c r="D113" s="122" t="str">
        <f>IF(Calcu!C149="없음","",Calcu!C149)</f>
        <v/>
      </c>
      <c r="E113" s="122" t="str">
        <f>Calcu!D149</f>
        <v/>
      </c>
      <c r="F113" s="50" t="str">
        <f>Calcu!X149</f>
        <v/>
      </c>
      <c r="G113" s="50" t="str">
        <f t="shared" si="3"/>
        <v>˚</v>
      </c>
      <c r="H113" s="50" t="str">
        <f>Calcu!AA149</f>
        <v/>
      </c>
      <c r="J113" s="122" t="str">
        <f>Calcu!Z149</f>
        <v/>
      </c>
      <c r="K113" s="122" t="str">
        <f>Calcu!Y149</f>
        <v/>
      </c>
      <c r="L113" s="122" t="str">
        <f>LEFT(Calcu!AB149)</f>
        <v/>
      </c>
      <c r="M113" s="122" t="s">
        <v>131</v>
      </c>
      <c r="N113" s="122" t="s">
        <v>131</v>
      </c>
      <c r="O113" s="122" t="s">
        <v>131</v>
      </c>
      <c r="Q113" s="122" t="str">
        <f>Calcu!AC149</f>
        <v/>
      </c>
    </row>
    <row r="114" spans="1:17" ht="15" customHeight="1">
      <c r="A114" s="44" t="str">
        <f>IF(Calcu!B150=TRUE,"","삭제")</f>
        <v>삭제</v>
      </c>
      <c r="D114" s="122" t="str">
        <f>IF(Calcu!C150="없음","",Calcu!C150)</f>
        <v/>
      </c>
      <c r="E114" s="122" t="str">
        <f>Calcu!D150</f>
        <v/>
      </c>
      <c r="F114" s="50" t="str">
        <f>Calcu!X150</f>
        <v/>
      </c>
      <c r="G114" s="50" t="str">
        <f t="shared" si="3"/>
        <v>˚</v>
      </c>
      <c r="H114" s="50" t="str">
        <f>Calcu!AA150</f>
        <v/>
      </c>
      <c r="J114" s="122" t="str">
        <f>Calcu!Z150</f>
        <v/>
      </c>
      <c r="K114" s="122" t="str">
        <f>Calcu!Y150</f>
        <v/>
      </c>
      <c r="L114" s="122" t="str">
        <f>LEFT(Calcu!AB150)</f>
        <v/>
      </c>
      <c r="M114" s="122" t="s">
        <v>131</v>
      </c>
      <c r="N114" s="122" t="s">
        <v>131</v>
      </c>
      <c r="O114" s="122" t="s">
        <v>131</v>
      </c>
      <c r="Q114" s="122" t="str">
        <f>Calcu!AC150</f>
        <v/>
      </c>
    </row>
    <row r="115" spans="1:17" ht="15" customHeight="1">
      <c r="A115" s="44" t="str">
        <f>IF(Calcu!B151=TRUE,"","삭제")</f>
        <v>삭제</v>
      </c>
      <c r="D115" s="122" t="str">
        <f>IF(Calcu!C151="없음","",Calcu!C151)</f>
        <v/>
      </c>
      <c r="E115" s="122" t="str">
        <f>Calcu!D151</f>
        <v/>
      </c>
      <c r="F115" s="50" t="str">
        <f>Calcu!X151</f>
        <v/>
      </c>
      <c r="G115" s="50" t="str">
        <f t="shared" si="3"/>
        <v>˚</v>
      </c>
      <c r="H115" s="50" t="str">
        <f>Calcu!AA151</f>
        <v/>
      </c>
      <c r="J115" s="122" t="str">
        <f>Calcu!Z151</f>
        <v/>
      </c>
      <c r="K115" s="122" t="str">
        <f>Calcu!Y151</f>
        <v/>
      </c>
      <c r="L115" s="122" t="str">
        <f>LEFT(Calcu!AB151)</f>
        <v/>
      </c>
      <c r="M115" s="122" t="s">
        <v>131</v>
      </c>
      <c r="N115" s="122" t="s">
        <v>131</v>
      </c>
      <c r="O115" s="122" t="s">
        <v>131</v>
      </c>
      <c r="Q115" s="122" t="str">
        <f>Calcu!AC151</f>
        <v/>
      </c>
    </row>
    <row r="116" spans="1:17" ht="15" customHeight="1">
      <c r="A116" s="44" t="str">
        <f>IF(Calcu!B152=TRUE,"","삭제")</f>
        <v>삭제</v>
      </c>
      <c r="D116" s="122" t="str">
        <f>IF(Calcu!C152="없음","",Calcu!C152)</f>
        <v/>
      </c>
      <c r="E116" s="122" t="str">
        <f>Calcu!D152</f>
        <v/>
      </c>
      <c r="F116" s="50" t="str">
        <f>Calcu!X152</f>
        <v/>
      </c>
      <c r="G116" s="50" t="str">
        <f t="shared" si="3"/>
        <v>˚</v>
      </c>
      <c r="H116" s="50" t="str">
        <f>Calcu!AA152</f>
        <v/>
      </c>
      <c r="J116" s="122" t="str">
        <f>Calcu!Z152</f>
        <v/>
      </c>
      <c r="K116" s="122" t="str">
        <f>Calcu!Y152</f>
        <v/>
      </c>
      <c r="L116" s="122" t="str">
        <f>LEFT(Calcu!AB152)</f>
        <v/>
      </c>
      <c r="M116" s="122" t="s">
        <v>131</v>
      </c>
      <c r="N116" s="122" t="s">
        <v>131</v>
      </c>
      <c r="O116" s="122" t="s">
        <v>131</v>
      </c>
      <c r="Q116" s="122" t="str">
        <f>Calcu!AC152</f>
        <v/>
      </c>
    </row>
    <row r="117" spans="1:17" ht="15" customHeight="1">
      <c r="A117" s="44" t="str">
        <f>IF(Calcu!B153=TRUE,"","삭제")</f>
        <v>삭제</v>
      </c>
      <c r="D117" s="122" t="str">
        <f>IF(Calcu!C153="없음","",Calcu!C153)</f>
        <v/>
      </c>
      <c r="E117" s="122" t="str">
        <f>Calcu!D153</f>
        <v/>
      </c>
      <c r="F117" s="50" t="str">
        <f>Calcu!X153</f>
        <v/>
      </c>
      <c r="G117" s="50" t="str">
        <f t="shared" si="3"/>
        <v>˚</v>
      </c>
      <c r="H117" s="50" t="str">
        <f>Calcu!AA153</f>
        <v/>
      </c>
      <c r="J117" s="122" t="str">
        <f>Calcu!Z153</f>
        <v/>
      </c>
      <c r="K117" s="122" t="str">
        <f>Calcu!Y153</f>
        <v/>
      </c>
      <c r="L117" s="122" t="str">
        <f>LEFT(Calcu!AB153)</f>
        <v/>
      </c>
      <c r="M117" s="122" t="s">
        <v>131</v>
      </c>
      <c r="N117" s="122" t="s">
        <v>131</v>
      </c>
      <c r="O117" s="122" t="s">
        <v>131</v>
      </c>
      <c r="Q117" s="122" t="str">
        <f>Calcu!AC153</f>
        <v/>
      </c>
    </row>
    <row r="118" spans="1:17" ht="15" customHeight="1">
      <c r="A118" s="44" t="str">
        <f>IF(Calcu!B154=TRUE,"","삭제")</f>
        <v>삭제</v>
      </c>
      <c r="D118" s="122" t="str">
        <f>IF(Calcu!C154="없음","",Calcu!C154)</f>
        <v/>
      </c>
      <c r="E118" s="122" t="str">
        <f>Calcu!D154</f>
        <v/>
      </c>
      <c r="F118" s="50" t="str">
        <f>Calcu!X154</f>
        <v/>
      </c>
      <c r="G118" s="50" t="str">
        <f t="shared" si="3"/>
        <v>˚</v>
      </c>
      <c r="H118" s="50" t="str">
        <f>Calcu!AA154</f>
        <v/>
      </c>
      <c r="J118" s="122" t="str">
        <f>Calcu!Z154</f>
        <v/>
      </c>
      <c r="K118" s="122" t="str">
        <f>Calcu!Y154</f>
        <v/>
      </c>
      <c r="L118" s="122" t="str">
        <f>LEFT(Calcu!AB154)</f>
        <v/>
      </c>
      <c r="M118" s="122" t="s">
        <v>131</v>
      </c>
      <c r="N118" s="122" t="s">
        <v>131</v>
      </c>
      <c r="O118" s="122" t="s">
        <v>131</v>
      </c>
      <c r="Q118" s="122" t="str">
        <f>Calcu!AC154</f>
        <v/>
      </c>
    </row>
    <row r="119" spans="1:17" ht="15" customHeight="1">
      <c r="A119" s="44" t="str">
        <f>IF(Calcu!B155=TRUE,"","삭제")</f>
        <v>삭제</v>
      </c>
      <c r="D119" s="122" t="str">
        <f>IF(Calcu!C155="없음","",Calcu!C155)</f>
        <v/>
      </c>
      <c r="E119" s="122" t="str">
        <f>Calcu!D155</f>
        <v/>
      </c>
      <c r="F119" s="50" t="str">
        <f>Calcu!X155</f>
        <v/>
      </c>
      <c r="G119" s="50" t="str">
        <f t="shared" si="3"/>
        <v>˚</v>
      </c>
      <c r="H119" s="50" t="str">
        <f>Calcu!AA155</f>
        <v/>
      </c>
      <c r="J119" s="122" t="str">
        <f>Calcu!Z155</f>
        <v/>
      </c>
      <c r="K119" s="122" t="str">
        <f>Calcu!Y155</f>
        <v/>
      </c>
      <c r="L119" s="122" t="str">
        <f>LEFT(Calcu!AB155)</f>
        <v/>
      </c>
      <c r="M119" s="122" t="s">
        <v>131</v>
      </c>
      <c r="N119" s="122" t="s">
        <v>131</v>
      </c>
      <c r="O119" s="122" t="s">
        <v>131</v>
      </c>
      <c r="Q119" s="122" t="str">
        <f>Calcu!AC155</f>
        <v/>
      </c>
    </row>
    <row r="120" spans="1:17" ht="15" customHeight="1">
      <c r="A120" s="44" t="str">
        <f>IF(Calcu!B156=TRUE,"","삭제")</f>
        <v>삭제</v>
      </c>
      <c r="D120" s="122" t="str">
        <f>IF(Calcu!C156="없음","",Calcu!C156)</f>
        <v/>
      </c>
      <c r="E120" s="122" t="str">
        <f>Calcu!D156</f>
        <v/>
      </c>
      <c r="F120" s="50" t="str">
        <f>Calcu!X156</f>
        <v/>
      </c>
      <c r="G120" s="50" t="str">
        <f t="shared" si="3"/>
        <v>˚</v>
      </c>
      <c r="H120" s="50" t="str">
        <f>Calcu!AA156</f>
        <v/>
      </c>
      <c r="J120" s="122" t="str">
        <f>Calcu!Z156</f>
        <v/>
      </c>
      <c r="K120" s="122" t="str">
        <f>Calcu!Y156</f>
        <v/>
      </c>
      <c r="L120" s="122" t="str">
        <f>LEFT(Calcu!AB156)</f>
        <v/>
      </c>
      <c r="M120" s="122" t="s">
        <v>131</v>
      </c>
      <c r="N120" s="122" t="s">
        <v>131</v>
      </c>
      <c r="O120" s="122" t="s">
        <v>131</v>
      </c>
      <c r="Q120" s="122" t="str">
        <f>Calcu!AC156</f>
        <v/>
      </c>
    </row>
    <row r="121" spans="1:17" ht="15" customHeight="1">
      <c r="A121" s="44" t="str">
        <f>IF(Calcu!B157=TRUE,"","삭제")</f>
        <v>삭제</v>
      </c>
      <c r="D121" s="122" t="str">
        <f>IF(Calcu!C157="없음","",Calcu!C157)</f>
        <v/>
      </c>
      <c r="E121" s="122" t="str">
        <f>Calcu!D157</f>
        <v/>
      </c>
      <c r="F121" s="50" t="str">
        <f>Calcu!X157</f>
        <v/>
      </c>
      <c r="G121" s="50" t="str">
        <f t="shared" si="3"/>
        <v>˚</v>
      </c>
      <c r="H121" s="50" t="str">
        <f>Calcu!AA157</f>
        <v/>
      </c>
      <c r="J121" s="122" t="str">
        <f>Calcu!Z157</f>
        <v/>
      </c>
      <c r="K121" s="122" t="str">
        <f>Calcu!Y157</f>
        <v/>
      </c>
      <c r="L121" s="122" t="str">
        <f>LEFT(Calcu!AB157)</f>
        <v/>
      </c>
      <c r="M121" s="122" t="s">
        <v>131</v>
      </c>
      <c r="N121" s="122" t="s">
        <v>131</v>
      </c>
      <c r="O121" s="122" t="s">
        <v>131</v>
      </c>
      <c r="Q121" s="122" t="str">
        <f>Calcu!AC157</f>
        <v/>
      </c>
    </row>
    <row r="122" spans="1:17" ht="15" customHeight="1">
      <c r="A122" s="44" t="str">
        <f>IF(Calcu!B158=TRUE,"","삭제")</f>
        <v>삭제</v>
      </c>
      <c r="D122" s="122" t="str">
        <f>IF(Calcu!C158="없음","",Calcu!C158)</f>
        <v/>
      </c>
      <c r="E122" s="122" t="str">
        <f>Calcu!D158</f>
        <v/>
      </c>
      <c r="F122" s="50" t="str">
        <f>Calcu!X158</f>
        <v/>
      </c>
      <c r="G122" s="50" t="str">
        <f t="shared" si="3"/>
        <v>˚</v>
      </c>
      <c r="H122" s="50" t="str">
        <f>Calcu!AA158</f>
        <v/>
      </c>
      <c r="J122" s="122" t="str">
        <f>Calcu!Z158</f>
        <v/>
      </c>
      <c r="K122" s="122" t="str">
        <f>Calcu!Y158</f>
        <v/>
      </c>
      <c r="L122" s="122" t="str">
        <f>LEFT(Calcu!AB158)</f>
        <v/>
      </c>
      <c r="M122" s="122" t="s">
        <v>131</v>
      </c>
      <c r="N122" s="122" t="s">
        <v>131</v>
      </c>
      <c r="O122" s="122" t="s">
        <v>131</v>
      </c>
      <c r="Q122" s="122" t="str">
        <f>Calcu!AC158</f>
        <v/>
      </c>
    </row>
    <row r="123" spans="1:17" ht="15" customHeight="1">
      <c r="A123" s="44" t="str">
        <f>IF(Calcu!B159=TRUE,"","삭제")</f>
        <v>삭제</v>
      </c>
      <c r="D123" s="122" t="str">
        <f>IF(Calcu!C159="없음","",Calcu!C159)</f>
        <v/>
      </c>
      <c r="E123" s="122" t="str">
        <f>Calcu!D159</f>
        <v/>
      </c>
      <c r="F123" s="50" t="str">
        <f>Calcu!X159</f>
        <v/>
      </c>
      <c r="G123" s="50" t="str">
        <f t="shared" si="3"/>
        <v>˚</v>
      </c>
      <c r="H123" s="50" t="str">
        <f>Calcu!AA159</f>
        <v/>
      </c>
      <c r="J123" s="122" t="str">
        <f>Calcu!Z159</f>
        <v/>
      </c>
      <c r="K123" s="122" t="str">
        <f>Calcu!Y159</f>
        <v/>
      </c>
      <c r="L123" s="122" t="str">
        <f>LEFT(Calcu!AB159)</f>
        <v/>
      </c>
      <c r="M123" s="122" t="s">
        <v>131</v>
      </c>
      <c r="N123" s="122" t="s">
        <v>131</v>
      </c>
      <c r="O123" s="122" t="s">
        <v>131</v>
      </c>
      <c r="Q123" s="122" t="str">
        <f>Calcu!AC159</f>
        <v/>
      </c>
    </row>
    <row r="124" spans="1:17" ht="15" customHeight="1">
      <c r="A124" s="44" t="str">
        <f>IF(Calcu!B160=TRUE,"","삭제")</f>
        <v>삭제</v>
      </c>
      <c r="D124" s="122" t="str">
        <f>IF(Calcu!C160="없음","",Calcu!C160)</f>
        <v/>
      </c>
      <c r="E124" s="122" t="str">
        <f>Calcu!D160</f>
        <v/>
      </c>
      <c r="F124" s="50" t="str">
        <f>Calcu!X160</f>
        <v/>
      </c>
      <c r="G124" s="50" t="str">
        <f t="shared" si="3"/>
        <v>˚</v>
      </c>
      <c r="H124" s="50" t="str">
        <f>Calcu!AA160</f>
        <v/>
      </c>
      <c r="J124" s="122" t="str">
        <f>Calcu!Z160</f>
        <v/>
      </c>
      <c r="K124" s="122" t="str">
        <f>Calcu!Y160</f>
        <v/>
      </c>
      <c r="L124" s="122" t="str">
        <f>LEFT(Calcu!AB160)</f>
        <v/>
      </c>
      <c r="M124" s="122" t="s">
        <v>131</v>
      </c>
      <c r="N124" s="122" t="s">
        <v>131</v>
      </c>
      <c r="O124" s="122" t="s">
        <v>131</v>
      </c>
      <c r="Q124" s="122" t="str">
        <f>Calcu!AC160</f>
        <v/>
      </c>
    </row>
    <row r="125" spans="1:17" ht="15" customHeight="1">
      <c r="A125" s="44" t="str">
        <f>IF(Calcu!B161=TRUE,"","삭제")</f>
        <v>삭제</v>
      </c>
      <c r="D125" s="122" t="str">
        <f>IF(Calcu!C161="없음","",Calcu!C161)</f>
        <v/>
      </c>
      <c r="E125" s="122" t="str">
        <f>Calcu!D161</f>
        <v/>
      </c>
      <c r="F125" s="50" t="str">
        <f>Calcu!X161</f>
        <v/>
      </c>
      <c r="G125" s="50" t="str">
        <f t="shared" si="3"/>
        <v>˚</v>
      </c>
      <c r="H125" s="50" t="str">
        <f>Calcu!AA161</f>
        <v/>
      </c>
      <c r="J125" s="122" t="str">
        <f>Calcu!Z161</f>
        <v/>
      </c>
      <c r="K125" s="122" t="str">
        <f>Calcu!Y161</f>
        <v/>
      </c>
      <c r="L125" s="122" t="str">
        <f>LEFT(Calcu!AB161)</f>
        <v/>
      </c>
      <c r="M125" s="122" t="s">
        <v>131</v>
      </c>
      <c r="N125" s="122" t="s">
        <v>131</v>
      </c>
      <c r="O125" s="122" t="s">
        <v>131</v>
      </c>
      <c r="Q125" s="122" t="str">
        <f>Calcu!AC161</f>
        <v/>
      </c>
    </row>
    <row r="126" spans="1:17" ht="15" customHeight="1">
      <c r="A126" s="44" t="str">
        <f>IF(Calcu!B162=TRUE,"","삭제")</f>
        <v>삭제</v>
      </c>
      <c r="D126" s="122" t="str">
        <f>IF(Calcu!C162="없음","",Calcu!C162)</f>
        <v/>
      </c>
      <c r="E126" s="122" t="str">
        <f>Calcu!D162</f>
        <v/>
      </c>
      <c r="F126" s="50" t="str">
        <f>Calcu!X162</f>
        <v/>
      </c>
      <c r="G126" s="50" t="str">
        <f t="shared" si="3"/>
        <v>˚</v>
      </c>
      <c r="H126" s="50" t="str">
        <f>Calcu!AA162</f>
        <v/>
      </c>
      <c r="J126" s="122" t="str">
        <f>Calcu!Z162</f>
        <v/>
      </c>
      <c r="K126" s="122" t="str">
        <f>Calcu!Y162</f>
        <v/>
      </c>
      <c r="L126" s="122" t="str">
        <f>LEFT(Calcu!AB162)</f>
        <v/>
      </c>
      <c r="M126" s="122" t="s">
        <v>131</v>
      </c>
      <c r="N126" s="122" t="s">
        <v>131</v>
      </c>
      <c r="O126" s="122" t="s">
        <v>131</v>
      </c>
      <c r="Q126" s="122" t="str">
        <f>Calcu!AC162</f>
        <v/>
      </c>
    </row>
    <row r="127" spans="1:17" ht="15" customHeight="1">
      <c r="A127" s="44" t="str">
        <f>IF(Calcu!B163=TRUE,"","삭제")</f>
        <v>삭제</v>
      </c>
      <c r="D127" s="122" t="str">
        <f>IF(Calcu!C163="없음","",Calcu!C163)</f>
        <v/>
      </c>
      <c r="E127" s="122" t="str">
        <f>Calcu!D163</f>
        <v/>
      </c>
      <c r="F127" s="50" t="str">
        <f>Calcu!X163</f>
        <v/>
      </c>
      <c r="G127" s="50" t="str">
        <f t="shared" si="3"/>
        <v>˚</v>
      </c>
      <c r="H127" s="50" t="str">
        <f>Calcu!AA163</f>
        <v/>
      </c>
      <c r="J127" s="122" t="str">
        <f>Calcu!Z163</f>
        <v/>
      </c>
      <c r="K127" s="122" t="str">
        <f>Calcu!Y163</f>
        <v/>
      </c>
      <c r="L127" s="122" t="str">
        <f>LEFT(Calcu!AB163)</f>
        <v/>
      </c>
      <c r="M127" s="122" t="s">
        <v>131</v>
      </c>
      <c r="N127" s="122" t="s">
        <v>131</v>
      </c>
      <c r="O127" s="122" t="s">
        <v>131</v>
      </c>
      <c r="Q127" s="122" t="str">
        <f>Calcu!AC163</f>
        <v/>
      </c>
    </row>
    <row r="128" spans="1:17" ht="15" customHeight="1">
      <c r="A128" s="44" t="str">
        <f>IF(Calcu!B164=TRUE,"","삭제")</f>
        <v>삭제</v>
      </c>
      <c r="D128" s="122" t="str">
        <f>IF(Calcu!C164="없음","",Calcu!C164)</f>
        <v/>
      </c>
      <c r="E128" s="122" t="str">
        <f>Calcu!D164</f>
        <v/>
      </c>
      <c r="F128" s="50" t="str">
        <f>Calcu!X164</f>
        <v/>
      </c>
      <c r="G128" s="50" t="str">
        <f t="shared" si="3"/>
        <v>˚</v>
      </c>
      <c r="H128" s="50" t="str">
        <f>Calcu!AA164</f>
        <v/>
      </c>
      <c r="J128" s="122" t="str">
        <f>Calcu!Z164</f>
        <v/>
      </c>
      <c r="K128" s="122" t="str">
        <f>Calcu!Y164</f>
        <v/>
      </c>
      <c r="L128" s="122" t="str">
        <f>LEFT(Calcu!AB164)</f>
        <v/>
      </c>
      <c r="M128" s="122" t="s">
        <v>131</v>
      </c>
      <c r="N128" s="122" t="s">
        <v>131</v>
      </c>
      <c r="O128" s="122" t="s">
        <v>131</v>
      </c>
      <c r="Q128" s="122" t="str">
        <f>Calcu!AC164</f>
        <v/>
      </c>
    </row>
    <row r="129" spans="1:17" ht="15" customHeight="1">
      <c r="A129" s="44" t="str">
        <f>IF(Calcu!B165=TRUE,"","삭제")</f>
        <v>삭제</v>
      </c>
      <c r="D129" s="122" t="str">
        <f>IF(Calcu!C165="없음","",Calcu!C165)</f>
        <v/>
      </c>
      <c r="E129" s="122" t="str">
        <f>Calcu!D165</f>
        <v/>
      </c>
      <c r="F129" s="50" t="str">
        <f>Calcu!X165</f>
        <v/>
      </c>
      <c r="G129" s="50" t="str">
        <f t="shared" si="3"/>
        <v>˚</v>
      </c>
      <c r="H129" s="50" t="str">
        <f>Calcu!AA165</f>
        <v/>
      </c>
      <c r="J129" s="122" t="str">
        <f>Calcu!Z165</f>
        <v/>
      </c>
      <c r="K129" s="122" t="str">
        <f>Calcu!Y165</f>
        <v/>
      </c>
      <c r="L129" s="122" t="str">
        <f>LEFT(Calcu!AB165)</f>
        <v/>
      </c>
      <c r="M129" s="122" t="s">
        <v>131</v>
      </c>
      <c r="N129" s="122" t="s">
        <v>131</v>
      </c>
      <c r="O129" s="122" t="s">
        <v>131</v>
      </c>
      <c r="Q129" s="122" t="str">
        <f>Calcu!AC165</f>
        <v/>
      </c>
    </row>
    <row r="130" spans="1:17" ht="15" customHeight="1">
      <c r="A130" s="44" t="str">
        <f>IF(Calcu!B166=TRUE,"","삭제")</f>
        <v>삭제</v>
      </c>
      <c r="D130" s="122" t="str">
        <f>IF(Calcu!C166="없음","",Calcu!C166)</f>
        <v/>
      </c>
      <c r="E130" s="122" t="str">
        <f>Calcu!D166</f>
        <v/>
      </c>
      <c r="F130" s="50" t="str">
        <f>Calcu!X166</f>
        <v/>
      </c>
      <c r="G130" s="50" t="str">
        <f t="shared" si="3"/>
        <v>˚</v>
      </c>
      <c r="H130" s="50" t="str">
        <f>Calcu!AA166</f>
        <v/>
      </c>
      <c r="J130" s="122" t="str">
        <f>Calcu!Z166</f>
        <v/>
      </c>
      <c r="K130" s="122" t="str">
        <f>Calcu!Y166</f>
        <v/>
      </c>
      <c r="L130" s="122" t="str">
        <f>LEFT(Calcu!AB166)</f>
        <v/>
      </c>
      <c r="M130" s="122" t="s">
        <v>131</v>
      </c>
      <c r="N130" s="122" t="s">
        <v>131</v>
      </c>
      <c r="O130" s="122" t="s">
        <v>131</v>
      </c>
      <c r="Q130" s="122" t="str">
        <f>Calcu!AC166</f>
        <v/>
      </c>
    </row>
    <row r="131" spans="1:17" ht="15" customHeight="1">
      <c r="A131" s="44" t="str">
        <f>IF(Calcu!B167=TRUE,"","삭제")</f>
        <v>삭제</v>
      </c>
      <c r="D131" s="122" t="str">
        <f>IF(Calcu!C167="없음","",Calcu!C167)</f>
        <v/>
      </c>
      <c r="E131" s="122" t="str">
        <f>Calcu!D167</f>
        <v/>
      </c>
      <c r="F131" s="50" t="str">
        <f>Calcu!X167</f>
        <v/>
      </c>
      <c r="G131" s="50" t="str">
        <f t="shared" si="3"/>
        <v>˚</v>
      </c>
      <c r="H131" s="50" t="str">
        <f>Calcu!AA167</f>
        <v/>
      </c>
      <c r="J131" s="122" t="str">
        <f>Calcu!Z167</f>
        <v/>
      </c>
      <c r="K131" s="122" t="str">
        <f>Calcu!Y167</f>
        <v/>
      </c>
      <c r="L131" s="122" t="str">
        <f>LEFT(Calcu!AB167)</f>
        <v/>
      </c>
      <c r="M131" s="122" t="s">
        <v>131</v>
      </c>
      <c r="N131" s="122" t="s">
        <v>131</v>
      </c>
      <c r="O131" s="122" t="s">
        <v>131</v>
      </c>
      <c r="Q131" s="122" t="str">
        <f>Calcu!AC167</f>
        <v/>
      </c>
    </row>
    <row r="132" spans="1:17" ht="15" customHeight="1">
      <c r="A132" s="44" t="str">
        <f>IF(Calcu!B168=TRUE,"","삭제")</f>
        <v>삭제</v>
      </c>
      <c r="D132" s="122" t="str">
        <f>IF(Calcu!C168="없음","",Calcu!C168)</f>
        <v/>
      </c>
      <c r="E132" s="122" t="str">
        <f>Calcu!D168</f>
        <v/>
      </c>
      <c r="F132" s="50" t="str">
        <f>Calcu!X168</f>
        <v/>
      </c>
      <c r="G132" s="50" t="str">
        <f t="shared" si="3"/>
        <v>˚</v>
      </c>
      <c r="H132" s="50" t="str">
        <f>Calcu!AA168</f>
        <v/>
      </c>
      <c r="J132" s="122" t="str">
        <f>Calcu!Z168</f>
        <v/>
      </c>
      <c r="K132" s="122" t="str">
        <f>Calcu!Y168</f>
        <v/>
      </c>
      <c r="L132" s="122" t="str">
        <f>LEFT(Calcu!AB168)</f>
        <v/>
      </c>
      <c r="M132" s="122" t="s">
        <v>131</v>
      </c>
      <c r="N132" s="122" t="s">
        <v>131</v>
      </c>
      <c r="O132" s="122" t="s">
        <v>131</v>
      </c>
      <c r="Q132" s="122" t="str">
        <f>Calcu!AC168</f>
        <v/>
      </c>
    </row>
    <row r="133" spans="1:17" ht="15" customHeight="1">
      <c r="A133" s="44" t="str">
        <f>IF(Calcu!B169=TRUE,"","삭제")</f>
        <v>삭제</v>
      </c>
      <c r="D133" s="122" t="str">
        <f>IF(Calcu!C169="없음","",Calcu!C169)</f>
        <v/>
      </c>
      <c r="E133" s="122" t="str">
        <f>Calcu!D169</f>
        <v/>
      </c>
      <c r="F133" s="50" t="str">
        <f>Calcu!X169</f>
        <v/>
      </c>
      <c r="G133" s="50" t="str">
        <f t="shared" si="3"/>
        <v>˚</v>
      </c>
      <c r="H133" s="50" t="str">
        <f>Calcu!AA169</f>
        <v/>
      </c>
      <c r="J133" s="122" t="str">
        <f>Calcu!Z169</f>
        <v/>
      </c>
      <c r="K133" s="122" t="str">
        <f>Calcu!Y169</f>
        <v/>
      </c>
      <c r="L133" s="122" t="str">
        <f>LEFT(Calcu!AB169)</f>
        <v/>
      </c>
      <c r="M133" s="122" t="s">
        <v>131</v>
      </c>
      <c r="N133" s="122" t="s">
        <v>131</v>
      </c>
      <c r="O133" s="122" t="s">
        <v>131</v>
      </c>
      <c r="Q133" s="122" t="str">
        <f>Calcu!AC169</f>
        <v/>
      </c>
    </row>
    <row r="134" spans="1:17" ht="15" customHeight="1">
      <c r="A134" s="44" t="str">
        <f>IF(Calcu!B170=TRUE,"","삭제")</f>
        <v>삭제</v>
      </c>
      <c r="D134" s="122" t="str">
        <f>IF(Calcu!C170="없음","",Calcu!C170)</f>
        <v/>
      </c>
      <c r="E134" s="122" t="str">
        <f>Calcu!D170</f>
        <v/>
      </c>
      <c r="F134" s="50" t="str">
        <f>Calcu!X170</f>
        <v/>
      </c>
      <c r="G134" s="50" t="str">
        <f t="shared" si="3"/>
        <v>˚</v>
      </c>
      <c r="H134" s="50" t="str">
        <f>Calcu!AA170</f>
        <v/>
      </c>
      <c r="J134" s="122" t="str">
        <f>Calcu!Z170</f>
        <v/>
      </c>
      <c r="K134" s="122" t="str">
        <f>Calcu!Y170</f>
        <v/>
      </c>
      <c r="L134" s="122" t="str">
        <f>LEFT(Calcu!AB170)</f>
        <v/>
      </c>
      <c r="M134" s="122" t="s">
        <v>131</v>
      </c>
      <c r="N134" s="122" t="s">
        <v>131</v>
      </c>
      <c r="O134" s="122" t="s">
        <v>131</v>
      </c>
      <c r="Q134" s="122" t="str">
        <f>Calcu!AC170</f>
        <v/>
      </c>
    </row>
    <row r="135" spans="1:17" ht="15" customHeight="1">
      <c r="A135" s="44" t="str">
        <f>IF(Calcu!B171=TRUE,"","삭제")</f>
        <v>삭제</v>
      </c>
      <c r="D135" s="122" t="str">
        <f>IF(Calcu!C171="없음","",Calcu!C171)</f>
        <v/>
      </c>
      <c r="E135" s="122" t="str">
        <f>Calcu!D171</f>
        <v/>
      </c>
      <c r="F135" s="50" t="str">
        <f>Calcu!X171</f>
        <v/>
      </c>
      <c r="G135" s="50" t="str">
        <f t="shared" si="3"/>
        <v>˚</v>
      </c>
      <c r="H135" s="50" t="str">
        <f>Calcu!AA171</f>
        <v/>
      </c>
      <c r="J135" s="122" t="str">
        <f>Calcu!Z171</f>
        <v/>
      </c>
      <c r="K135" s="122" t="str">
        <f>Calcu!Y171</f>
        <v/>
      </c>
      <c r="L135" s="122" t="str">
        <f>LEFT(Calcu!AB171)</f>
        <v/>
      </c>
      <c r="M135" s="122" t="s">
        <v>131</v>
      </c>
      <c r="N135" s="122" t="s">
        <v>131</v>
      </c>
      <c r="O135" s="122" t="s">
        <v>131</v>
      </c>
      <c r="Q135" s="122" t="str">
        <f>Calcu!AC171</f>
        <v/>
      </c>
    </row>
    <row r="136" spans="1:17" ht="15" customHeight="1">
      <c r="A136" s="44" t="str">
        <f>IF(Calcu!B172=TRUE,"","삭제")</f>
        <v>삭제</v>
      </c>
      <c r="D136" s="122" t="str">
        <f>IF(Calcu!C172="없음","",Calcu!C172)</f>
        <v/>
      </c>
      <c r="E136" s="122" t="str">
        <f>Calcu!D172</f>
        <v/>
      </c>
      <c r="F136" s="50" t="str">
        <f>Calcu!X172</f>
        <v/>
      </c>
      <c r="G136" s="50" t="str">
        <f t="shared" si="3"/>
        <v>˚</v>
      </c>
      <c r="H136" s="50" t="str">
        <f>Calcu!AA172</f>
        <v/>
      </c>
      <c r="J136" s="122" t="str">
        <f>Calcu!Z172</f>
        <v/>
      </c>
      <c r="K136" s="122" t="str">
        <f>Calcu!Y172</f>
        <v/>
      </c>
      <c r="L136" s="122" t="str">
        <f>LEFT(Calcu!AB172)</f>
        <v/>
      </c>
      <c r="M136" s="122" t="s">
        <v>131</v>
      </c>
      <c r="N136" s="122" t="s">
        <v>131</v>
      </c>
      <c r="O136" s="122" t="s">
        <v>131</v>
      </c>
      <c r="Q136" s="122" t="str">
        <f>Calcu!AC172</f>
        <v/>
      </c>
    </row>
    <row r="137" spans="1:17" ht="15" customHeight="1">
      <c r="A137" s="44" t="str">
        <f>IF(Calcu!B173=TRUE,"","삭제")</f>
        <v>삭제</v>
      </c>
      <c r="D137" s="122" t="str">
        <f>IF(Calcu!C173="없음","",Calcu!C173)</f>
        <v/>
      </c>
      <c r="E137" s="122" t="str">
        <f>Calcu!D173</f>
        <v/>
      </c>
      <c r="F137" s="50" t="str">
        <f>Calcu!X173</f>
        <v/>
      </c>
      <c r="G137" s="50" t="str">
        <f t="shared" si="3"/>
        <v>˚</v>
      </c>
      <c r="H137" s="50" t="str">
        <f>Calcu!AA173</f>
        <v/>
      </c>
      <c r="J137" s="122" t="str">
        <f>Calcu!Z173</f>
        <v/>
      </c>
      <c r="K137" s="122" t="str">
        <f>Calcu!Y173</f>
        <v/>
      </c>
      <c r="L137" s="122" t="str">
        <f>LEFT(Calcu!AB173)</f>
        <v/>
      </c>
      <c r="M137" s="122" t="s">
        <v>131</v>
      </c>
      <c r="N137" s="122" t="s">
        <v>131</v>
      </c>
      <c r="O137" s="122" t="s">
        <v>131</v>
      </c>
      <c r="Q137" s="122" t="str">
        <f>Calcu!AC173</f>
        <v/>
      </c>
    </row>
    <row r="138" spans="1:17" ht="15" customHeight="1">
      <c r="A138" s="44" t="str">
        <f>IF(Calcu!B174=TRUE,"","삭제")</f>
        <v>삭제</v>
      </c>
      <c r="D138" s="122" t="str">
        <f>IF(Calcu!C174="없음","",Calcu!C174)</f>
        <v/>
      </c>
      <c r="E138" s="122" t="str">
        <f>Calcu!D174</f>
        <v/>
      </c>
      <c r="F138" s="50" t="str">
        <f>Calcu!X174</f>
        <v/>
      </c>
      <c r="G138" s="50" t="str">
        <f t="shared" si="3"/>
        <v>˚</v>
      </c>
      <c r="H138" s="50" t="str">
        <f>Calcu!AA174</f>
        <v/>
      </c>
      <c r="J138" s="122" t="str">
        <f>Calcu!Z174</f>
        <v/>
      </c>
      <c r="K138" s="122" t="str">
        <f>Calcu!Y174</f>
        <v/>
      </c>
      <c r="L138" s="122" t="str">
        <f>LEFT(Calcu!AB174)</f>
        <v/>
      </c>
      <c r="M138" s="122" t="s">
        <v>131</v>
      </c>
      <c r="N138" s="122" t="s">
        <v>131</v>
      </c>
      <c r="O138" s="122" t="s">
        <v>131</v>
      </c>
      <c r="Q138" s="122" t="str">
        <f>Calcu!AC174</f>
        <v/>
      </c>
    </row>
    <row r="139" spans="1:17" ht="15" customHeight="1">
      <c r="A139" s="203" t="str">
        <f>A78</f>
        <v>삭제</v>
      </c>
      <c r="B139" s="43"/>
      <c r="C139" s="43"/>
      <c r="F139" s="50"/>
      <c r="G139" s="51" t="e">
        <f ca="1">IF(Calcu!E197="사다리꼴","※ 신뢰수준 95 %,","※ 신뢰수준 약 95 %,")</f>
        <v>#DIV/0!</v>
      </c>
      <c r="H139" s="172" t="e">
        <f ca="1">Calcu!E198</f>
        <v>#DIV/0!</v>
      </c>
    </row>
    <row r="140" spans="1:17" ht="15" customHeight="1">
      <c r="A140" s="203" t="str">
        <f>A141</f>
        <v>삭제</v>
      </c>
      <c r="F140" s="50"/>
      <c r="G140" s="50"/>
      <c r="H140" s="50"/>
    </row>
    <row r="141" spans="1:17" ht="15" customHeight="1">
      <c r="A141" s="44" t="str">
        <f>IF(Calcu!B212=TRUE,"","삭제")</f>
        <v>삭제</v>
      </c>
      <c r="D141" s="122" t="str">
        <f>IF(Calcu!C212="없음","",Calcu!C212)</f>
        <v/>
      </c>
      <c r="E141" s="122" t="str">
        <f>Calcu!D212</f>
        <v/>
      </c>
      <c r="F141" s="50" t="str">
        <f>Calcu!X212</f>
        <v/>
      </c>
      <c r="G141" s="50" t="str">
        <f>Calcu!X211</f>
        <v>˚</v>
      </c>
      <c r="H141" s="50" t="str">
        <f>Calcu!AA212</f>
        <v/>
      </c>
      <c r="J141" s="122" t="str">
        <f>Calcu!Z212</f>
        <v/>
      </c>
      <c r="K141" s="122" t="str">
        <f>Calcu!Y212</f>
        <v/>
      </c>
      <c r="L141" s="122" t="str">
        <f>LEFT(Calcu!AB212)</f>
        <v/>
      </c>
      <c r="M141" s="122" t="s">
        <v>131</v>
      </c>
      <c r="N141" s="122" t="s">
        <v>131</v>
      </c>
      <c r="O141" s="122" t="s">
        <v>131</v>
      </c>
      <c r="Q141" s="122" t="str">
        <f>Calcu!AC212</f>
        <v/>
      </c>
    </row>
    <row r="142" spans="1:17" ht="15" customHeight="1">
      <c r="A142" s="44" t="str">
        <f>IF(Calcu!B213=TRUE,"","삭제")</f>
        <v>삭제</v>
      </c>
      <c r="D142" s="122" t="str">
        <f>IF(Calcu!C213="없음","",Calcu!C213)</f>
        <v/>
      </c>
      <c r="E142" s="122" t="str">
        <f>Calcu!D213</f>
        <v/>
      </c>
      <c r="F142" s="50" t="str">
        <f>Calcu!X213</f>
        <v/>
      </c>
      <c r="G142" s="50" t="str">
        <f>G141</f>
        <v>˚</v>
      </c>
      <c r="H142" s="50" t="str">
        <f>Calcu!AA213</f>
        <v/>
      </c>
      <c r="J142" s="122" t="str">
        <f>Calcu!Z213</f>
        <v/>
      </c>
      <c r="K142" s="122" t="str">
        <f>Calcu!Y213</f>
        <v/>
      </c>
      <c r="L142" s="122" t="str">
        <f>LEFT(Calcu!AB213)</f>
        <v/>
      </c>
      <c r="M142" s="122" t="s">
        <v>131</v>
      </c>
      <c r="N142" s="122" t="s">
        <v>131</v>
      </c>
      <c r="O142" s="122" t="s">
        <v>131</v>
      </c>
      <c r="Q142" s="122" t="str">
        <f>Calcu!AC213</f>
        <v/>
      </c>
    </row>
    <row r="143" spans="1:17" ht="15" customHeight="1">
      <c r="A143" s="44" t="str">
        <f>IF(Calcu!B214=TRUE,"","삭제")</f>
        <v>삭제</v>
      </c>
      <c r="D143" s="122" t="str">
        <f>IF(Calcu!C214="없음","",Calcu!C214)</f>
        <v/>
      </c>
      <c r="E143" s="122" t="str">
        <f>Calcu!D214</f>
        <v/>
      </c>
      <c r="F143" s="50" t="str">
        <f>Calcu!X214</f>
        <v/>
      </c>
      <c r="G143" s="50" t="str">
        <f t="shared" ref="G143:G170" si="4">G142</f>
        <v>˚</v>
      </c>
      <c r="H143" s="50" t="str">
        <f>Calcu!AA214</f>
        <v/>
      </c>
      <c r="J143" s="122" t="str">
        <f>Calcu!Z214</f>
        <v/>
      </c>
      <c r="K143" s="122" t="str">
        <f>Calcu!Y214</f>
        <v/>
      </c>
      <c r="L143" s="122" t="str">
        <f>LEFT(Calcu!AB214)</f>
        <v/>
      </c>
      <c r="M143" s="122" t="s">
        <v>131</v>
      </c>
      <c r="N143" s="122" t="s">
        <v>131</v>
      </c>
      <c r="O143" s="122" t="s">
        <v>131</v>
      </c>
      <c r="Q143" s="122" t="str">
        <f>Calcu!AC214</f>
        <v/>
      </c>
    </row>
    <row r="144" spans="1:17" ht="15" customHeight="1">
      <c r="A144" s="44" t="str">
        <f>IF(Calcu!B215=TRUE,"","삭제")</f>
        <v>삭제</v>
      </c>
      <c r="D144" s="122" t="str">
        <f>IF(Calcu!C215="없음","",Calcu!C215)</f>
        <v/>
      </c>
      <c r="E144" s="122" t="str">
        <f>Calcu!D215</f>
        <v/>
      </c>
      <c r="F144" s="50" t="str">
        <f>Calcu!X215</f>
        <v/>
      </c>
      <c r="G144" s="50" t="str">
        <f t="shared" si="4"/>
        <v>˚</v>
      </c>
      <c r="H144" s="50" t="str">
        <f>Calcu!AA215</f>
        <v/>
      </c>
      <c r="J144" s="122" t="str">
        <f>Calcu!Z215</f>
        <v/>
      </c>
      <c r="K144" s="122" t="str">
        <f>Calcu!Y215</f>
        <v/>
      </c>
      <c r="L144" s="122" t="str">
        <f>LEFT(Calcu!AB215)</f>
        <v/>
      </c>
      <c r="M144" s="122" t="s">
        <v>131</v>
      </c>
      <c r="N144" s="122" t="s">
        <v>131</v>
      </c>
      <c r="O144" s="122" t="s">
        <v>131</v>
      </c>
      <c r="Q144" s="122" t="str">
        <f>Calcu!AC215</f>
        <v/>
      </c>
    </row>
    <row r="145" spans="1:17" ht="15" customHeight="1">
      <c r="A145" s="44" t="str">
        <f>IF(Calcu!B216=TRUE,"","삭제")</f>
        <v>삭제</v>
      </c>
      <c r="D145" s="122" t="str">
        <f>IF(Calcu!C216="없음","",Calcu!C216)</f>
        <v/>
      </c>
      <c r="E145" s="122" t="str">
        <f>Calcu!D216</f>
        <v/>
      </c>
      <c r="F145" s="50" t="str">
        <f>Calcu!X216</f>
        <v/>
      </c>
      <c r="G145" s="50" t="str">
        <f t="shared" si="4"/>
        <v>˚</v>
      </c>
      <c r="H145" s="50" t="str">
        <f>Calcu!AA216</f>
        <v/>
      </c>
      <c r="J145" s="122" t="str">
        <f>Calcu!Z216</f>
        <v/>
      </c>
      <c r="K145" s="122" t="str">
        <f>Calcu!Y216</f>
        <v/>
      </c>
      <c r="L145" s="122" t="str">
        <f>LEFT(Calcu!AB216)</f>
        <v/>
      </c>
      <c r="M145" s="122" t="s">
        <v>131</v>
      </c>
      <c r="N145" s="122" t="s">
        <v>131</v>
      </c>
      <c r="O145" s="122" t="s">
        <v>131</v>
      </c>
      <c r="Q145" s="122" t="str">
        <f>Calcu!AC216</f>
        <v/>
      </c>
    </row>
    <row r="146" spans="1:17" ht="15" customHeight="1">
      <c r="A146" s="44" t="str">
        <f>IF(Calcu!B217=TRUE,"","삭제")</f>
        <v>삭제</v>
      </c>
      <c r="D146" s="122" t="str">
        <f>IF(Calcu!C217="없음","",Calcu!C217)</f>
        <v/>
      </c>
      <c r="E146" s="122" t="str">
        <f>Calcu!D217</f>
        <v/>
      </c>
      <c r="F146" s="50" t="str">
        <f>Calcu!X217</f>
        <v/>
      </c>
      <c r="G146" s="50" t="str">
        <f t="shared" si="4"/>
        <v>˚</v>
      </c>
      <c r="H146" s="50" t="str">
        <f>Calcu!AA217</f>
        <v/>
      </c>
      <c r="J146" s="122" t="str">
        <f>Calcu!Z217</f>
        <v/>
      </c>
      <c r="K146" s="122" t="str">
        <f>Calcu!Y217</f>
        <v/>
      </c>
      <c r="L146" s="122" t="str">
        <f>LEFT(Calcu!AB217)</f>
        <v/>
      </c>
      <c r="M146" s="122" t="s">
        <v>131</v>
      </c>
      <c r="N146" s="122" t="s">
        <v>131</v>
      </c>
      <c r="O146" s="122" t="s">
        <v>131</v>
      </c>
      <c r="Q146" s="122" t="str">
        <f>Calcu!AC217</f>
        <v/>
      </c>
    </row>
    <row r="147" spans="1:17" ht="15" customHeight="1">
      <c r="A147" s="44" t="str">
        <f>IF(Calcu!B218=TRUE,"","삭제")</f>
        <v>삭제</v>
      </c>
      <c r="D147" s="122" t="str">
        <f>IF(Calcu!C218="없음","",Calcu!C218)</f>
        <v/>
      </c>
      <c r="E147" s="122" t="str">
        <f>Calcu!D218</f>
        <v/>
      </c>
      <c r="F147" s="50" t="str">
        <f>Calcu!X218</f>
        <v/>
      </c>
      <c r="G147" s="50" t="str">
        <f t="shared" si="4"/>
        <v>˚</v>
      </c>
      <c r="H147" s="50" t="str">
        <f>Calcu!AA218</f>
        <v/>
      </c>
      <c r="J147" s="122" t="str">
        <f>Calcu!Z218</f>
        <v/>
      </c>
      <c r="K147" s="122" t="str">
        <f>Calcu!Y218</f>
        <v/>
      </c>
      <c r="L147" s="122" t="str">
        <f>LEFT(Calcu!AB218)</f>
        <v/>
      </c>
      <c r="M147" s="122" t="s">
        <v>131</v>
      </c>
      <c r="N147" s="122" t="s">
        <v>131</v>
      </c>
      <c r="O147" s="122" t="s">
        <v>131</v>
      </c>
      <c r="Q147" s="122" t="str">
        <f>Calcu!AC218</f>
        <v/>
      </c>
    </row>
    <row r="148" spans="1:17" ht="15" customHeight="1">
      <c r="A148" s="44" t="str">
        <f>IF(Calcu!B219=TRUE,"","삭제")</f>
        <v>삭제</v>
      </c>
      <c r="D148" s="122" t="str">
        <f>IF(Calcu!C219="없음","",Calcu!C219)</f>
        <v/>
      </c>
      <c r="E148" s="122" t="str">
        <f>Calcu!D219</f>
        <v/>
      </c>
      <c r="F148" s="50" t="str">
        <f>Calcu!X219</f>
        <v/>
      </c>
      <c r="G148" s="50" t="str">
        <f t="shared" si="4"/>
        <v>˚</v>
      </c>
      <c r="H148" s="50" t="str">
        <f>Calcu!AA219</f>
        <v/>
      </c>
      <c r="J148" s="122" t="str">
        <f>Calcu!Z219</f>
        <v/>
      </c>
      <c r="K148" s="122" t="str">
        <f>Calcu!Y219</f>
        <v/>
      </c>
      <c r="L148" s="122" t="str">
        <f>LEFT(Calcu!AB219)</f>
        <v/>
      </c>
      <c r="M148" s="122" t="s">
        <v>131</v>
      </c>
      <c r="N148" s="122" t="s">
        <v>131</v>
      </c>
      <c r="O148" s="122" t="s">
        <v>131</v>
      </c>
      <c r="Q148" s="122" t="str">
        <f>Calcu!AC219</f>
        <v/>
      </c>
    </row>
    <row r="149" spans="1:17" ht="15" customHeight="1">
      <c r="A149" s="44" t="str">
        <f>IF(Calcu!B220=TRUE,"","삭제")</f>
        <v>삭제</v>
      </c>
      <c r="D149" s="122" t="str">
        <f>IF(Calcu!C220="없음","",Calcu!C220)</f>
        <v/>
      </c>
      <c r="E149" s="122" t="str">
        <f>Calcu!D220</f>
        <v/>
      </c>
      <c r="F149" s="50" t="str">
        <f>Calcu!X220</f>
        <v/>
      </c>
      <c r="G149" s="50" t="str">
        <f t="shared" si="4"/>
        <v>˚</v>
      </c>
      <c r="H149" s="50" t="str">
        <f>Calcu!AA220</f>
        <v/>
      </c>
      <c r="J149" s="122" t="str">
        <f>Calcu!Z220</f>
        <v/>
      </c>
      <c r="K149" s="122" t="str">
        <f>Calcu!Y220</f>
        <v/>
      </c>
      <c r="L149" s="122" t="str">
        <f>LEFT(Calcu!AB220)</f>
        <v/>
      </c>
      <c r="M149" s="122" t="s">
        <v>131</v>
      </c>
      <c r="N149" s="122" t="s">
        <v>131</v>
      </c>
      <c r="O149" s="122" t="s">
        <v>131</v>
      </c>
      <c r="Q149" s="122" t="str">
        <f>Calcu!AC220</f>
        <v/>
      </c>
    </row>
    <row r="150" spans="1:17" ht="15" customHeight="1">
      <c r="A150" s="44" t="str">
        <f>IF(Calcu!B221=TRUE,"","삭제")</f>
        <v>삭제</v>
      </c>
      <c r="D150" s="122" t="str">
        <f>IF(Calcu!C221="없음","",Calcu!C221)</f>
        <v/>
      </c>
      <c r="E150" s="122" t="str">
        <f>Calcu!D221</f>
        <v/>
      </c>
      <c r="F150" s="50" t="str">
        <f>Calcu!X221</f>
        <v/>
      </c>
      <c r="G150" s="50" t="str">
        <f t="shared" si="4"/>
        <v>˚</v>
      </c>
      <c r="H150" s="50" t="str">
        <f>Calcu!AA221</f>
        <v/>
      </c>
      <c r="J150" s="122" t="str">
        <f>Calcu!Z221</f>
        <v/>
      </c>
      <c r="K150" s="122" t="str">
        <f>Calcu!Y221</f>
        <v/>
      </c>
      <c r="L150" s="122" t="str">
        <f>LEFT(Calcu!AB221)</f>
        <v/>
      </c>
      <c r="M150" s="122" t="s">
        <v>131</v>
      </c>
      <c r="N150" s="122" t="s">
        <v>131</v>
      </c>
      <c r="O150" s="122" t="s">
        <v>131</v>
      </c>
      <c r="Q150" s="122" t="str">
        <f>Calcu!AC221</f>
        <v/>
      </c>
    </row>
    <row r="151" spans="1:17" ht="15" customHeight="1">
      <c r="A151" s="44" t="str">
        <f>IF(Calcu!B222=TRUE,"","삭제")</f>
        <v>삭제</v>
      </c>
      <c r="D151" s="122" t="str">
        <f>IF(Calcu!C222="없음","",Calcu!C222)</f>
        <v/>
      </c>
      <c r="E151" s="122" t="str">
        <f>Calcu!D222</f>
        <v/>
      </c>
      <c r="F151" s="50" t="str">
        <f>Calcu!X222</f>
        <v/>
      </c>
      <c r="G151" s="50" t="str">
        <f t="shared" si="4"/>
        <v>˚</v>
      </c>
      <c r="H151" s="50" t="str">
        <f>Calcu!AA222</f>
        <v/>
      </c>
      <c r="J151" s="122" t="str">
        <f>Calcu!Z222</f>
        <v/>
      </c>
      <c r="K151" s="122" t="str">
        <f>Calcu!Y222</f>
        <v/>
      </c>
      <c r="L151" s="122" t="str">
        <f>LEFT(Calcu!AB222)</f>
        <v/>
      </c>
      <c r="M151" s="122" t="s">
        <v>131</v>
      </c>
      <c r="N151" s="122" t="s">
        <v>131</v>
      </c>
      <c r="O151" s="122" t="s">
        <v>131</v>
      </c>
      <c r="Q151" s="122" t="str">
        <f>Calcu!AC222</f>
        <v/>
      </c>
    </row>
    <row r="152" spans="1:17" ht="15" customHeight="1">
      <c r="A152" s="44" t="str">
        <f>IF(Calcu!B223=TRUE,"","삭제")</f>
        <v>삭제</v>
      </c>
      <c r="D152" s="122" t="str">
        <f>IF(Calcu!C223="없음","",Calcu!C223)</f>
        <v/>
      </c>
      <c r="E152" s="122" t="str">
        <f>Calcu!D223</f>
        <v/>
      </c>
      <c r="F152" s="50" t="str">
        <f>Calcu!X223</f>
        <v/>
      </c>
      <c r="G152" s="50" t="str">
        <f t="shared" si="4"/>
        <v>˚</v>
      </c>
      <c r="H152" s="50" t="str">
        <f>Calcu!AA223</f>
        <v/>
      </c>
      <c r="J152" s="122" t="str">
        <f>Calcu!Z223</f>
        <v/>
      </c>
      <c r="K152" s="122" t="str">
        <f>Calcu!Y223</f>
        <v/>
      </c>
      <c r="L152" s="122" t="str">
        <f>LEFT(Calcu!AB223)</f>
        <v/>
      </c>
      <c r="M152" s="122" t="s">
        <v>131</v>
      </c>
      <c r="N152" s="122" t="s">
        <v>131</v>
      </c>
      <c r="O152" s="122" t="s">
        <v>131</v>
      </c>
      <c r="Q152" s="122" t="str">
        <f>Calcu!AC223</f>
        <v/>
      </c>
    </row>
    <row r="153" spans="1:17" ht="15" customHeight="1">
      <c r="A153" s="44" t="str">
        <f>IF(Calcu!B224=TRUE,"","삭제")</f>
        <v>삭제</v>
      </c>
      <c r="D153" s="122" t="str">
        <f>IF(Calcu!C224="없음","",Calcu!C224)</f>
        <v/>
      </c>
      <c r="E153" s="122" t="str">
        <f>Calcu!D224</f>
        <v/>
      </c>
      <c r="F153" s="50" t="str">
        <f>Calcu!X224</f>
        <v/>
      </c>
      <c r="G153" s="50" t="str">
        <f t="shared" si="4"/>
        <v>˚</v>
      </c>
      <c r="H153" s="50" t="str">
        <f>Calcu!AA224</f>
        <v/>
      </c>
      <c r="J153" s="122" t="str">
        <f>Calcu!Z224</f>
        <v/>
      </c>
      <c r="K153" s="122" t="str">
        <f>Calcu!Y224</f>
        <v/>
      </c>
      <c r="L153" s="122" t="str">
        <f>LEFT(Calcu!AB224)</f>
        <v/>
      </c>
      <c r="M153" s="122" t="s">
        <v>131</v>
      </c>
      <c r="N153" s="122" t="s">
        <v>131</v>
      </c>
      <c r="O153" s="122" t="s">
        <v>131</v>
      </c>
      <c r="Q153" s="122" t="str">
        <f>Calcu!AC224</f>
        <v/>
      </c>
    </row>
    <row r="154" spans="1:17" ht="15" customHeight="1">
      <c r="A154" s="44" t="str">
        <f>IF(Calcu!B225=TRUE,"","삭제")</f>
        <v>삭제</v>
      </c>
      <c r="D154" s="122" t="str">
        <f>IF(Calcu!C225="없음","",Calcu!C225)</f>
        <v/>
      </c>
      <c r="E154" s="122" t="str">
        <f>Calcu!D225</f>
        <v/>
      </c>
      <c r="F154" s="50" t="str">
        <f>Calcu!X225</f>
        <v/>
      </c>
      <c r="G154" s="50" t="str">
        <f t="shared" si="4"/>
        <v>˚</v>
      </c>
      <c r="H154" s="50" t="str">
        <f>Calcu!AA225</f>
        <v/>
      </c>
      <c r="J154" s="122" t="str">
        <f>Calcu!Z225</f>
        <v/>
      </c>
      <c r="K154" s="122" t="str">
        <f>Calcu!Y225</f>
        <v/>
      </c>
      <c r="L154" s="122" t="str">
        <f>LEFT(Calcu!AB225)</f>
        <v/>
      </c>
      <c r="M154" s="122" t="s">
        <v>131</v>
      </c>
      <c r="N154" s="122" t="s">
        <v>131</v>
      </c>
      <c r="O154" s="122" t="s">
        <v>131</v>
      </c>
      <c r="Q154" s="122" t="str">
        <f>Calcu!AC225</f>
        <v/>
      </c>
    </row>
    <row r="155" spans="1:17" ht="15" customHeight="1">
      <c r="A155" s="44" t="str">
        <f>IF(Calcu!B226=TRUE,"","삭제")</f>
        <v>삭제</v>
      </c>
      <c r="D155" s="122" t="str">
        <f>IF(Calcu!C226="없음","",Calcu!C226)</f>
        <v/>
      </c>
      <c r="E155" s="122" t="str">
        <f>Calcu!D226</f>
        <v/>
      </c>
      <c r="F155" s="50" t="str">
        <f>Calcu!X226</f>
        <v/>
      </c>
      <c r="G155" s="50" t="str">
        <f t="shared" si="4"/>
        <v>˚</v>
      </c>
      <c r="H155" s="50" t="str">
        <f>Calcu!AA226</f>
        <v/>
      </c>
      <c r="J155" s="122" t="str">
        <f>Calcu!Z226</f>
        <v/>
      </c>
      <c r="K155" s="122" t="str">
        <f>Calcu!Y226</f>
        <v/>
      </c>
      <c r="L155" s="122" t="str">
        <f>LEFT(Calcu!AB226)</f>
        <v/>
      </c>
      <c r="M155" s="122" t="s">
        <v>131</v>
      </c>
      <c r="N155" s="122" t="s">
        <v>131</v>
      </c>
      <c r="O155" s="122" t="s">
        <v>131</v>
      </c>
      <c r="Q155" s="122" t="str">
        <f>Calcu!AC226</f>
        <v/>
      </c>
    </row>
    <row r="156" spans="1:17" ht="15" customHeight="1">
      <c r="A156" s="44" t="str">
        <f>IF(Calcu!B227=TRUE,"","삭제")</f>
        <v>삭제</v>
      </c>
      <c r="D156" s="122" t="str">
        <f>IF(Calcu!C227="없음","",Calcu!C227)</f>
        <v/>
      </c>
      <c r="E156" s="122" t="str">
        <f>Calcu!D227</f>
        <v/>
      </c>
      <c r="F156" s="50" t="str">
        <f>Calcu!X227</f>
        <v/>
      </c>
      <c r="G156" s="50" t="str">
        <f t="shared" si="4"/>
        <v>˚</v>
      </c>
      <c r="H156" s="50" t="str">
        <f>Calcu!AA227</f>
        <v/>
      </c>
      <c r="J156" s="122" t="str">
        <f>Calcu!Z227</f>
        <v/>
      </c>
      <c r="K156" s="122" t="str">
        <f>Calcu!Y227</f>
        <v/>
      </c>
      <c r="L156" s="122" t="str">
        <f>LEFT(Calcu!AB227)</f>
        <v/>
      </c>
      <c r="M156" s="122" t="s">
        <v>131</v>
      </c>
      <c r="N156" s="122" t="s">
        <v>131</v>
      </c>
      <c r="O156" s="122" t="s">
        <v>131</v>
      </c>
      <c r="Q156" s="122" t="str">
        <f>Calcu!AC227</f>
        <v/>
      </c>
    </row>
    <row r="157" spans="1:17" ht="15" customHeight="1">
      <c r="A157" s="44" t="str">
        <f>IF(Calcu!B228=TRUE,"","삭제")</f>
        <v>삭제</v>
      </c>
      <c r="D157" s="122" t="str">
        <f>IF(Calcu!C228="없음","",Calcu!C228)</f>
        <v/>
      </c>
      <c r="E157" s="122" t="str">
        <f>Calcu!D228</f>
        <v/>
      </c>
      <c r="F157" s="50" t="str">
        <f>Calcu!X228</f>
        <v/>
      </c>
      <c r="G157" s="50" t="str">
        <f t="shared" si="4"/>
        <v>˚</v>
      </c>
      <c r="H157" s="50" t="str">
        <f>Calcu!AA228</f>
        <v/>
      </c>
      <c r="J157" s="122" t="str">
        <f>Calcu!Z228</f>
        <v/>
      </c>
      <c r="K157" s="122" t="str">
        <f>Calcu!Y228</f>
        <v/>
      </c>
      <c r="L157" s="122" t="str">
        <f>LEFT(Calcu!AB228)</f>
        <v/>
      </c>
      <c r="M157" s="122" t="s">
        <v>131</v>
      </c>
      <c r="N157" s="122" t="s">
        <v>131</v>
      </c>
      <c r="O157" s="122" t="s">
        <v>131</v>
      </c>
      <c r="Q157" s="122" t="str">
        <f>Calcu!AC228</f>
        <v/>
      </c>
    </row>
    <row r="158" spans="1:17" ht="15" customHeight="1">
      <c r="A158" s="44" t="str">
        <f>IF(Calcu!B229=TRUE,"","삭제")</f>
        <v>삭제</v>
      </c>
      <c r="D158" s="122" t="str">
        <f>IF(Calcu!C229="없음","",Calcu!C229)</f>
        <v/>
      </c>
      <c r="E158" s="122" t="str">
        <f>Calcu!D229</f>
        <v/>
      </c>
      <c r="F158" s="50" t="str">
        <f>Calcu!X229</f>
        <v/>
      </c>
      <c r="G158" s="50" t="str">
        <f t="shared" si="4"/>
        <v>˚</v>
      </c>
      <c r="H158" s="50" t="str">
        <f>Calcu!AA229</f>
        <v/>
      </c>
      <c r="J158" s="122" t="str">
        <f>Calcu!Z229</f>
        <v/>
      </c>
      <c r="K158" s="122" t="str">
        <f>Calcu!Y229</f>
        <v/>
      </c>
      <c r="L158" s="122" t="str">
        <f>LEFT(Calcu!AB229)</f>
        <v/>
      </c>
      <c r="M158" s="122" t="s">
        <v>131</v>
      </c>
      <c r="N158" s="122" t="s">
        <v>131</v>
      </c>
      <c r="O158" s="122" t="s">
        <v>131</v>
      </c>
      <c r="Q158" s="122" t="str">
        <f>Calcu!AC229</f>
        <v/>
      </c>
    </row>
    <row r="159" spans="1:17" ht="15" customHeight="1">
      <c r="A159" s="44" t="str">
        <f>IF(Calcu!B230=TRUE,"","삭제")</f>
        <v>삭제</v>
      </c>
      <c r="D159" s="122" t="str">
        <f>IF(Calcu!C230="없음","",Calcu!C230)</f>
        <v/>
      </c>
      <c r="E159" s="122" t="str">
        <f>Calcu!D230</f>
        <v/>
      </c>
      <c r="F159" s="50" t="str">
        <f>Calcu!X230</f>
        <v/>
      </c>
      <c r="G159" s="50" t="str">
        <f t="shared" si="4"/>
        <v>˚</v>
      </c>
      <c r="H159" s="50" t="str">
        <f>Calcu!AA230</f>
        <v/>
      </c>
      <c r="J159" s="122" t="str">
        <f>Calcu!Z230</f>
        <v/>
      </c>
      <c r="K159" s="122" t="str">
        <f>Calcu!Y230</f>
        <v/>
      </c>
      <c r="L159" s="122" t="str">
        <f>LEFT(Calcu!AB230)</f>
        <v/>
      </c>
      <c r="M159" s="122" t="s">
        <v>131</v>
      </c>
      <c r="N159" s="122" t="s">
        <v>131</v>
      </c>
      <c r="O159" s="122" t="s">
        <v>131</v>
      </c>
      <c r="Q159" s="122" t="str">
        <f>Calcu!AC230</f>
        <v/>
      </c>
    </row>
    <row r="160" spans="1:17" ht="15" customHeight="1">
      <c r="A160" s="44" t="str">
        <f>IF(Calcu!B231=TRUE,"","삭제")</f>
        <v>삭제</v>
      </c>
      <c r="D160" s="122" t="str">
        <f>IF(Calcu!C231="없음","",Calcu!C231)</f>
        <v/>
      </c>
      <c r="E160" s="122" t="str">
        <f>Calcu!D231</f>
        <v/>
      </c>
      <c r="F160" s="50" t="str">
        <f>Calcu!X231</f>
        <v/>
      </c>
      <c r="G160" s="50" t="str">
        <f t="shared" si="4"/>
        <v>˚</v>
      </c>
      <c r="H160" s="50" t="str">
        <f>Calcu!AA231</f>
        <v/>
      </c>
      <c r="J160" s="122" t="str">
        <f>Calcu!Z231</f>
        <v/>
      </c>
      <c r="K160" s="122" t="str">
        <f>Calcu!Y231</f>
        <v/>
      </c>
      <c r="L160" s="122" t="str">
        <f>LEFT(Calcu!AB231)</f>
        <v/>
      </c>
      <c r="M160" s="122" t="s">
        <v>131</v>
      </c>
      <c r="N160" s="122" t="s">
        <v>131</v>
      </c>
      <c r="O160" s="122" t="s">
        <v>131</v>
      </c>
      <c r="Q160" s="122" t="str">
        <f>Calcu!AC231</f>
        <v/>
      </c>
    </row>
    <row r="161" spans="1:17" ht="15" customHeight="1">
      <c r="A161" s="44" t="str">
        <f>IF(Calcu!B232=TRUE,"","삭제")</f>
        <v>삭제</v>
      </c>
      <c r="D161" s="122" t="str">
        <f>IF(Calcu!C232="없음","",Calcu!C232)</f>
        <v/>
      </c>
      <c r="E161" s="122" t="str">
        <f>Calcu!D232</f>
        <v/>
      </c>
      <c r="F161" s="50" t="str">
        <f>Calcu!X232</f>
        <v/>
      </c>
      <c r="G161" s="50" t="str">
        <f t="shared" si="4"/>
        <v>˚</v>
      </c>
      <c r="H161" s="50" t="str">
        <f>Calcu!AA232</f>
        <v/>
      </c>
      <c r="J161" s="122" t="str">
        <f>Calcu!Z232</f>
        <v/>
      </c>
      <c r="K161" s="122" t="str">
        <f>Calcu!Y232</f>
        <v/>
      </c>
      <c r="L161" s="122" t="str">
        <f>LEFT(Calcu!AB232)</f>
        <v/>
      </c>
      <c r="M161" s="122" t="s">
        <v>131</v>
      </c>
      <c r="N161" s="122" t="s">
        <v>131</v>
      </c>
      <c r="O161" s="122" t="s">
        <v>131</v>
      </c>
      <c r="Q161" s="122" t="str">
        <f>Calcu!AC232</f>
        <v/>
      </c>
    </row>
    <row r="162" spans="1:17" ht="15" customHeight="1">
      <c r="A162" s="44" t="str">
        <f>IF(Calcu!B233=TRUE,"","삭제")</f>
        <v>삭제</v>
      </c>
      <c r="D162" s="122" t="str">
        <f>IF(Calcu!C233="없음","",Calcu!C233)</f>
        <v/>
      </c>
      <c r="E162" s="122" t="str">
        <f>Calcu!D233</f>
        <v/>
      </c>
      <c r="F162" s="50" t="str">
        <f>Calcu!X233</f>
        <v/>
      </c>
      <c r="G162" s="50" t="str">
        <f t="shared" si="4"/>
        <v>˚</v>
      </c>
      <c r="H162" s="50" t="str">
        <f>Calcu!AA233</f>
        <v/>
      </c>
      <c r="J162" s="122" t="str">
        <f>Calcu!Z233</f>
        <v/>
      </c>
      <c r="K162" s="122" t="str">
        <f>Calcu!Y233</f>
        <v/>
      </c>
      <c r="L162" s="122" t="str">
        <f>LEFT(Calcu!AB233)</f>
        <v/>
      </c>
      <c r="M162" s="122" t="s">
        <v>131</v>
      </c>
      <c r="N162" s="122" t="s">
        <v>131</v>
      </c>
      <c r="O162" s="122" t="s">
        <v>131</v>
      </c>
      <c r="Q162" s="122" t="str">
        <f>Calcu!AC233</f>
        <v/>
      </c>
    </row>
    <row r="163" spans="1:17" ht="15" customHeight="1">
      <c r="A163" s="44" t="str">
        <f>IF(Calcu!B234=TRUE,"","삭제")</f>
        <v>삭제</v>
      </c>
      <c r="D163" s="122" t="str">
        <f>IF(Calcu!C234="없음","",Calcu!C234)</f>
        <v/>
      </c>
      <c r="E163" s="122" t="str">
        <f>Calcu!D234</f>
        <v/>
      </c>
      <c r="F163" s="50" t="str">
        <f>Calcu!X234</f>
        <v/>
      </c>
      <c r="G163" s="50" t="str">
        <f t="shared" si="4"/>
        <v>˚</v>
      </c>
      <c r="H163" s="50" t="str">
        <f>Calcu!AA234</f>
        <v/>
      </c>
      <c r="J163" s="122" t="str">
        <f>Calcu!Z234</f>
        <v/>
      </c>
      <c r="K163" s="122" t="str">
        <f>Calcu!Y234</f>
        <v/>
      </c>
      <c r="L163" s="122" t="str">
        <f>LEFT(Calcu!AB234)</f>
        <v/>
      </c>
      <c r="M163" s="122" t="s">
        <v>131</v>
      </c>
      <c r="N163" s="122" t="s">
        <v>131</v>
      </c>
      <c r="O163" s="122" t="s">
        <v>131</v>
      </c>
      <c r="Q163" s="122" t="str">
        <f>Calcu!AC234</f>
        <v/>
      </c>
    </row>
    <row r="164" spans="1:17" ht="15" customHeight="1">
      <c r="A164" s="44" t="str">
        <f>IF(Calcu!B235=TRUE,"","삭제")</f>
        <v>삭제</v>
      </c>
      <c r="D164" s="122" t="str">
        <f>IF(Calcu!C235="없음","",Calcu!C235)</f>
        <v/>
      </c>
      <c r="E164" s="122" t="str">
        <f>Calcu!D235</f>
        <v/>
      </c>
      <c r="F164" s="50" t="str">
        <f>Calcu!X235</f>
        <v/>
      </c>
      <c r="G164" s="50" t="str">
        <f t="shared" si="4"/>
        <v>˚</v>
      </c>
      <c r="H164" s="50" t="str">
        <f>Calcu!AA235</f>
        <v/>
      </c>
      <c r="J164" s="122" t="str">
        <f>Calcu!Z235</f>
        <v/>
      </c>
      <c r="K164" s="122" t="str">
        <f>Calcu!Y235</f>
        <v/>
      </c>
      <c r="L164" s="122" t="str">
        <f>LEFT(Calcu!AB235)</f>
        <v/>
      </c>
      <c r="M164" s="122" t="s">
        <v>131</v>
      </c>
      <c r="N164" s="122" t="s">
        <v>131</v>
      </c>
      <c r="O164" s="122" t="s">
        <v>131</v>
      </c>
      <c r="Q164" s="122" t="str">
        <f>Calcu!AC235</f>
        <v/>
      </c>
    </row>
    <row r="165" spans="1:17" ht="15" customHeight="1">
      <c r="A165" s="44" t="str">
        <f>IF(Calcu!B236=TRUE,"","삭제")</f>
        <v>삭제</v>
      </c>
      <c r="D165" s="122" t="str">
        <f>IF(Calcu!C236="없음","",Calcu!C236)</f>
        <v/>
      </c>
      <c r="E165" s="122" t="str">
        <f>Calcu!D236</f>
        <v/>
      </c>
      <c r="F165" s="50" t="str">
        <f>Calcu!X236</f>
        <v/>
      </c>
      <c r="G165" s="50" t="str">
        <f t="shared" si="4"/>
        <v>˚</v>
      </c>
      <c r="H165" s="50" t="str">
        <f>Calcu!AA236</f>
        <v/>
      </c>
      <c r="J165" s="122" t="str">
        <f>Calcu!Z236</f>
        <v/>
      </c>
      <c r="K165" s="122" t="str">
        <f>Calcu!Y236</f>
        <v/>
      </c>
      <c r="L165" s="122" t="str">
        <f>LEFT(Calcu!AB236)</f>
        <v/>
      </c>
      <c r="M165" s="122" t="s">
        <v>131</v>
      </c>
      <c r="N165" s="122" t="s">
        <v>131</v>
      </c>
      <c r="O165" s="122" t="s">
        <v>131</v>
      </c>
      <c r="Q165" s="122" t="str">
        <f>Calcu!AC236</f>
        <v/>
      </c>
    </row>
    <row r="166" spans="1:17" ht="15" customHeight="1">
      <c r="A166" s="44" t="str">
        <f>IF(Calcu!B237=TRUE,"","삭제")</f>
        <v>삭제</v>
      </c>
      <c r="D166" s="122" t="str">
        <f>IF(Calcu!C237="없음","",Calcu!C237)</f>
        <v/>
      </c>
      <c r="E166" s="122" t="str">
        <f>Calcu!D237</f>
        <v/>
      </c>
      <c r="F166" s="50" t="str">
        <f>Calcu!X237</f>
        <v/>
      </c>
      <c r="G166" s="50" t="str">
        <f t="shared" si="4"/>
        <v>˚</v>
      </c>
      <c r="H166" s="50" t="str">
        <f>Calcu!AA237</f>
        <v/>
      </c>
      <c r="J166" s="122" t="str">
        <f>Calcu!Z237</f>
        <v/>
      </c>
      <c r="K166" s="122" t="str">
        <f>Calcu!Y237</f>
        <v/>
      </c>
      <c r="L166" s="122" t="str">
        <f>LEFT(Calcu!AB237)</f>
        <v/>
      </c>
      <c r="M166" s="122" t="s">
        <v>131</v>
      </c>
      <c r="N166" s="122" t="s">
        <v>131</v>
      </c>
      <c r="O166" s="122" t="s">
        <v>131</v>
      </c>
      <c r="Q166" s="122" t="str">
        <f>Calcu!AC237</f>
        <v/>
      </c>
    </row>
    <row r="167" spans="1:17" ht="15" customHeight="1">
      <c r="A167" s="44" t="str">
        <f>IF(Calcu!B238=TRUE,"","삭제")</f>
        <v>삭제</v>
      </c>
      <c r="D167" s="122" t="str">
        <f>IF(Calcu!C238="없음","",Calcu!C238)</f>
        <v/>
      </c>
      <c r="E167" s="122" t="str">
        <f>Calcu!D238</f>
        <v/>
      </c>
      <c r="F167" s="50" t="str">
        <f>Calcu!X238</f>
        <v/>
      </c>
      <c r="G167" s="50" t="str">
        <f t="shared" si="4"/>
        <v>˚</v>
      </c>
      <c r="H167" s="50" t="str">
        <f>Calcu!AA238</f>
        <v/>
      </c>
      <c r="J167" s="122" t="str">
        <f>Calcu!Z238</f>
        <v/>
      </c>
      <c r="K167" s="122" t="str">
        <f>Calcu!Y238</f>
        <v/>
      </c>
      <c r="L167" s="122" t="str">
        <f>LEFT(Calcu!AB238)</f>
        <v/>
      </c>
      <c r="M167" s="122" t="s">
        <v>131</v>
      </c>
      <c r="N167" s="122" t="s">
        <v>131</v>
      </c>
      <c r="O167" s="122" t="s">
        <v>131</v>
      </c>
      <c r="Q167" s="122" t="str">
        <f>Calcu!AC238</f>
        <v/>
      </c>
    </row>
    <row r="168" spans="1:17" ht="15" customHeight="1">
      <c r="A168" s="44" t="str">
        <f>IF(Calcu!B239=TRUE,"","삭제")</f>
        <v>삭제</v>
      </c>
      <c r="D168" s="122" t="str">
        <f>IF(Calcu!C239="없음","",Calcu!C239)</f>
        <v/>
      </c>
      <c r="E168" s="122" t="str">
        <f>Calcu!D239</f>
        <v/>
      </c>
      <c r="F168" s="50" t="str">
        <f>Calcu!X239</f>
        <v/>
      </c>
      <c r="G168" s="50" t="str">
        <f t="shared" si="4"/>
        <v>˚</v>
      </c>
      <c r="H168" s="50" t="str">
        <f>Calcu!AA239</f>
        <v/>
      </c>
      <c r="J168" s="122" t="str">
        <f>Calcu!Z239</f>
        <v/>
      </c>
      <c r="K168" s="122" t="str">
        <f>Calcu!Y239</f>
        <v/>
      </c>
      <c r="L168" s="122" t="str">
        <f>LEFT(Calcu!AB239)</f>
        <v/>
      </c>
      <c r="M168" s="122" t="s">
        <v>131</v>
      </c>
      <c r="N168" s="122" t="s">
        <v>131</v>
      </c>
      <c r="O168" s="122" t="s">
        <v>131</v>
      </c>
      <c r="Q168" s="122" t="str">
        <f>Calcu!AC239</f>
        <v/>
      </c>
    </row>
    <row r="169" spans="1:17" ht="15" customHeight="1">
      <c r="A169" s="44" t="str">
        <f>IF(Calcu!B240=TRUE,"","삭제")</f>
        <v>삭제</v>
      </c>
      <c r="D169" s="122" t="str">
        <f>IF(Calcu!C240="없음","",Calcu!C240)</f>
        <v/>
      </c>
      <c r="E169" s="122" t="str">
        <f>Calcu!D240</f>
        <v/>
      </c>
      <c r="F169" s="50" t="str">
        <f>Calcu!X240</f>
        <v/>
      </c>
      <c r="G169" s="50" t="str">
        <f t="shared" si="4"/>
        <v>˚</v>
      </c>
      <c r="H169" s="50" t="str">
        <f>Calcu!AA240</f>
        <v/>
      </c>
      <c r="J169" s="122" t="str">
        <f>Calcu!Z240</f>
        <v/>
      </c>
      <c r="K169" s="122" t="str">
        <f>Calcu!Y240</f>
        <v/>
      </c>
      <c r="L169" s="122" t="str">
        <f>LEFT(Calcu!AB240)</f>
        <v/>
      </c>
      <c r="M169" s="122" t="s">
        <v>131</v>
      </c>
      <c r="N169" s="122" t="s">
        <v>131</v>
      </c>
      <c r="O169" s="122" t="s">
        <v>131</v>
      </c>
      <c r="Q169" s="122" t="str">
        <f>Calcu!AC240</f>
        <v/>
      </c>
    </row>
    <row r="170" spans="1:17" ht="15" customHeight="1">
      <c r="A170" s="44" t="str">
        <f>IF(Calcu!B241=TRUE,"","삭제")</f>
        <v>삭제</v>
      </c>
      <c r="D170" s="122" t="str">
        <f>IF(Calcu!C241="없음","",Calcu!C241)</f>
        <v/>
      </c>
      <c r="E170" s="122" t="str">
        <f>Calcu!D241</f>
        <v/>
      </c>
      <c r="F170" s="50" t="str">
        <f>Calcu!X241</f>
        <v/>
      </c>
      <c r="G170" s="50" t="str">
        <f t="shared" si="4"/>
        <v>˚</v>
      </c>
      <c r="H170" s="50" t="str">
        <f>Calcu!AA241</f>
        <v/>
      </c>
      <c r="J170" s="122" t="str">
        <f>Calcu!Z241</f>
        <v/>
      </c>
      <c r="K170" s="122" t="str">
        <f>Calcu!Y241</f>
        <v/>
      </c>
      <c r="L170" s="122" t="str">
        <f>LEFT(Calcu!AB241)</f>
        <v/>
      </c>
      <c r="M170" s="122" t="s">
        <v>131</v>
      </c>
      <c r="N170" s="122" t="s">
        <v>131</v>
      </c>
      <c r="O170" s="122" t="s">
        <v>131</v>
      </c>
      <c r="Q170" s="122" t="str">
        <f>Calcu!AC241</f>
        <v/>
      </c>
    </row>
    <row r="171" spans="1:17" ht="15" customHeight="1">
      <c r="A171" s="203" t="str">
        <f>A172</f>
        <v>삭제</v>
      </c>
      <c r="F171" s="50"/>
      <c r="G171" s="50"/>
      <c r="H171" s="50"/>
    </row>
    <row r="172" spans="1:17" ht="15" customHeight="1">
      <c r="A172" s="44" t="str">
        <f>IF(Calcu!B246=TRUE,"","삭제")</f>
        <v>삭제</v>
      </c>
      <c r="D172" s="122" t="str">
        <f>IF(Calcu!C246="없음","",Calcu!C246)</f>
        <v/>
      </c>
      <c r="E172" s="122" t="str">
        <f>Calcu!D246</f>
        <v/>
      </c>
      <c r="F172" s="50" t="str">
        <f>Calcu!X246</f>
        <v/>
      </c>
      <c r="G172" s="50" t="str">
        <f>Calcu!X245</f>
        <v>˚</v>
      </c>
      <c r="H172" s="50" t="str">
        <f>Calcu!AA246</f>
        <v/>
      </c>
      <c r="J172" s="122" t="str">
        <f>Calcu!Z246</f>
        <v/>
      </c>
      <c r="K172" s="122" t="str">
        <f>Calcu!Y246</f>
        <v/>
      </c>
      <c r="L172" s="122" t="str">
        <f>LEFT(Calcu!AB246)</f>
        <v/>
      </c>
      <c r="M172" s="122" t="s">
        <v>131</v>
      </c>
      <c r="N172" s="122" t="s">
        <v>131</v>
      </c>
      <c r="O172" s="122" t="s">
        <v>131</v>
      </c>
      <c r="Q172" s="122" t="str">
        <f>Calcu!AC246</f>
        <v/>
      </c>
    </row>
    <row r="173" spans="1:17" ht="15" customHeight="1">
      <c r="A173" s="44" t="str">
        <f>IF(Calcu!B247=TRUE,"","삭제")</f>
        <v>삭제</v>
      </c>
      <c r="D173" s="122" t="str">
        <f>IF(Calcu!C247="없음","",Calcu!C247)</f>
        <v/>
      </c>
      <c r="E173" s="122" t="str">
        <f>Calcu!D247</f>
        <v/>
      </c>
      <c r="F173" s="50" t="str">
        <f>Calcu!X247</f>
        <v/>
      </c>
      <c r="G173" s="50" t="str">
        <f>G172</f>
        <v>˚</v>
      </c>
      <c r="H173" s="50" t="str">
        <f>Calcu!AA247</f>
        <v/>
      </c>
      <c r="J173" s="122" t="str">
        <f>Calcu!Z247</f>
        <v/>
      </c>
      <c r="K173" s="122" t="str">
        <f>Calcu!Y247</f>
        <v/>
      </c>
      <c r="L173" s="122" t="str">
        <f>LEFT(Calcu!AB247)</f>
        <v/>
      </c>
      <c r="M173" s="122" t="s">
        <v>131</v>
      </c>
      <c r="N173" s="122" t="s">
        <v>131</v>
      </c>
      <c r="O173" s="122" t="s">
        <v>131</v>
      </c>
      <c r="Q173" s="122" t="str">
        <f>Calcu!AC247</f>
        <v/>
      </c>
    </row>
    <row r="174" spans="1:17" ht="15" customHeight="1">
      <c r="A174" s="44" t="str">
        <f>IF(Calcu!B248=TRUE,"","삭제")</f>
        <v>삭제</v>
      </c>
      <c r="D174" s="122" t="str">
        <f>IF(Calcu!C248="없음","",Calcu!C248)</f>
        <v/>
      </c>
      <c r="E174" s="122" t="str">
        <f>Calcu!D248</f>
        <v/>
      </c>
      <c r="F174" s="50" t="str">
        <f>Calcu!X248</f>
        <v/>
      </c>
      <c r="G174" s="50" t="str">
        <f t="shared" ref="G174:G201" si="5">G173</f>
        <v>˚</v>
      </c>
      <c r="H174" s="50" t="str">
        <f>Calcu!AA248</f>
        <v/>
      </c>
      <c r="J174" s="122" t="str">
        <f>Calcu!Z248</f>
        <v/>
      </c>
      <c r="K174" s="122" t="str">
        <f>Calcu!Y248</f>
        <v/>
      </c>
      <c r="L174" s="122" t="str">
        <f>LEFT(Calcu!AB248)</f>
        <v/>
      </c>
      <c r="M174" s="122" t="s">
        <v>131</v>
      </c>
      <c r="N174" s="122" t="s">
        <v>131</v>
      </c>
      <c r="O174" s="122" t="s">
        <v>131</v>
      </c>
      <c r="Q174" s="122" t="str">
        <f>Calcu!AC248</f>
        <v/>
      </c>
    </row>
    <row r="175" spans="1:17" ht="15" customHeight="1">
      <c r="A175" s="44" t="str">
        <f>IF(Calcu!B249=TRUE,"","삭제")</f>
        <v>삭제</v>
      </c>
      <c r="D175" s="122" t="str">
        <f>IF(Calcu!C249="없음","",Calcu!C249)</f>
        <v/>
      </c>
      <c r="E175" s="122" t="str">
        <f>Calcu!D249</f>
        <v/>
      </c>
      <c r="F175" s="50" t="str">
        <f>Calcu!X249</f>
        <v/>
      </c>
      <c r="G175" s="50" t="str">
        <f t="shared" si="5"/>
        <v>˚</v>
      </c>
      <c r="H175" s="50" t="str">
        <f>Calcu!AA249</f>
        <v/>
      </c>
      <c r="J175" s="122" t="str">
        <f>Calcu!Z249</f>
        <v/>
      </c>
      <c r="K175" s="122" t="str">
        <f>Calcu!Y249</f>
        <v/>
      </c>
      <c r="L175" s="122" t="str">
        <f>LEFT(Calcu!AB249)</f>
        <v/>
      </c>
      <c r="M175" s="122" t="s">
        <v>131</v>
      </c>
      <c r="N175" s="122" t="s">
        <v>131</v>
      </c>
      <c r="O175" s="122" t="s">
        <v>131</v>
      </c>
      <c r="Q175" s="122" t="str">
        <f>Calcu!AC249</f>
        <v/>
      </c>
    </row>
    <row r="176" spans="1:17" ht="15" customHeight="1">
      <c r="A176" s="44" t="str">
        <f>IF(Calcu!B250=TRUE,"","삭제")</f>
        <v>삭제</v>
      </c>
      <c r="D176" s="122" t="str">
        <f>IF(Calcu!C250="없음","",Calcu!C250)</f>
        <v/>
      </c>
      <c r="E176" s="122" t="str">
        <f>Calcu!D250</f>
        <v/>
      </c>
      <c r="F176" s="50" t="str">
        <f>Calcu!X250</f>
        <v/>
      </c>
      <c r="G176" s="50" t="str">
        <f t="shared" si="5"/>
        <v>˚</v>
      </c>
      <c r="H176" s="50" t="str">
        <f>Calcu!AA250</f>
        <v/>
      </c>
      <c r="J176" s="122" t="str">
        <f>Calcu!Z250</f>
        <v/>
      </c>
      <c r="K176" s="122" t="str">
        <f>Calcu!Y250</f>
        <v/>
      </c>
      <c r="L176" s="122" t="str">
        <f>LEFT(Calcu!AB250)</f>
        <v/>
      </c>
      <c r="M176" s="122" t="s">
        <v>131</v>
      </c>
      <c r="N176" s="122" t="s">
        <v>131</v>
      </c>
      <c r="O176" s="122" t="s">
        <v>131</v>
      </c>
      <c r="Q176" s="122" t="str">
        <f>Calcu!AC250</f>
        <v/>
      </c>
    </row>
    <row r="177" spans="1:17" ht="15" customHeight="1">
      <c r="A177" s="44" t="str">
        <f>IF(Calcu!B251=TRUE,"","삭제")</f>
        <v>삭제</v>
      </c>
      <c r="D177" s="122" t="str">
        <f>IF(Calcu!C251="없음","",Calcu!C251)</f>
        <v/>
      </c>
      <c r="E177" s="122" t="str">
        <f>Calcu!D251</f>
        <v/>
      </c>
      <c r="F177" s="50" t="str">
        <f>Calcu!X251</f>
        <v/>
      </c>
      <c r="G177" s="50" t="str">
        <f t="shared" si="5"/>
        <v>˚</v>
      </c>
      <c r="H177" s="50" t="str">
        <f>Calcu!AA251</f>
        <v/>
      </c>
      <c r="J177" s="122" t="str">
        <f>Calcu!Z251</f>
        <v/>
      </c>
      <c r="K177" s="122" t="str">
        <f>Calcu!Y251</f>
        <v/>
      </c>
      <c r="L177" s="122" t="str">
        <f>LEFT(Calcu!AB251)</f>
        <v/>
      </c>
      <c r="M177" s="122" t="s">
        <v>131</v>
      </c>
      <c r="N177" s="122" t="s">
        <v>131</v>
      </c>
      <c r="O177" s="122" t="s">
        <v>131</v>
      </c>
      <c r="Q177" s="122" t="str">
        <f>Calcu!AC251</f>
        <v/>
      </c>
    </row>
    <row r="178" spans="1:17" ht="15" customHeight="1">
      <c r="A178" s="44" t="str">
        <f>IF(Calcu!B252=TRUE,"","삭제")</f>
        <v>삭제</v>
      </c>
      <c r="D178" s="122" t="str">
        <f>IF(Calcu!C252="없음","",Calcu!C252)</f>
        <v/>
      </c>
      <c r="E178" s="122" t="str">
        <f>Calcu!D252</f>
        <v/>
      </c>
      <c r="F178" s="50" t="str">
        <f>Calcu!X252</f>
        <v/>
      </c>
      <c r="G178" s="50" t="str">
        <f t="shared" si="5"/>
        <v>˚</v>
      </c>
      <c r="H178" s="50" t="str">
        <f>Calcu!AA252</f>
        <v/>
      </c>
      <c r="J178" s="122" t="str">
        <f>Calcu!Z252</f>
        <v/>
      </c>
      <c r="K178" s="122" t="str">
        <f>Calcu!Y252</f>
        <v/>
      </c>
      <c r="L178" s="122" t="str">
        <f>LEFT(Calcu!AB252)</f>
        <v/>
      </c>
      <c r="M178" s="122" t="s">
        <v>131</v>
      </c>
      <c r="N178" s="122" t="s">
        <v>131</v>
      </c>
      <c r="O178" s="122" t="s">
        <v>131</v>
      </c>
      <c r="Q178" s="122" t="str">
        <f>Calcu!AC252</f>
        <v/>
      </c>
    </row>
    <row r="179" spans="1:17" ht="15" customHeight="1">
      <c r="A179" s="44" t="str">
        <f>IF(Calcu!B253=TRUE,"","삭제")</f>
        <v>삭제</v>
      </c>
      <c r="D179" s="122" t="str">
        <f>IF(Calcu!C253="없음","",Calcu!C253)</f>
        <v/>
      </c>
      <c r="E179" s="122" t="str">
        <f>Calcu!D253</f>
        <v/>
      </c>
      <c r="F179" s="50" t="str">
        <f>Calcu!X253</f>
        <v/>
      </c>
      <c r="G179" s="50" t="str">
        <f t="shared" si="5"/>
        <v>˚</v>
      </c>
      <c r="H179" s="50" t="str">
        <f>Calcu!AA253</f>
        <v/>
      </c>
      <c r="J179" s="122" t="str">
        <f>Calcu!Z253</f>
        <v/>
      </c>
      <c r="K179" s="122" t="str">
        <f>Calcu!Y253</f>
        <v/>
      </c>
      <c r="L179" s="122" t="str">
        <f>LEFT(Calcu!AB253)</f>
        <v/>
      </c>
      <c r="M179" s="122" t="s">
        <v>131</v>
      </c>
      <c r="N179" s="122" t="s">
        <v>131</v>
      </c>
      <c r="O179" s="122" t="s">
        <v>131</v>
      </c>
      <c r="Q179" s="122" t="str">
        <f>Calcu!AC253</f>
        <v/>
      </c>
    </row>
    <row r="180" spans="1:17" ht="15" customHeight="1">
      <c r="A180" s="44" t="str">
        <f>IF(Calcu!B254=TRUE,"","삭제")</f>
        <v>삭제</v>
      </c>
      <c r="D180" s="122" t="str">
        <f>IF(Calcu!C254="없음","",Calcu!C254)</f>
        <v/>
      </c>
      <c r="E180" s="122" t="str">
        <f>Calcu!D254</f>
        <v/>
      </c>
      <c r="F180" s="50" t="str">
        <f>Calcu!X254</f>
        <v/>
      </c>
      <c r="G180" s="50" t="str">
        <f t="shared" si="5"/>
        <v>˚</v>
      </c>
      <c r="H180" s="50" t="str">
        <f>Calcu!AA254</f>
        <v/>
      </c>
      <c r="J180" s="122" t="str">
        <f>Calcu!Z254</f>
        <v/>
      </c>
      <c r="K180" s="122" t="str">
        <f>Calcu!Y254</f>
        <v/>
      </c>
      <c r="L180" s="122" t="str">
        <f>LEFT(Calcu!AB254)</f>
        <v/>
      </c>
      <c r="M180" s="122" t="s">
        <v>131</v>
      </c>
      <c r="N180" s="122" t="s">
        <v>131</v>
      </c>
      <c r="O180" s="122" t="s">
        <v>131</v>
      </c>
      <c r="Q180" s="122" t="str">
        <f>Calcu!AC254</f>
        <v/>
      </c>
    </row>
    <row r="181" spans="1:17" ht="15" customHeight="1">
      <c r="A181" s="44" t="str">
        <f>IF(Calcu!B255=TRUE,"","삭제")</f>
        <v>삭제</v>
      </c>
      <c r="D181" s="122" t="str">
        <f>IF(Calcu!C255="없음","",Calcu!C255)</f>
        <v/>
      </c>
      <c r="E181" s="122" t="str">
        <f>Calcu!D255</f>
        <v/>
      </c>
      <c r="F181" s="50" t="str">
        <f>Calcu!X255</f>
        <v/>
      </c>
      <c r="G181" s="50" t="str">
        <f t="shared" si="5"/>
        <v>˚</v>
      </c>
      <c r="H181" s="50" t="str">
        <f>Calcu!AA255</f>
        <v/>
      </c>
      <c r="J181" s="122" t="str">
        <f>Calcu!Z255</f>
        <v/>
      </c>
      <c r="K181" s="122" t="str">
        <f>Calcu!Y255</f>
        <v/>
      </c>
      <c r="L181" s="122" t="str">
        <f>LEFT(Calcu!AB255)</f>
        <v/>
      </c>
      <c r="M181" s="122" t="s">
        <v>131</v>
      </c>
      <c r="N181" s="122" t="s">
        <v>131</v>
      </c>
      <c r="O181" s="122" t="s">
        <v>131</v>
      </c>
      <c r="Q181" s="122" t="str">
        <f>Calcu!AC255</f>
        <v/>
      </c>
    </row>
    <row r="182" spans="1:17" ht="15" customHeight="1">
      <c r="A182" s="44" t="str">
        <f>IF(Calcu!B256=TRUE,"","삭제")</f>
        <v>삭제</v>
      </c>
      <c r="D182" s="122" t="str">
        <f>IF(Calcu!C256="없음","",Calcu!C256)</f>
        <v/>
      </c>
      <c r="E182" s="122" t="str">
        <f>Calcu!D256</f>
        <v/>
      </c>
      <c r="F182" s="50" t="str">
        <f>Calcu!X256</f>
        <v/>
      </c>
      <c r="G182" s="50" t="str">
        <f t="shared" si="5"/>
        <v>˚</v>
      </c>
      <c r="H182" s="50" t="str">
        <f>Calcu!AA256</f>
        <v/>
      </c>
      <c r="J182" s="122" t="str">
        <f>Calcu!Z256</f>
        <v/>
      </c>
      <c r="K182" s="122" t="str">
        <f>Calcu!Y256</f>
        <v/>
      </c>
      <c r="L182" s="122" t="str">
        <f>LEFT(Calcu!AB256)</f>
        <v/>
      </c>
      <c r="M182" s="122" t="s">
        <v>131</v>
      </c>
      <c r="N182" s="122" t="s">
        <v>131</v>
      </c>
      <c r="O182" s="122" t="s">
        <v>131</v>
      </c>
      <c r="Q182" s="122" t="str">
        <f>Calcu!AC256</f>
        <v/>
      </c>
    </row>
    <row r="183" spans="1:17" ht="15" customHeight="1">
      <c r="A183" s="44" t="str">
        <f>IF(Calcu!B257=TRUE,"","삭제")</f>
        <v>삭제</v>
      </c>
      <c r="D183" s="122" t="str">
        <f>IF(Calcu!C257="없음","",Calcu!C257)</f>
        <v/>
      </c>
      <c r="E183" s="122" t="str">
        <f>Calcu!D257</f>
        <v/>
      </c>
      <c r="F183" s="50" t="str">
        <f>Calcu!X257</f>
        <v/>
      </c>
      <c r="G183" s="50" t="str">
        <f t="shared" si="5"/>
        <v>˚</v>
      </c>
      <c r="H183" s="50" t="str">
        <f>Calcu!AA257</f>
        <v/>
      </c>
      <c r="J183" s="122" t="str">
        <f>Calcu!Z257</f>
        <v/>
      </c>
      <c r="K183" s="122" t="str">
        <f>Calcu!Y257</f>
        <v/>
      </c>
      <c r="L183" s="122" t="str">
        <f>LEFT(Calcu!AB257)</f>
        <v/>
      </c>
      <c r="M183" s="122" t="s">
        <v>131</v>
      </c>
      <c r="N183" s="122" t="s">
        <v>131</v>
      </c>
      <c r="O183" s="122" t="s">
        <v>131</v>
      </c>
      <c r="Q183" s="122" t="str">
        <f>Calcu!AC257</f>
        <v/>
      </c>
    </row>
    <row r="184" spans="1:17" ht="15" customHeight="1">
      <c r="A184" s="44" t="str">
        <f>IF(Calcu!B258=TRUE,"","삭제")</f>
        <v>삭제</v>
      </c>
      <c r="D184" s="122" t="str">
        <f>IF(Calcu!C258="없음","",Calcu!C258)</f>
        <v/>
      </c>
      <c r="E184" s="122" t="str">
        <f>Calcu!D258</f>
        <v/>
      </c>
      <c r="F184" s="50" t="str">
        <f>Calcu!X258</f>
        <v/>
      </c>
      <c r="G184" s="50" t="str">
        <f t="shared" si="5"/>
        <v>˚</v>
      </c>
      <c r="H184" s="50" t="str">
        <f>Calcu!AA258</f>
        <v/>
      </c>
      <c r="J184" s="122" t="str">
        <f>Calcu!Z258</f>
        <v/>
      </c>
      <c r="K184" s="122" t="str">
        <f>Calcu!Y258</f>
        <v/>
      </c>
      <c r="L184" s="122" t="str">
        <f>LEFT(Calcu!AB258)</f>
        <v/>
      </c>
      <c r="M184" s="122" t="s">
        <v>131</v>
      </c>
      <c r="N184" s="122" t="s">
        <v>131</v>
      </c>
      <c r="O184" s="122" t="s">
        <v>131</v>
      </c>
      <c r="Q184" s="122" t="str">
        <f>Calcu!AC258</f>
        <v/>
      </c>
    </row>
    <row r="185" spans="1:17" ht="15" customHeight="1">
      <c r="A185" s="44" t="str">
        <f>IF(Calcu!B259=TRUE,"","삭제")</f>
        <v>삭제</v>
      </c>
      <c r="D185" s="122" t="str">
        <f>IF(Calcu!C259="없음","",Calcu!C259)</f>
        <v/>
      </c>
      <c r="E185" s="122" t="str">
        <f>Calcu!D259</f>
        <v/>
      </c>
      <c r="F185" s="50" t="str">
        <f>Calcu!X259</f>
        <v/>
      </c>
      <c r="G185" s="50" t="str">
        <f t="shared" si="5"/>
        <v>˚</v>
      </c>
      <c r="H185" s="50" t="str">
        <f>Calcu!AA259</f>
        <v/>
      </c>
      <c r="J185" s="122" t="str">
        <f>Calcu!Z259</f>
        <v/>
      </c>
      <c r="K185" s="122" t="str">
        <f>Calcu!Y259</f>
        <v/>
      </c>
      <c r="L185" s="122" t="str">
        <f>LEFT(Calcu!AB259)</f>
        <v/>
      </c>
      <c r="M185" s="122" t="s">
        <v>131</v>
      </c>
      <c r="N185" s="122" t="s">
        <v>131</v>
      </c>
      <c r="O185" s="122" t="s">
        <v>131</v>
      </c>
      <c r="Q185" s="122" t="str">
        <f>Calcu!AC259</f>
        <v/>
      </c>
    </row>
    <row r="186" spans="1:17" ht="15" customHeight="1">
      <c r="A186" s="44" t="str">
        <f>IF(Calcu!B260=TRUE,"","삭제")</f>
        <v>삭제</v>
      </c>
      <c r="D186" s="122" t="str">
        <f>IF(Calcu!C260="없음","",Calcu!C260)</f>
        <v/>
      </c>
      <c r="E186" s="122" t="str">
        <f>Calcu!D260</f>
        <v/>
      </c>
      <c r="F186" s="50" t="str">
        <f>Calcu!X260</f>
        <v/>
      </c>
      <c r="G186" s="50" t="str">
        <f t="shared" si="5"/>
        <v>˚</v>
      </c>
      <c r="H186" s="50" t="str">
        <f>Calcu!AA260</f>
        <v/>
      </c>
      <c r="J186" s="122" t="str">
        <f>Calcu!Z260</f>
        <v/>
      </c>
      <c r="K186" s="122" t="str">
        <f>Calcu!Y260</f>
        <v/>
      </c>
      <c r="L186" s="122" t="str">
        <f>LEFT(Calcu!AB260)</f>
        <v/>
      </c>
      <c r="M186" s="122" t="s">
        <v>131</v>
      </c>
      <c r="N186" s="122" t="s">
        <v>131</v>
      </c>
      <c r="O186" s="122" t="s">
        <v>131</v>
      </c>
      <c r="Q186" s="122" t="str">
        <f>Calcu!AC260</f>
        <v/>
      </c>
    </row>
    <row r="187" spans="1:17" ht="15" customHeight="1">
      <c r="A187" s="44" t="str">
        <f>IF(Calcu!B261=TRUE,"","삭제")</f>
        <v>삭제</v>
      </c>
      <c r="D187" s="122" t="str">
        <f>IF(Calcu!C261="없음","",Calcu!C261)</f>
        <v/>
      </c>
      <c r="E187" s="122" t="str">
        <f>Calcu!D261</f>
        <v/>
      </c>
      <c r="F187" s="50" t="str">
        <f>Calcu!X261</f>
        <v/>
      </c>
      <c r="G187" s="50" t="str">
        <f t="shared" si="5"/>
        <v>˚</v>
      </c>
      <c r="H187" s="50" t="str">
        <f>Calcu!AA261</f>
        <v/>
      </c>
      <c r="J187" s="122" t="str">
        <f>Calcu!Z261</f>
        <v/>
      </c>
      <c r="K187" s="122" t="str">
        <f>Calcu!Y261</f>
        <v/>
      </c>
      <c r="L187" s="122" t="str">
        <f>LEFT(Calcu!AB261)</f>
        <v/>
      </c>
      <c r="M187" s="122" t="s">
        <v>131</v>
      </c>
      <c r="N187" s="122" t="s">
        <v>131</v>
      </c>
      <c r="O187" s="122" t="s">
        <v>131</v>
      </c>
      <c r="Q187" s="122" t="str">
        <f>Calcu!AC261</f>
        <v/>
      </c>
    </row>
    <row r="188" spans="1:17" ht="15" customHeight="1">
      <c r="A188" s="44" t="str">
        <f>IF(Calcu!B262=TRUE,"","삭제")</f>
        <v>삭제</v>
      </c>
      <c r="D188" s="122" t="str">
        <f>IF(Calcu!C262="없음","",Calcu!C262)</f>
        <v/>
      </c>
      <c r="E188" s="122" t="str">
        <f>Calcu!D262</f>
        <v/>
      </c>
      <c r="F188" s="50" t="str">
        <f>Calcu!X262</f>
        <v/>
      </c>
      <c r="G188" s="50" t="str">
        <f t="shared" si="5"/>
        <v>˚</v>
      </c>
      <c r="H188" s="50" t="str">
        <f>Calcu!AA262</f>
        <v/>
      </c>
      <c r="J188" s="122" t="str">
        <f>Calcu!Z262</f>
        <v/>
      </c>
      <c r="K188" s="122" t="str">
        <f>Calcu!Y262</f>
        <v/>
      </c>
      <c r="L188" s="122" t="str">
        <f>LEFT(Calcu!AB262)</f>
        <v/>
      </c>
      <c r="M188" s="122" t="s">
        <v>131</v>
      </c>
      <c r="N188" s="122" t="s">
        <v>131</v>
      </c>
      <c r="O188" s="122" t="s">
        <v>131</v>
      </c>
      <c r="Q188" s="122" t="str">
        <f>Calcu!AC262</f>
        <v/>
      </c>
    </row>
    <row r="189" spans="1:17" ht="15" customHeight="1">
      <c r="A189" s="44" t="str">
        <f>IF(Calcu!B263=TRUE,"","삭제")</f>
        <v>삭제</v>
      </c>
      <c r="D189" s="122" t="str">
        <f>IF(Calcu!C263="없음","",Calcu!C263)</f>
        <v/>
      </c>
      <c r="E189" s="122" t="str">
        <f>Calcu!D263</f>
        <v/>
      </c>
      <c r="F189" s="50" t="str">
        <f>Calcu!X263</f>
        <v/>
      </c>
      <c r="G189" s="50" t="str">
        <f t="shared" si="5"/>
        <v>˚</v>
      </c>
      <c r="H189" s="50" t="str">
        <f>Calcu!AA263</f>
        <v/>
      </c>
      <c r="J189" s="122" t="str">
        <f>Calcu!Z263</f>
        <v/>
      </c>
      <c r="K189" s="122" t="str">
        <f>Calcu!Y263</f>
        <v/>
      </c>
      <c r="L189" s="122" t="str">
        <f>LEFT(Calcu!AB263)</f>
        <v/>
      </c>
      <c r="M189" s="122" t="s">
        <v>131</v>
      </c>
      <c r="N189" s="122" t="s">
        <v>131</v>
      </c>
      <c r="O189" s="122" t="s">
        <v>131</v>
      </c>
      <c r="Q189" s="122" t="str">
        <f>Calcu!AC263</f>
        <v/>
      </c>
    </row>
    <row r="190" spans="1:17" ht="15" customHeight="1">
      <c r="A190" s="44" t="str">
        <f>IF(Calcu!B264=TRUE,"","삭제")</f>
        <v>삭제</v>
      </c>
      <c r="D190" s="122" t="str">
        <f>IF(Calcu!C264="없음","",Calcu!C264)</f>
        <v/>
      </c>
      <c r="E190" s="122" t="str">
        <f>Calcu!D264</f>
        <v/>
      </c>
      <c r="F190" s="50" t="str">
        <f>Calcu!X264</f>
        <v/>
      </c>
      <c r="G190" s="50" t="str">
        <f t="shared" si="5"/>
        <v>˚</v>
      </c>
      <c r="H190" s="50" t="str">
        <f>Calcu!AA264</f>
        <v/>
      </c>
      <c r="J190" s="122" t="str">
        <f>Calcu!Z264</f>
        <v/>
      </c>
      <c r="K190" s="122" t="str">
        <f>Calcu!Y264</f>
        <v/>
      </c>
      <c r="L190" s="122" t="str">
        <f>LEFT(Calcu!AB264)</f>
        <v/>
      </c>
      <c r="M190" s="122" t="s">
        <v>131</v>
      </c>
      <c r="N190" s="122" t="s">
        <v>131</v>
      </c>
      <c r="O190" s="122" t="s">
        <v>131</v>
      </c>
      <c r="Q190" s="122" t="str">
        <f>Calcu!AC264</f>
        <v/>
      </c>
    </row>
    <row r="191" spans="1:17" ht="15" customHeight="1">
      <c r="A191" s="44" t="str">
        <f>IF(Calcu!B265=TRUE,"","삭제")</f>
        <v>삭제</v>
      </c>
      <c r="D191" s="122" t="str">
        <f>IF(Calcu!C265="없음","",Calcu!C265)</f>
        <v/>
      </c>
      <c r="E191" s="122" t="str">
        <f>Calcu!D265</f>
        <v/>
      </c>
      <c r="F191" s="50" t="str">
        <f>Calcu!X265</f>
        <v/>
      </c>
      <c r="G191" s="50" t="str">
        <f t="shared" si="5"/>
        <v>˚</v>
      </c>
      <c r="H191" s="50" t="str">
        <f>Calcu!AA265</f>
        <v/>
      </c>
      <c r="J191" s="122" t="str">
        <f>Calcu!Z265</f>
        <v/>
      </c>
      <c r="K191" s="122" t="str">
        <f>Calcu!Y265</f>
        <v/>
      </c>
      <c r="L191" s="122" t="str">
        <f>LEFT(Calcu!AB265)</f>
        <v/>
      </c>
      <c r="M191" s="122" t="s">
        <v>131</v>
      </c>
      <c r="N191" s="122" t="s">
        <v>131</v>
      </c>
      <c r="O191" s="122" t="s">
        <v>131</v>
      </c>
      <c r="Q191" s="122" t="str">
        <f>Calcu!AC265</f>
        <v/>
      </c>
    </row>
    <row r="192" spans="1:17" ht="15" customHeight="1">
      <c r="A192" s="44" t="str">
        <f>IF(Calcu!B266=TRUE,"","삭제")</f>
        <v>삭제</v>
      </c>
      <c r="D192" s="122" t="str">
        <f>IF(Calcu!C266="없음","",Calcu!C266)</f>
        <v/>
      </c>
      <c r="E192" s="122" t="str">
        <f>Calcu!D266</f>
        <v/>
      </c>
      <c r="F192" s="50" t="str">
        <f>Calcu!X266</f>
        <v/>
      </c>
      <c r="G192" s="50" t="str">
        <f t="shared" si="5"/>
        <v>˚</v>
      </c>
      <c r="H192" s="50" t="str">
        <f>Calcu!AA266</f>
        <v/>
      </c>
      <c r="J192" s="122" t="str">
        <f>Calcu!Z266</f>
        <v/>
      </c>
      <c r="K192" s="122" t="str">
        <f>Calcu!Y266</f>
        <v/>
      </c>
      <c r="L192" s="122" t="str">
        <f>LEFT(Calcu!AB266)</f>
        <v/>
      </c>
      <c r="M192" s="122" t="s">
        <v>131</v>
      </c>
      <c r="N192" s="122" t="s">
        <v>131</v>
      </c>
      <c r="O192" s="122" t="s">
        <v>131</v>
      </c>
      <c r="Q192" s="122" t="str">
        <f>Calcu!AC266</f>
        <v/>
      </c>
    </row>
    <row r="193" spans="1:17" ht="15" customHeight="1">
      <c r="A193" s="44" t="str">
        <f>IF(Calcu!B267=TRUE,"","삭제")</f>
        <v>삭제</v>
      </c>
      <c r="D193" s="122" t="str">
        <f>IF(Calcu!C267="없음","",Calcu!C267)</f>
        <v/>
      </c>
      <c r="E193" s="122" t="str">
        <f>Calcu!D267</f>
        <v/>
      </c>
      <c r="F193" s="50" t="str">
        <f>Calcu!X267</f>
        <v/>
      </c>
      <c r="G193" s="50" t="str">
        <f t="shared" si="5"/>
        <v>˚</v>
      </c>
      <c r="H193" s="50" t="str">
        <f>Calcu!AA267</f>
        <v/>
      </c>
      <c r="J193" s="122" t="str">
        <f>Calcu!Z267</f>
        <v/>
      </c>
      <c r="K193" s="122" t="str">
        <f>Calcu!Y267</f>
        <v/>
      </c>
      <c r="L193" s="122" t="str">
        <f>LEFT(Calcu!AB267)</f>
        <v/>
      </c>
      <c r="M193" s="122" t="s">
        <v>131</v>
      </c>
      <c r="N193" s="122" t="s">
        <v>131</v>
      </c>
      <c r="O193" s="122" t="s">
        <v>131</v>
      </c>
      <c r="Q193" s="122" t="str">
        <f>Calcu!AC267</f>
        <v/>
      </c>
    </row>
    <row r="194" spans="1:17" ht="15" customHeight="1">
      <c r="A194" s="44" t="str">
        <f>IF(Calcu!B268=TRUE,"","삭제")</f>
        <v>삭제</v>
      </c>
      <c r="D194" s="122" t="str">
        <f>IF(Calcu!C268="없음","",Calcu!C268)</f>
        <v/>
      </c>
      <c r="E194" s="122" t="str">
        <f>Calcu!D268</f>
        <v/>
      </c>
      <c r="F194" s="50" t="str">
        <f>Calcu!X268</f>
        <v/>
      </c>
      <c r="G194" s="50" t="str">
        <f t="shared" si="5"/>
        <v>˚</v>
      </c>
      <c r="H194" s="50" t="str">
        <f>Calcu!AA268</f>
        <v/>
      </c>
      <c r="J194" s="122" t="str">
        <f>Calcu!Z268</f>
        <v/>
      </c>
      <c r="K194" s="122" t="str">
        <f>Calcu!Y268</f>
        <v/>
      </c>
      <c r="L194" s="122" t="str">
        <f>LEFT(Calcu!AB268)</f>
        <v/>
      </c>
      <c r="M194" s="122" t="s">
        <v>131</v>
      </c>
      <c r="N194" s="122" t="s">
        <v>131</v>
      </c>
      <c r="O194" s="122" t="s">
        <v>131</v>
      </c>
      <c r="Q194" s="122" t="str">
        <f>Calcu!AC268</f>
        <v/>
      </c>
    </row>
    <row r="195" spans="1:17" ht="15" customHeight="1">
      <c r="A195" s="44" t="str">
        <f>IF(Calcu!B269=TRUE,"","삭제")</f>
        <v>삭제</v>
      </c>
      <c r="D195" s="122" t="str">
        <f>IF(Calcu!C269="없음","",Calcu!C269)</f>
        <v/>
      </c>
      <c r="E195" s="122" t="str">
        <f>Calcu!D269</f>
        <v/>
      </c>
      <c r="F195" s="50" t="str">
        <f>Calcu!X269</f>
        <v/>
      </c>
      <c r="G195" s="50" t="str">
        <f t="shared" si="5"/>
        <v>˚</v>
      </c>
      <c r="H195" s="50" t="str">
        <f>Calcu!AA269</f>
        <v/>
      </c>
      <c r="J195" s="122" t="str">
        <f>Calcu!Z269</f>
        <v/>
      </c>
      <c r="K195" s="122" t="str">
        <f>Calcu!Y269</f>
        <v/>
      </c>
      <c r="L195" s="122" t="str">
        <f>LEFT(Calcu!AB269)</f>
        <v/>
      </c>
      <c r="M195" s="122" t="s">
        <v>131</v>
      </c>
      <c r="N195" s="122" t="s">
        <v>131</v>
      </c>
      <c r="O195" s="122" t="s">
        <v>131</v>
      </c>
      <c r="Q195" s="122" t="str">
        <f>Calcu!AC269</f>
        <v/>
      </c>
    </row>
    <row r="196" spans="1:17" ht="15" customHeight="1">
      <c r="A196" s="44" t="str">
        <f>IF(Calcu!B270=TRUE,"","삭제")</f>
        <v>삭제</v>
      </c>
      <c r="D196" s="122" t="str">
        <f>IF(Calcu!C270="없음","",Calcu!C270)</f>
        <v/>
      </c>
      <c r="E196" s="122" t="str">
        <f>Calcu!D270</f>
        <v/>
      </c>
      <c r="F196" s="50" t="str">
        <f>Calcu!X270</f>
        <v/>
      </c>
      <c r="G196" s="50" t="str">
        <f t="shared" si="5"/>
        <v>˚</v>
      </c>
      <c r="H196" s="50" t="str">
        <f>Calcu!AA270</f>
        <v/>
      </c>
      <c r="J196" s="122" t="str">
        <f>Calcu!Z270</f>
        <v/>
      </c>
      <c r="K196" s="122" t="str">
        <f>Calcu!Y270</f>
        <v/>
      </c>
      <c r="L196" s="122" t="str">
        <f>LEFT(Calcu!AB270)</f>
        <v/>
      </c>
      <c r="M196" s="122" t="s">
        <v>131</v>
      </c>
      <c r="N196" s="122" t="s">
        <v>131</v>
      </c>
      <c r="O196" s="122" t="s">
        <v>131</v>
      </c>
      <c r="Q196" s="122" t="str">
        <f>Calcu!AC270</f>
        <v/>
      </c>
    </row>
    <row r="197" spans="1:17" ht="15" customHeight="1">
      <c r="A197" s="44" t="str">
        <f>IF(Calcu!B271=TRUE,"","삭제")</f>
        <v>삭제</v>
      </c>
      <c r="D197" s="122" t="str">
        <f>IF(Calcu!C271="없음","",Calcu!C271)</f>
        <v/>
      </c>
      <c r="E197" s="122" t="str">
        <f>Calcu!D271</f>
        <v/>
      </c>
      <c r="F197" s="50" t="str">
        <f>Calcu!X271</f>
        <v/>
      </c>
      <c r="G197" s="50" t="str">
        <f t="shared" si="5"/>
        <v>˚</v>
      </c>
      <c r="H197" s="50" t="str">
        <f>Calcu!AA271</f>
        <v/>
      </c>
      <c r="J197" s="122" t="str">
        <f>Calcu!Z271</f>
        <v/>
      </c>
      <c r="K197" s="122" t="str">
        <f>Calcu!Y271</f>
        <v/>
      </c>
      <c r="L197" s="122" t="str">
        <f>LEFT(Calcu!AB271)</f>
        <v/>
      </c>
      <c r="M197" s="122" t="s">
        <v>131</v>
      </c>
      <c r="N197" s="122" t="s">
        <v>131</v>
      </c>
      <c r="O197" s="122" t="s">
        <v>131</v>
      </c>
      <c r="Q197" s="122" t="str">
        <f>Calcu!AC271</f>
        <v/>
      </c>
    </row>
    <row r="198" spans="1:17" ht="15" customHeight="1">
      <c r="A198" s="44" t="str">
        <f>IF(Calcu!B272=TRUE,"","삭제")</f>
        <v>삭제</v>
      </c>
      <c r="D198" s="122" t="str">
        <f>IF(Calcu!C272="없음","",Calcu!C272)</f>
        <v/>
      </c>
      <c r="E198" s="122" t="str">
        <f>Calcu!D272</f>
        <v/>
      </c>
      <c r="F198" s="50" t="str">
        <f>Calcu!X272</f>
        <v/>
      </c>
      <c r="G198" s="50" t="str">
        <f t="shared" si="5"/>
        <v>˚</v>
      </c>
      <c r="H198" s="50" t="str">
        <f>Calcu!AA272</f>
        <v/>
      </c>
      <c r="J198" s="122" t="str">
        <f>Calcu!Z272</f>
        <v/>
      </c>
      <c r="K198" s="122" t="str">
        <f>Calcu!Y272</f>
        <v/>
      </c>
      <c r="L198" s="122" t="str">
        <f>LEFT(Calcu!AB272)</f>
        <v/>
      </c>
      <c r="M198" s="122" t="s">
        <v>131</v>
      </c>
      <c r="N198" s="122" t="s">
        <v>131</v>
      </c>
      <c r="O198" s="122" t="s">
        <v>131</v>
      </c>
      <c r="Q198" s="122" t="str">
        <f>Calcu!AC272</f>
        <v/>
      </c>
    </row>
    <row r="199" spans="1:17" ht="15" customHeight="1">
      <c r="A199" s="44" t="str">
        <f>IF(Calcu!B273=TRUE,"","삭제")</f>
        <v>삭제</v>
      </c>
      <c r="D199" s="122" t="str">
        <f>IF(Calcu!C273="없음","",Calcu!C273)</f>
        <v/>
      </c>
      <c r="E199" s="122" t="str">
        <f>Calcu!D273</f>
        <v/>
      </c>
      <c r="F199" s="50" t="str">
        <f>Calcu!X273</f>
        <v/>
      </c>
      <c r="G199" s="50" t="str">
        <f t="shared" si="5"/>
        <v>˚</v>
      </c>
      <c r="H199" s="50" t="str">
        <f>Calcu!AA273</f>
        <v/>
      </c>
      <c r="J199" s="122" t="str">
        <f>Calcu!Z273</f>
        <v/>
      </c>
      <c r="K199" s="122" t="str">
        <f>Calcu!Y273</f>
        <v/>
      </c>
      <c r="L199" s="122" t="str">
        <f>LEFT(Calcu!AB273)</f>
        <v/>
      </c>
      <c r="M199" s="122" t="s">
        <v>131</v>
      </c>
      <c r="N199" s="122" t="s">
        <v>131</v>
      </c>
      <c r="O199" s="122" t="s">
        <v>131</v>
      </c>
      <c r="Q199" s="122" t="str">
        <f>Calcu!AC273</f>
        <v/>
      </c>
    </row>
    <row r="200" spans="1:17" ht="15" customHeight="1">
      <c r="A200" s="44" t="str">
        <f>IF(Calcu!B274=TRUE,"","삭제")</f>
        <v>삭제</v>
      </c>
      <c r="D200" s="122" t="str">
        <f>IF(Calcu!C274="없음","",Calcu!C274)</f>
        <v/>
      </c>
      <c r="E200" s="122" t="str">
        <f>Calcu!D274</f>
        <v/>
      </c>
      <c r="F200" s="50" t="str">
        <f>Calcu!X274</f>
        <v/>
      </c>
      <c r="G200" s="50" t="str">
        <f t="shared" si="5"/>
        <v>˚</v>
      </c>
      <c r="H200" s="50" t="str">
        <f>Calcu!AA274</f>
        <v/>
      </c>
      <c r="J200" s="122" t="str">
        <f>Calcu!Z274</f>
        <v/>
      </c>
      <c r="K200" s="122" t="str">
        <f>Calcu!Y274</f>
        <v/>
      </c>
      <c r="L200" s="122" t="str">
        <f>LEFT(Calcu!AB274)</f>
        <v/>
      </c>
      <c r="M200" s="122" t="s">
        <v>131</v>
      </c>
      <c r="N200" s="122" t="s">
        <v>131</v>
      </c>
      <c r="O200" s="122" t="s">
        <v>131</v>
      </c>
      <c r="Q200" s="122" t="str">
        <f>Calcu!AC274</f>
        <v/>
      </c>
    </row>
    <row r="201" spans="1:17" ht="15" customHeight="1">
      <c r="A201" s="44" t="str">
        <f>IF(Calcu!B275=TRUE,"","삭제")</f>
        <v>삭제</v>
      </c>
      <c r="D201" s="122" t="str">
        <f>IF(Calcu!C275="없음","",Calcu!C275)</f>
        <v/>
      </c>
      <c r="E201" s="122" t="str">
        <f>Calcu!D275</f>
        <v/>
      </c>
      <c r="F201" s="50" t="str">
        <f>Calcu!X275</f>
        <v/>
      </c>
      <c r="G201" s="50" t="str">
        <f t="shared" si="5"/>
        <v>˚</v>
      </c>
      <c r="H201" s="50" t="str">
        <f>Calcu!AA275</f>
        <v/>
      </c>
      <c r="J201" s="122" t="str">
        <f>Calcu!Z275</f>
        <v/>
      </c>
      <c r="K201" s="122" t="str">
        <f>Calcu!Y275</f>
        <v/>
      </c>
      <c r="L201" s="122" t="str">
        <f>LEFT(Calcu!AB275)</f>
        <v/>
      </c>
      <c r="M201" s="122" t="s">
        <v>131</v>
      </c>
      <c r="N201" s="122" t="s">
        <v>131</v>
      </c>
      <c r="O201" s="122" t="s">
        <v>131</v>
      </c>
      <c r="Q201" s="122" t="str">
        <f>Calcu!AC275</f>
        <v/>
      </c>
    </row>
    <row r="202" spans="1:17" ht="15" customHeight="1">
      <c r="A202" s="203" t="str">
        <f>A141</f>
        <v>삭제</v>
      </c>
      <c r="B202" s="43"/>
      <c r="C202" s="43"/>
      <c r="F202" s="50"/>
      <c r="G202" s="51" t="e">
        <f ca="1">IF(Calcu!E298="사다리꼴","※ 신뢰수준 95 %,","※ 신뢰수준 약 95 %,")</f>
        <v>#DIV/0!</v>
      </c>
      <c r="H202" s="172" t="e">
        <f ca="1">Calcu!E299</f>
        <v>#DIV/0!</v>
      </c>
    </row>
    <row r="203" spans="1:17" ht="15" customHeight="1">
      <c r="A203" s="203" t="str">
        <f>A204</f>
        <v>삭제</v>
      </c>
      <c r="F203" s="50"/>
      <c r="G203" s="50"/>
      <c r="H203" s="50"/>
    </row>
    <row r="204" spans="1:17" ht="15" customHeight="1">
      <c r="A204" s="44" t="str">
        <f>IF(Calcu!B313=TRUE,"","삭제")</f>
        <v>삭제</v>
      </c>
      <c r="D204" s="122" t="str">
        <f>IF(Calcu!C313="없음","",Calcu!C313)</f>
        <v/>
      </c>
      <c r="E204" s="122" t="str">
        <f>Calcu!D313</f>
        <v/>
      </c>
      <c r="F204" s="50" t="str">
        <f>Calcu!X313</f>
        <v/>
      </c>
      <c r="G204" s="50" t="str">
        <f>Calcu!X312</f>
        <v>˚</v>
      </c>
      <c r="H204" s="50" t="str">
        <f>Calcu!AA313</f>
        <v/>
      </c>
      <c r="J204" s="122" t="str">
        <f>Calcu!Z313</f>
        <v/>
      </c>
      <c r="K204" s="122" t="str">
        <f>Calcu!Y313</f>
        <v/>
      </c>
      <c r="L204" s="122" t="str">
        <f>LEFT(Calcu!AB313)</f>
        <v/>
      </c>
      <c r="M204" s="122" t="s">
        <v>131</v>
      </c>
      <c r="N204" s="122" t="s">
        <v>131</v>
      </c>
      <c r="O204" s="122" t="s">
        <v>131</v>
      </c>
      <c r="Q204" s="122" t="str">
        <f>Calcu!AC313</f>
        <v/>
      </c>
    </row>
    <row r="205" spans="1:17" ht="15" customHeight="1">
      <c r="A205" s="44" t="str">
        <f>IF(Calcu!B314=TRUE,"","삭제")</f>
        <v>삭제</v>
      </c>
      <c r="D205" s="122" t="str">
        <f>IF(Calcu!C314="없음","",Calcu!C314)</f>
        <v/>
      </c>
      <c r="E205" s="122" t="str">
        <f>Calcu!D314</f>
        <v/>
      </c>
      <c r="F205" s="50" t="str">
        <f>Calcu!X314</f>
        <v/>
      </c>
      <c r="G205" s="50" t="str">
        <f>G204</f>
        <v>˚</v>
      </c>
      <c r="H205" s="50" t="str">
        <f>Calcu!AA314</f>
        <v/>
      </c>
      <c r="J205" s="122" t="str">
        <f>Calcu!Z314</f>
        <v/>
      </c>
      <c r="K205" s="122" t="str">
        <f>Calcu!Y314</f>
        <v/>
      </c>
      <c r="L205" s="122" t="str">
        <f>LEFT(Calcu!AB314)</f>
        <v/>
      </c>
      <c r="M205" s="122" t="s">
        <v>131</v>
      </c>
      <c r="N205" s="122" t="s">
        <v>131</v>
      </c>
      <c r="O205" s="122" t="s">
        <v>131</v>
      </c>
      <c r="Q205" s="122" t="str">
        <f>Calcu!AC314</f>
        <v/>
      </c>
    </row>
    <row r="206" spans="1:17" ht="15" customHeight="1">
      <c r="A206" s="44" t="str">
        <f>IF(Calcu!B315=TRUE,"","삭제")</f>
        <v>삭제</v>
      </c>
      <c r="D206" s="122" t="str">
        <f>IF(Calcu!C315="없음","",Calcu!C315)</f>
        <v/>
      </c>
      <c r="E206" s="122" t="str">
        <f>Calcu!D315</f>
        <v/>
      </c>
      <c r="F206" s="50" t="str">
        <f>Calcu!X315</f>
        <v/>
      </c>
      <c r="G206" s="50" t="str">
        <f t="shared" ref="G206:G233" si="6">G205</f>
        <v>˚</v>
      </c>
      <c r="H206" s="50" t="str">
        <f>Calcu!AA315</f>
        <v/>
      </c>
      <c r="J206" s="122" t="str">
        <f>Calcu!Z315</f>
        <v/>
      </c>
      <c r="K206" s="122" t="str">
        <f>Calcu!Y315</f>
        <v/>
      </c>
      <c r="L206" s="122" t="str">
        <f>LEFT(Calcu!AB315)</f>
        <v/>
      </c>
      <c r="M206" s="122" t="s">
        <v>131</v>
      </c>
      <c r="N206" s="122" t="s">
        <v>131</v>
      </c>
      <c r="O206" s="122" t="s">
        <v>131</v>
      </c>
      <c r="Q206" s="122" t="str">
        <f>Calcu!AC315</f>
        <v/>
      </c>
    </row>
    <row r="207" spans="1:17" ht="15" customHeight="1">
      <c r="A207" s="44" t="str">
        <f>IF(Calcu!B316=TRUE,"","삭제")</f>
        <v>삭제</v>
      </c>
      <c r="D207" s="122" t="str">
        <f>IF(Calcu!C316="없음","",Calcu!C316)</f>
        <v/>
      </c>
      <c r="E207" s="122" t="str">
        <f>Calcu!D316</f>
        <v/>
      </c>
      <c r="F207" s="50" t="str">
        <f>Calcu!X316</f>
        <v/>
      </c>
      <c r="G207" s="50" t="str">
        <f t="shared" si="6"/>
        <v>˚</v>
      </c>
      <c r="H207" s="50" t="str">
        <f>Calcu!AA316</f>
        <v/>
      </c>
      <c r="J207" s="122" t="str">
        <f>Calcu!Z316</f>
        <v/>
      </c>
      <c r="K207" s="122" t="str">
        <f>Calcu!Y316</f>
        <v/>
      </c>
      <c r="L207" s="122" t="str">
        <f>LEFT(Calcu!AB316)</f>
        <v/>
      </c>
      <c r="M207" s="122" t="s">
        <v>131</v>
      </c>
      <c r="N207" s="122" t="s">
        <v>131</v>
      </c>
      <c r="O207" s="122" t="s">
        <v>131</v>
      </c>
      <c r="Q207" s="122" t="str">
        <f>Calcu!AC316</f>
        <v/>
      </c>
    </row>
    <row r="208" spans="1:17" ht="15" customHeight="1">
      <c r="A208" s="44" t="str">
        <f>IF(Calcu!B317=TRUE,"","삭제")</f>
        <v>삭제</v>
      </c>
      <c r="D208" s="122" t="str">
        <f>IF(Calcu!C317="없음","",Calcu!C317)</f>
        <v/>
      </c>
      <c r="E208" s="122" t="str">
        <f>Calcu!D317</f>
        <v/>
      </c>
      <c r="F208" s="50" t="str">
        <f>Calcu!X317</f>
        <v/>
      </c>
      <c r="G208" s="50" t="str">
        <f t="shared" si="6"/>
        <v>˚</v>
      </c>
      <c r="H208" s="50" t="str">
        <f>Calcu!AA317</f>
        <v/>
      </c>
      <c r="J208" s="122" t="str">
        <f>Calcu!Z317</f>
        <v/>
      </c>
      <c r="K208" s="122" t="str">
        <f>Calcu!Y317</f>
        <v/>
      </c>
      <c r="L208" s="122" t="str">
        <f>LEFT(Calcu!AB317)</f>
        <v/>
      </c>
      <c r="M208" s="122" t="s">
        <v>131</v>
      </c>
      <c r="N208" s="122" t="s">
        <v>131</v>
      </c>
      <c r="O208" s="122" t="s">
        <v>131</v>
      </c>
      <c r="Q208" s="122" t="str">
        <f>Calcu!AC317</f>
        <v/>
      </c>
    </row>
    <row r="209" spans="1:17" ht="15" customHeight="1">
      <c r="A209" s="44" t="str">
        <f>IF(Calcu!B318=TRUE,"","삭제")</f>
        <v>삭제</v>
      </c>
      <c r="D209" s="122" t="str">
        <f>IF(Calcu!C318="없음","",Calcu!C318)</f>
        <v/>
      </c>
      <c r="E209" s="122" t="str">
        <f>Calcu!D318</f>
        <v/>
      </c>
      <c r="F209" s="50" t="str">
        <f>Calcu!X318</f>
        <v/>
      </c>
      <c r="G209" s="50" t="str">
        <f t="shared" si="6"/>
        <v>˚</v>
      </c>
      <c r="H209" s="50" t="str">
        <f>Calcu!AA318</f>
        <v/>
      </c>
      <c r="J209" s="122" t="str">
        <f>Calcu!Z318</f>
        <v/>
      </c>
      <c r="K209" s="122" t="str">
        <f>Calcu!Y318</f>
        <v/>
      </c>
      <c r="L209" s="122" t="str">
        <f>LEFT(Calcu!AB318)</f>
        <v/>
      </c>
      <c r="M209" s="122" t="s">
        <v>131</v>
      </c>
      <c r="N209" s="122" t="s">
        <v>131</v>
      </c>
      <c r="O209" s="122" t="s">
        <v>131</v>
      </c>
      <c r="Q209" s="122" t="str">
        <f>Calcu!AC318</f>
        <v/>
      </c>
    </row>
    <row r="210" spans="1:17" ht="15" customHeight="1">
      <c r="A210" s="44" t="str">
        <f>IF(Calcu!B319=TRUE,"","삭제")</f>
        <v>삭제</v>
      </c>
      <c r="D210" s="122" t="str">
        <f>IF(Calcu!C319="없음","",Calcu!C319)</f>
        <v/>
      </c>
      <c r="E210" s="122" t="str">
        <f>Calcu!D319</f>
        <v/>
      </c>
      <c r="F210" s="50" t="str">
        <f>Calcu!X319</f>
        <v/>
      </c>
      <c r="G210" s="50" t="str">
        <f t="shared" si="6"/>
        <v>˚</v>
      </c>
      <c r="H210" s="50" t="str">
        <f>Calcu!AA319</f>
        <v/>
      </c>
      <c r="J210" s="122" t="str">
        <f>Calcu!Z319</f>
        <v/>
      </c>
      <c r="K210" s="122" t="str">
        <f>Calcu!Y319</f>
        <v/>
      </c>
      <c r="L210" s="122" t="str">
        <f>LEFT(Calcu!AB319)</f>
        <v/>
      </c>
      <c r="M210" s="122" t="s">
        <v>131</v>
      </c>
      <c r="N210" s="122" t="s">
        <v>131</v>
      </c>
      <c r="O210" s="122" t="s">
        <v>131</v>
      </c>
      <c r="Q210" s="122" t="str">
        <f>Calcu!AC319</f>
        <v/>
      </c>
    </row>
    <row r="211" spans="1:17" ht="15" customHeight="1">
      <c r="A211" s="44" t="str">
        <f>IF(Calcu!B320=TRUE,"","삭제")</f>
        <v>삭제</v>
      </c>
      <c r="D211" s="122" t="str">
        <f>IF(Calcu!C320="없음","",Calcu!C320)</f>
        <v/>
      </c>
      <c r="E211" s="122" t="str">
        <f>Calcu!D320</f>
        <v/>
      </c>
      <c r="F211" s="50" t="str">
        <f>Calcu!X320</f>
        <v/>
      </c>
      <c r="G211" s="50" t="str">
        <f t="shared" si="6"/>
        <v>˚</v>
      </c>
      <c r="H211" s="50" t="str">
        <f>Calcu!AA320</f>
        <v/>
      </c>
      <c r="J211" s="122" t="str">
        <f>Calcu!Z320</f>
        <v/>
      </c>
      <c r="K211" s="122" t="str">
        <f>Calcu!Y320</f>
        <v/>
      </c>
      <c r="L211" s="122" t="str">
        <f>LEFT(Calcu!AB320)</f>
        <v/>
      </c>
      <c r="M211" s="122" t="s">
        <v>131</v>
      </c>
      <c r="N211" s="122" t="s">
        <v>131</v>
      </c>
      <c r="O211" s="122" t="s">
        <v>131</v>
      </c>
      <c r="Q211" s="122" t="str">
        <f>Calcu!AC320</f>
        <v/>
      </c>
    </row>
    <row r="212" spans="1:17" ht="15" customHeight="1">
      <c r="A212" s="44" t="str">
        <f>IF(Calcu!B321=TRUE,"","삭제")</f>
        <v>삭제</v>
      </c>
      <c r="D212" s="122" t="str">
        <f>IF(Calcu!C321="없음","",Calcu!C321)</f>
        <v/>
      </c>
      <c r="E212" s="122" t="str">
        <f>Calcu!D321</f>
        <v/>
      </c>
      <c r="F212" s="50" t="str">
        <f>Calcu!X321</f>
        <v/>
      </c>
      <c r="G212" s="50" t="str">
        <f t="shared" si="6"/>
        <v>˚</v>
      </c>
      <c r="H212" s="50" t="str">
        <f>Calcu!AA321</f>
        <v/>
      </c>
      <c r="J212" s="122" t="str">
        <f>Calcu!Z321</f>
        <v/>
      </c>
      <c r="K212" s="122" t="str">
        <f>Calcu!Y321</f>
        <v/>
      </c>
      <c r="L212" s="122" t="str">
        <f>LEFT(Calcu!AB321)</f>
        <v/>
      </c>
      <c r="M212" s="122" t="s">
        <v>131</v>
      </c>
      <c r="N212" s="122" t="s">
        <v>131</v>
      </c>
      <c r="O212" s="122" t="s">
        <v>131</v>
      </c>
      <c r="Q212" s="122" t="str">
        <f>Calcu!AC321</f>
        <v/>
      </c>
    </row>
    <row r="213" spans="1:17" ht="15" customHeight="1">
      <c r="A213" s="44" t="str">
        <f>IF(Calcu!B322=TRUE,"","삭제")</f>
        <v>삭제</v>
      </c>
      <c r="D213" s="122" t="str">
        <f>IF(Calcu!C322="없음","",Calcu!C322)</f>
        <v/>
      </c>
      <c r="E213" s="122" t="str">
        <f>Calcu!D322</f>
        <v/>
      </c>
      <c r="F213" s="50" t="str">
        <f>Calcu!X322</f>
        <v/>
      </c>
      <c r="G213" s="50" t="str">
        <f t="shared" si="6"/>
        <v>˚</v>
      </c>
      <c r="H213" s="50" t="str">
        <f>Calcu!AA322</f>
        <v/>
      </c>
      <c r="J213" s="122" t="str">
        <f>Calcu!Z322</f>
        <v/>
      </c>
      <c r="K213" s="122" t="str">
        <f>Calcu!Y322</f>
        <v/>
      </c>
      <c r="L213" s="122" t="str">
        <f>LEFT(Calcu!AB322)</f>
        <v/>
      </c>
      <c r="M213" s="122" t="s">
        <v>131</v>
      </c>
      <c r="N213" s="122" t="s">
        <v>131</v>
      </c>
      <c r="O213" s="122" t="s">
        <v>131</v>
      </c>
      <c r="Q213" s="122" t="str">
        <f>Calcu!AC322</f>
        <v/>
      </c>
    </row>
    <row r="214" spans="1:17" ht="15" customHeight="1">
      <c r="A214" s="44" t="str">
        <f>IF(Calcu!B323=TRUE,"","삭제")</f>
        <v>삭제</v>
      </c>
      <c r="D214" s="122" t="str">
        <f>IF(Calcu!C323="없음","",Calcu!C323)</f>
        <v/>
      </c>
      <c r="E214" s="122" t="str">
        <f>Calcu!D323</f>
        <v/>
      </c>
      <c r="F214" s="50" t="str">
        <f>Calcu!X323</f>
        <v/>
      </c>
      <c r="G214" s="50" t="str">
        <f t="shared" si="6"/>
        <v>˚</v>
      </c>
      <c r="H214" s="50" t="str">
        <f>Calcu!AA323</f>
        <v/>
      </c>
      <c r="J214" s="122" t="str">
        <f>Calcu!Z323</f>
        <v/>
      </c>
      <c r="K214" s="122" t="str">
        <f>Calcu!Y323</f>
        <v/>
      </c>
      <c r="L214" s="122" t="str">
        <f>LEFT(Calcu!AB323)</f>
        <v/>
      </c>
      <c r="M214" s="122" t="s">
        <v>131</v>
      </c>
      <c r="N214" s="122" t="s">
        <v>131</v>
      </c>
      <c r="O214" s="122" t="s">
        <v>131</v>
      </c>
      <c r="Q214" s="122" t="str">
        <f>Calcu!AC323</f>
        <v/>
      </c>
    </row>
    <row r="215" spans="1:17" ht="15" customHeight="1">
      <c r="A215" s="44" t="str">
        <f>IF(Calcu!B324=TRUE,"","삭제")</f>
        <v>삭제</v>
      </c>
      <c r="D215" s="122" t="str">
        <f>IF(Calcu!C324="없음","",Calcu!C324)</f>
        <v/>
      </c>
      <c r="E215" s="122" t="str">
        <f>Calcu!D324</f>
        <v/>
      </c>
      <c r="F215" s="50" t="str">
        <f>Calcu!X324</f>
        <v/>
      </c>
      <c r="G215" s="50" t="str">
        <f t="shared" si="6"/>
        <v>˚</v>
      </c>
      <c r="H215" s="50" t="str">
        <f>Calcu!AA324</f>
        <v/>
      </c>
      <c r="J215" s="122" t="str">
        <f>Calcu!Z324</f>
        <v/>
      </c>
      <c r="K215" s="122" t="str">
        <f>Calcu!Y324</f>
        <v/>
      </c>
      <c r="L215" s="122" t="str">
        <f>LEFT(Calcu!AB324)</f>
        <v/>
      </c>
      <c r="M215" s="122" t="s">
        <v>131</v>
      </c>
      <c r="N215" s="122" t="s">
        <v>131</v>
      </c>
      <c r="O215" s="122" t="s">
        <v>131</v>
      </c>
      <c r="Q215" s="122" t="str">
        <f>Calcu!AC324</f>
        <v/>
      </c>
    </row>
    <row r="216" spans="1:17" ht="15" customHeight="1">
      <c r="A216" s="44" t="str">
        <f>IF(Calcu!B325=TRUE,"","삭제")</f>
        <v>삭제</v>
      </c>
      <c r="D216" s="122" t="str">
        <f>IF(Calcu!C325="없음","",Calcu!C325)</f>
        <v/>
      </c>
      <c r="E216" s="122" t="str">
        <f>Calcu!D325</f>
        <v/>
      </c>
      <c r="F216" s="50" t="str">
        <f>Calcu!X325</f>
        <v/>
      </c>
      <c r="G216" s="50" t="str">
        <f t="shared" si="6"/>
        <v>˚</v>
      </c>
      <c r="H216" s="50" t="str">
        <f>Calcu!AA325</f>
        <v/>
      </c>
      <c r="J216" s="122" t="str">
        <f>Calcu!Z325</f>
        <v/>
      </c>
      <c r="K216" s="122" t="str">
        <f>Calcu!Y325</f>
        <v/>
      </c>
      <c r="L216" s="122" t="str">
        <f>LEFT(Calcu!AB325)</f>
        <v/>
      </c>
      <c r="M216" s="122" t="s">
        <v>131</v>
      </c>
      <c r="N216" s="122" t="s">
        <v>131</v>
      </c>
      <c r="O216" s="122" t="s">
        <v>131</v>
      </c>
      <c r="Q216" s="122" t="str">
        <f>Calcu!AC325</f>
        <v/>
      </c>
    </row>
    <row r="217" spans="1:17" ht="15" customHeight="1">
      <c r="A217" s="44" t="str">
        <f>IF(Calcu!B326=TRUE,"","삭제")</f>
        <v>삭제</v>
      </c>
      <c r="D217" s="122" t="str">
        <f>IF(Calcu!C326="없음","",Calcu!C326)</f>
        <v/>
      </c>
      <c r="E217" s="122" t="str">
        <f>Calcu!D326</f>
        <v/>
      </c>
      <c r="F217" s="50" t="str">
        <f>Calcu!X326</f>
        <v/>
      </c>
      <c r="G217" s="50" t="str">
        <f t="shared" si="6"/>
        <v>˚</v>
      </c>
      <c r="H217" s="50" t="str">
        <f>Calcu!AA326</f>
        <v/>
      </c>
      <c r="J217" s="122" t="str">
        <f>Calcu!Z326</f>
        <v/>
      </c>
      <c r="K217" s="122" t="str">
        <f>Calcu!Y326</f>
        <v/>
      </c>
      <c r="L217" s="122" t="str">
        <f>LEFT(Calcu!AB326)</f>
        <v/>
      </c>
      <c r="M217" s="122" t="s">
        <v>131</v>
      </c>
      <c r="N217" s="122" t="s">
        <v>131</v>
      </c>
      <c r="O217" s="122" t="s">
        <v>131</v>
      </c>
      <c r="Q217" s="122" t="str">
        <f>Calcu!AC326</f>
        <v/>
      </c>
    </row>
    <row r="218" spans="1:17" ht="15" customHeight="1">
      <c r="A218" s="44" t="str">
        <f>IF(Calcu!B327=TRUE,"","삭제")</f>
        <v>삭제</v>
      </c>
      <c r="D218" s="122" t="str">
        <f>IF(Calcu!C327="없음","",Calcu!C327)</f>
        <v/>
      </c>
      <c r="E218" s="122" t="str">
        <f>Calcu!D327</f>
        <v/>
      </c>
      <c r="F218" s="50" t="str">
        <f>Calcu!X327</f>
        <v/>
      </c>
      <c r="G218" s="50" t="str">
        <f t="shared" si="6"/>
        <v>˚</v>
      </c>
      <c r="H218" s="50" t="str">
        <f>Calcu!AA327</f>
        <v/>
      </c>
      <c r="J218" s="122" t="str">
        <f>Calcu!Z327</f>
        <v/>
      </c>
      <c r="K218" s="122" t="str">
        <f>Calcu!Y327</f>
        <v/>
      </c>
      <c r="L218" s="122" t="str">
        <f>LEFT(Calcu!AB327)</f>
        <v/>
      </c>
      <c r="M218" s="122" t="s">
        <v>131</v>
      </c>
      <c r="N218" s="122" t="s">
        <v>131</v>
      </c>
      <c r="O218" s="122" t="s">
        <v>131</v>
      </c>
      <c r="Q218" s="122" t="str">
        <f>Calcu!AC327</f>
        <v/>
      </c>
    </row>
    <row r="219" spans="1:17" ht="15" customHeight="1">
      <c r="A219" s="44" t="str">
        <f>IF(Calcu!B328=TRUE,"","삭제")</f>
        <v>삭제</v>
      </c>
      <c r="D219" s="122" t="str">
        <f>IF(Calcu!C328="없음","",Calcu!C328)</f>
        <v/>
      </c>
      <c r="E219" s="122" t="str">
        <f>Calcu!D328</f>
        <v/>
      </c>
      <c r="F219" s="50" t="str">
        <f>Calcu!X328</f>
        <v/>
      </c>
      <c r="G219" s="50" t="str">
        <f t="shared" si="6"/>
        <v>˚</v>
      </c>
      <c r="H219" s="50" t="str">
        <f>Calcu!AA328</f>
        <v/>
      </c>
      <c r="J219" s="122" t="str">
        <f>Calcu!Z328</f>
        <v/>
      </c>
      <c r="K219" s="122" t="str">
        <f>Calcu!Y328</f>
        <v/>
      </c>
      <c r="L219" s="122" t="str">
        <f>LEFT(Calcu!AB328)</f>
        <v/>
      </c>
      <c r="M219" s="122" t="s">
        <v>131</v>
      </c>
      <c r="N219" s="122" t="s">
        <v>131</v>
      </c>
      <c r="O219" s="122" t="s">
        <v>131</v>
      </c>
      <c r="Q219" s="122" t="str">
        <f>Calcu!AC328</f>
        <v/>
      </c>
    </row>
    <row r="220" spans="1:17" ht="15" customHeight="1">
      <c r="A220" s="44" t="str">
        <f>IF(Calcu!B329=TRUE,"","삭제")</f>
        <v>삭제</v>
      </c>
      <c r="D220" s="122" t="str">
        <f>IF(Calcu!C329="없음","",Calcu!C329)</f>
        <v/>
      </c>
      <c r="E220" s="122" t="str">
        <f>Calcu!D329</f>
        <v/>
      </c>
      <c r="F220" s="50" t="str">
        <f>Calcu!X329</f>
        <v/>
      </c>
      <c r="G220" s="50" t="str">
        <f t="shared" si="6"/>
        <v>˚</v>
      </c>
      <c r="H220" s="50" t="str">
        <f>Calcu!AA329</f>
        <v/>
      </c>
      <c r="J220" s="122" t="str">
        <f>Calcu!Z329</f>
        <v/>
      </c>
      <c r="K220" s="122" t="str">
        <f>Calcu!Y329</f>
        <v/>
      </c>
      <c r="L220" s="122" t="str">
        <f>LEFT(Calcu!AB329)</f>
        <v/>
      </c>
      <c r="M220" s="122" t="s">
        <v>131</v>
      </c>
      <c r="N220" s="122" t="s">
        <v>131</v>
      </c>
      <c r="O220" s="122" t="s">
        <v>131</v>
      </c>
      <c r="Q220" s="122" t="str">
        <f>Calcu!AC329</f>
        <v/>
      </c>
    </row>
    <row r="221" spans="1:17" ht="15" customHeight="1">
      <c r="A221" s="44" t="str">
        <f>IF(Calcu!B330=TRUE,"","삭제")</f>
        <v>삭제</v>
      </c>
      <c r="D221" s="122" t="str">
        <f>IF(Calcu!C330="없음","",Calcu!C330)</f>
        <v/>
      </c>
      <c r="E221" s="122" t="str">
        <f>Calcu!D330</f>
        <v/>
      </c>
      <c r="F221" s="50" t="str">
        <f>Calcu!X330</f>
        <v/>
      </c>
      <c r="G221" s="50" t="str">
        <f t="shared" si="6"/>
        <v>˚</v>
      </c>
      <c r="H221" s="50" t="str">
        <f>Calcu!AA330</f>
        <v/>
      </c>
      <c r="J221" s="122" t="str">
        <f>Calcu!Z330</f>
        <v/>
      </c>
      <c r="K221" s="122" t="str">
        <f>Calcu!Y330</f>
        <v/>
      </c>
      <c r="L221" s="122" t="str">
        <f>LEFT(Calcu!AB330)</f>
        <v/>
      </c>
      <c r="M221" s="122" t="s">
        <v>131</v>
      </c>
      <c r="N221" s="122" t="s">
        <v>131</v>
      </c>
      <c r="O221" s="122" t="s">
        <v>131</v>
      </c>
      <c r="Q221" s="122" t="str">
        <f>Calcu!AC330</f>
        <v/>
      </c>
    </row>
    <row r="222" spans="1:17" ht="15" customHeight="1">
      <c r="A222" s="44" t="str">
        <f>IF(Calcu!B331=TRUE,"","삭제")</f>
        <v>삭제</v>
      </c>
      <c r="D222" s="122" t="str">
        <f>IF(Calcu!C331="없음","",Calcu!C331)</f>
        <v/>
      </c>
      <c r="E222" s="122" t="str">
        <f>Calcu!D331</f>
        <v/>
      </c>
      <c r="F222" s="50" t="str">
        <f>Calcu!X331</f>
        <v/>
      </c>
      <c r="G222" s="50" t="str">
        <f t="shared" si="6"/>
        <v>˚</v>
      </c>
      <c r="H222" s="50" t="str">
        <f>Calcu!AA331</f>
        <v/>
      </c>
      <c r="J222" s="122" t="str">
        <f>Calcu!Z331</f>
        <v/>
      </c>
      <c r="K222" s="122" t="str">
        <f>Calcu!Y331</f>
        <v/>
      </c>
      <c r="L222" s="122" t="str">
        <f>LEFT(Calcu!AB331)</f>
        <v/>
      </c>
      <c r="M222" s="122" t="s">
        <v>131</v>
      </c>
      <c r="N222" s="122" t="s">
        <v>131</v>
      </c>
      <c r="O222" s="122" t="s">
        <v>131</v>
      </c>
      <c r="Q222" s="122" t="str">
        <f>Calcu!AC331</f>
        <v/>
      </c>
    </row>
    <row r="223" spans="1:17" ht="15" customHeight="1">
      <c r="A223" s="44" t="str">
        <f>IF(Calcu!B332=TRUE,"","삭제")</f>
        <v>삭제</v>
      </c>
      <c r="D223" s="122" t="str">
        <f>IF(Calcu!C332="없음","",Calcu!C332)</f>
        <v/>
      </c>
      <c r="E223" s="122" t="str">
        <f>Calcu!D332</f>
        <v/>
      </c>
      <c r="F223" s="50" t="str">
        <f>Calcu!X332</f>
        <v/>
      </c>
      <c r="G223" s="50" t="str">
        <f t="shared" si="6"/>
        <v>˚</v>
      </c>
      <c r="H223" s="50" t="str">
        <f>Calcu!AA332</f>
        <v/>
      </c>
      <c r="J223" s="122" t="str">
        <f>Calcu!Z332</f>
        <v/>
      </c>
      <c r="K223" s="122" t="str">
        <f>Calcu!Y332</f>
        <v/>
      </c>
      <c r="L223" s="122" t="str">
        <f>LEFT(Calcu!AB332)</f>
        <v/>
      </c>
      <c r="M223" s="122" t="s">
        <v>131</v>
      </c>
      <c r="N223" s="122" t="s">
        <v>131</v>
      </c>
      <c r="O223" s="122" t="s">
        <v>131</v>
      </c>
      <c r="Q223" s="122" t="str">
        <f>Calcu!AC332</f>
        <v/>
      </c>
    </row>
    <row r="224" spans="1:17" ht="15" customHeight="1">
      <c r="A224" s="44" t="str">
        <f>IF(Calcu!B333=TRUE,"","삭제")</f>
        <v>삭제</v>
      </c>
      <c r="D224" s="122" t="str">
        <f>IF(Calcu!C333="없음","",Calcu!C333)</f>
        <v/>
      </c>
      <c r="E224" s="122" t="str">
        <f>Calcu!D333</f>
        <v/>
      </c>
      <c r="F224" s="50" t="str">
        <f>Calcu!X333</f>
        <v/>
      </c>
      <c r="G224" s="50" t="str">
        <f t="shared" si="6"/>
        <v>˚</v>
      </c>
      <c r="H224" s="50" t="str">
        <f>Calcu!AA333</f>
        <v/>
      </c>
      <c r="J224" s="122" t="str">
        <f>Calcu!Z333</f>
        <v/>
      </c>
      <c r="K224" s="122" t="str">
        <f>Calcu!Y333</f>
        <v/>
      </c>
      <c r="L224" s="122" t="str">
        <f>LEFT(Calcu!AB333)</f>
        <v/>
      </c>
      <c r="M224" s="122" t="s">
        <v>131</v>
      </c>
      <c r="N224" s="122" t="s">
        <v>131</v>
      </c>
      <c r="O224" s="122" t="s">
        <v>131</v>
      </c>
      <c r="Q224" s="122" t="str">
        <f>Calcu!AC333</f>
        <v/>
      </c>
    </row>
    <row r="225" spans="1:17" ht="15" customHeight="1">
      <c r="A225" s="44" t="str">
        <f>IF(Calcu!B334=TRUE,"","삭제")</f>
        <v>삭제</v>
      </c>
      <c r="D225" s="122" t="str">
        <f>IF(Calcu!C334="없음","",Calcu!C334)</f>
        <v/>
      </c>
      <c r="E225" s="122" t="str">
        <f>Calcu!D334</f>
        <v/>
      </c>
      <c r="F225" s="50" t="str">
        <f>Calcu!X334</f>
        <v/>
      </c>
      <c r="G225" s="50" t="str">
        <f t="shared" si="6"/>
        <v>˚</v>
      </c>
      <c r="H225" s="50" t="str">
        <f>Calcu!AA334</f>
        <v/>
      </c>
      <c r="J225" s="122" t="str">
        <f>Calcu!Z334</f>
        <v/>
      </c>
      <c r="K225" s="122" t="str">
        <f>Calcu!Y334</f>
        <v/>
      </c>
      <c r="L225" s="122" t="str">
        <f>LEFT(Calcu!AB334)</f>
        <v/>
      </c>
      <c r="M225" s="122" t="s">
        <v>131</v>
      </c>
      <c r="N225" s="122" t="s">
        <v>131</v>
      </c>
      <c r="O225" s="122" t="s">
        <v>131</v>
      </c>
      <c r="Q225" s="122" t="str">
        <f>Calcu!AC334</f>
        <v/>
      </c>
    </row>
    <row r="226" spans="1:17" ht="15" customHeight="1">
      <c r="A226" s="44" t="str">
        <f>IF(Calcu!B335=TRUE,"","삭제")</f>
        <v>삭제</v>
      </c>
      <c r="D226" s="122" t="str">
        <f>IF(Calcu!C335="없음","",Calcu!C335)</f>
        <v/>
      </c>
      <c r="E226" s="122" t="str">
        <f>Calcu!D335</f>
        <v/>
      </c>
      <c r="F226" s="50" t="str">
        <f>Calcu!X335</f>
        <v/>
      </c>
      <c r="G226" s="50" t="str">
        <f t="shared" si="6"/>
        <v>˚</v>
      </c>
      <c r="H226" s="50" t="str">
        <f>Calcu!AA335</f>
        <v/>
      </c>
      <c r="J226" s="122" t="str">
        <f>Calcu!Z335</f>
        <v/>
      </c>
      <c r="K226" s="122" t="str">
        <f>Calcu!Y335</f>
        <v/>
      </c>
      <c r="L226" s="122" t="str">
        <f>LEFT(Calcu!AB335)</f>
        <v/>
      </c>
      <c r="M226" s="122" t="s">
        <v>131</v>
      </c>
      <c r="N226" s="122" t="s">
        <v>131</v>
      </c>
      <c r="O226" s="122" t="s">
        <v>131</v>
      </c>
      <c r="Q226" s="122" t="str">
        <f>Calcu!AC335</f>
        <v/>
      </c>
    </row>
    <row r="227" spans="1:17" ht="15" customHeight="1">
      <c r="A227" s="44" t="str">
        <f>IF(Calcu!B336=TRUE,"","삭제")</f>
        <v>삭제</v>
      </c>
      <c r="D227" s="122" t="str">
        <f>IF(Calcu!C336="없음","",Calcu!C336)</f>
        <v/>
      </c>
      <c r="E227" s="122" t="str">
        <f>Calcu!D336</f>
        <v/>
      </c>
      <c r="F227" s="50" t="str">
        <f>Calcu!X336</f>
        <v/>
      </c>
      <c r="G227" s="50" t="str">
        <f t="shared" si="6"/>
        <v>˚</v>
      </c>
      <c r="H227" s="50" t="str">
        <f>Calcu!AA336</f>
        <v/>
      </c>
      <c r="J227" s="122" t="str">
        <f>Calcu!Z336</f>
        <v/>
      </c>
      <c r="K227" s="122" t="str">
        <f>Calcu!Y336</f>
        <v/>
      </c>
      <c r="L227" s="122" t="str">
        <f>LEFT(Calcu!AB336)</f>
        <v/>
      </c>
      <c r="M227" s="122" t="s">
        <v>131</v>
      </c>
      <c r="N227" s="122" t="s">
        <v>131</v>
      </c>
      <c r="O227" s="122" t="s">
        <v>131</v>
      </c>
      <c r="Q227" s="122" t="str">
        <f>Calcu!AC336</f>
        <v/>
      </c>
    </row>
    <row r="228" spans="1:17" ht="15" customHeight="1">
      <c r="A228" s="44" t="str">
        <f>IF(Calcu!B337=TRUE,"","삭제")</f>
        <v>삭제</v>
      </c>
      <c r="D228" s="122" t="str">
        <f>IF(Calcu!C337="없음","",Calcu!C337)</f>
        <v/>
      </c>
      <c r="E228" s="122" t="str">
        <f>Calcu!D337</f>
        <v/>
      </c>
      <c r="F228" s="50" t="str">
        <f>Calcu!X337</f>
        <v/>
      </c>
      <c r="G228" s="50" t="str">
        <f t="shared" si="6"/>
        <v>˚</v>
      </c>
      <c r="H228" s="50" t="str">
        <f>Calcu!AA337</f>
        <v/>
      </c>
      <c r="J228" s="122" t="str">
        <f>Calcu!Z337</f>
        <v/>
      </c>
      <c r="K228" s="122" t="str">
        <f>Calcu!Y337</f>
        <v/>
      </c>
      <c r="L228" s="122" t="str">
        <f>LEFT(Calcu!AB337)</f>
        <v/>
      </c>
      <c r="M228" s="122" t="s">
        <v>131</v>
      </c>
      <c r="N228" s="122" t="s">
        <v>131</v>
      </c>
      <c r="O228" s="122" t="s">
        <v>131</v>
      </c>
      <c r="Q228" s="122" t="str">
        <f>Calcu!AC337</f>
        <v/>
      </c>
    </row>
    <row r="229" spans="1:17" ht="15" customHeight="1">
      <c r="A229" s="44" t="str">
        <f>IF(Calcu!B338=TRUE,"","삭제")</f>
        <v>삭제</v>
      </c>
      <c r="D229" s="122" t="str">
        <f>IF(Calcu!C338="없음","",Calcu!C338)</f>
        <v/>
      </c>
      <c r="E229" s="122" t="str">
        <f>Calcu!D338</f>
        <v/>
      </c>
      <c r="F229" s="50" t="str">
        <f>Calcu!X338</f>
        <v/>
      </c>
      <c r="G229" s="50" t="str">
        <f t="shared" si="6"/>
        <v>˚</v>
      </c>
      <c r="H229" s="50" t="str">
        <f>Calcu!AA338</f>
        <v/>
      </c>
      <c r="J229" s="122" t="str">
        <f>Calcu!Z338</f>
        <v/>
      </c>
      <c r="K229" s="122" t="str">
        <f>Calcu!Y338</f>
        <v/>
      </c>
      <c r="L229" s="122" t="str">
        <f>LEFT(Calcu!AB338)</f>
        <v/>
      </c>
      <c r="M229" s="122" t="s">
        <v>131</v>
      </c>
      <c r="N229" s="122" t="s">
        <v>131</v>
      </c>
      <c r="O229" s="122" t="s">
        <v>131</v>
      </c>
      <c r="Q229" s="122" t="str">
        <f>Calcu!AC338</f>
        <v/>
      </c>
    </row>
    <row r="230" spans="1:17" ht="15" customHeight="1">
      <c r="A230" s="44" t="str">
        <f>IF(Calcu!B339=TRUE,"","삭제")</f>
        <v>삭제</v>
      </c>
      <c r="D230" s="122" t="str">
        <f>IF(Calcu!C339="없음","",Calcu!C339)</f>
        <v/>
      </c>
      <c r="E230" s="122" t="str">
        <f>Calcu!D339</f>
        <v/>
      </c>
      <c r="F230" s="50" t="str">
        <f>Calcu!X339</f>
        <v/>
      </c>
      <c r="G230" s="50" t="str">
        <f t="shared" si="6"/>
        <v>˚</v>
      </c>
      <c r="H230" s="50" t="str">
        <f>Calcu!AA339</f>
        <v/>
      </c>
      <c r="J230" s="122" t="str">
        <f>Calcu!Z339</f>
        <v/>
      </c>
      <c r="K230" s="122" t="str">
        <f>Calcu!Y339</f>
        <v/>
      </c>
      <c r="L230" s="122" t="str">
        <f>LEFT(Calcu!AB339)</f>
        <v/>
      </c>
      <c r="M230" s="122" t="s">
        <v>131</v>
      </c>
      <c r="N230" s="122" t="s">
        <v>131</v>
      </c>
      <c r="O230" s="122" t="s">
        <v>131</v>
      </c>
      <c r="Q230" s="122" t="str">
        <f>Calcu!AC339</f>
        <v/>
      </c>
    </row>
    <row r="231" spans="1:17" ht="15" customHeight="1">
      <c r="A231" s="44" t="str">
        <f>IF(Calcu!B340=TRUE,"","삭제")</f>
        <v>삭제</v>
      </c>
      <c r="D231" s="122" t="str">
        <f>IF(Calcu!C340="없음","",Calcu!C340)</f>
        <v/>
      </c>
      <c r="E231" s="122" t="str">
        <f>Calcu!D340</f>
        <v/>
      </c>
      <c r="F231" s="50" t="str">
        <f>Calcu!X340</f>
        <v/>
      </c>
      <c r="G231" s="50" t="str">
        <f t="shared" si="6"/>
        <v>˚</v>
      </c>
      <c r="H231" s="50" t="str">
        <f>Calcu!AA340</f>
        <v/>
      </c>
      <c r="J231" s="122" t="str">
        <f>Calcu!Z340</f>
        <v/>
      </c>
      <c r="K231" s="122" t="str">
        <f>Calcu!Y340</f>
        <v/>
      </c>
      <c r="L231" s="122" t="str">
        <f>LEFT(Calcu!AB340)</f>
        <v/>
      </c>
      <c r="M231" s="122" t="s">
        <v>131</v>
      </c>
      <c r="N231" s="122" t="s">
        <v>131</v>
      </c>
      <c r="O231" s="122" t="s">
        <v>131</v>
      </c>
      <c r="Q231" s="122" t="str">
        <f>Calcu!AC340</f>
        <v/>
      </c>
    </row>
    <row r="232" spans="1:17" ht="15" customHeight="1">
      <c r="A232" s="44" t="str">
        <f>IF(Calcu!B341=TRUE,"","삭제")</f>
        <v>삭제</v>
      </c>
      <c r="D232" s="122" t="str">
        <f>IF(Calcu!C341="없음","",Calcu!C341)</f>
        <v/>
      </c>
      <c r="E232" s="122" t="str">
        <f>Calcu!D341</f>
        <v/>
      </c>
      <c r="F232" s="50" t="str">
        <f>Calcu!X341</f>
        <v/>
      </c>
      <c r="G232" s="50" t="str">
        <f t="shared" si="6"/>
        <v>˚</v>
      </c>
      <c r="H232" s="50" t="str">
        <f>Calcu!AA341</f>
        <v/>
      </c>
      <c r="J232" s="122" t="str">
        <f>Calcu!Z341</f>
        <v/>
      </c>
      <c r="K232" s="122" t="str">
        <f>Calcu!Y341</f>
        <v/>
      </c>
      <c r="L232" s="122" t="str">
        <f>LEFT(Calcu!AB341)</f>
        <v/>
      </c>
      <c r="M232" s="122" t="s">
        <v>131</v>
      </c>
      <c r="N232" s="122" t="s">
        <v>131</v>
      </c>
      <c r="O232" s="122" t="s">
        <v>131</v>
      </c>
      <c r="Q232" s="122" t="str">
        <f>Calcu!AC341</f>
        <v/>
      </c>
    </row>
    <row r="233" spans="1:17" ht="15" customHeight="1">
      <c r="A233" s="44" t="str">
        <f>IF(Calcu!B342=TRUE,"","삭제")</f>
        <v>삭제</v>
      </c>
      <c r="D233" s="122" t="str">
        <f>IF(Calcu!C342="없음","",Calcu!C342)</f>
        <v/>
      </c>
      <c r="E233" s="122" t="str">
        <f>Calcu!D342</f>
        <v/>
      </c>
      <c r="F233" s="50" t="str">
        <f>Calcu!X342</f>
        <v/>
      </c>
      <c r="G233" s="50" t="str">
        <f t="shared" si="6"/>
        <v>˚</v>
      </c>
      <c r="H233" s="50" t="str">
        <f>Calcu!AA342</f>
        <v/>
      </c>
      <c r="J233" s="122" t="str">
        <f>Calcu!Z342</f>
        <v/>
      </c>
      <c r="K233" s="122" t="str">
        <f>Calcu!Y342</f>
        <v/>
      </c>
      <c r="L233" s="122" t="str">
        <f>LEFT(Calcu!AB342)</f>
        <v/>
      </c>
      <c r="M233" s="122" t="s">
        <v>131</v>
      </c>
      <c r="N233" s="122" t="s">
        <v>131</v>
      </c>
      <c r="O233" s="122" t="s">
        <v>131</v>
      </c>
      <c r="Q233" s="122" t="str">
        <f>Calcu!AC342</f>
        <v/>
      </c>
    </row>
    <row r="234" spans="1:17" ht="15" customHeight="1">
      <c r="A234" s="203" t="str">
        <f>A235</f>
        <v>삭제</v>
      </c>
      <c r="F234" s="50"/>
      <c r="G234" s="50"/>
      <c r="H234" s="50"/>
    </row>
    <row r="235" spans="1:17" ht="15" customHeight="1">
      <c r="A235" s="44" t="str">
        <f>IF(Calcu!B347=TRUE,"","삭제")</f>
        <v>삭제</v>
      </c>
      <c r="D235" s="122" t="str">
        <f>IF(Calcu!C347="없음","",Calcu!C347)</f>
        <v/>
      </c>
      <c r="E235" s="122" t="str">
        <f>Calcu!D347</f>
        <v/>
      </c>
      <c r="F235" s="50" t="str">
        <f>Calcu!X347</f>
        <v/>
      </c>
      <c r="G235" s="50" t="str">
        <f>Calcu!X346</f>
        <v>˚</v>
      </c>
      <c r="H235" s="50" t="str">
        <f>Calcu!AA347</f>
        <v/>
      </c>
      <c r="J235" s="122" t="str">
        <f>Calcu!Z347</f>
        <v/>
      </c>
      <c r="K235" s="122" t="str">
        <f>Calcu!Y347</f>
        <v/>
      </c>
      <c r="L235" s="122" t="str">
        <f>LEFT(Calcu!AB347)</f>
        <v/>
      </c>
      <c r="M235" s="122" t="s">
        <v>131</v>
      </c>
      <c r="N235" s="122" t="s">
        <v>131</v>
      </c>
      <c r="O235" s="122" t="s">
        <v>131</v>
      </c>
      <c r="Q235" s="122" t="str">
        <f>Calcu!AC347</f>
        <v/>
      </c>
    </row>
    <row r="236" spans="1:17" ht="15" customHeight="1">
      <c r="A236" s="44" t="str">
        <f>IF(Calcu!B348=TRUE,"","삭제")</f>
        <v>삭제</v>
      </c>
      <c r="D236" s="122" t="str">
        <f>IF(Calcu!C348="없음","",Calcu!C348)</f>
        <v/>
      </c>
      <c r="E236" s="122" t="str">
        <f>Calcu!D348</f>
        <v/>
      </c>
      <c r="F236" s="50" t="str">
        <f>Calcu!X348</f>
        <v/>
      </c>
      <c r="G236" s="50" t="str">
        <f>G235</f>
        <v>˚</v>
      </c>
      <c r="H236" s="50" t="str">
        <f>Calcu!AA348</f>
        <v/>
      </c>
      <c r="J236" s="122" t="str">
        <f>Calcu!Z348</f>
        <v/>
      </c>
      <c r="K236" s="122" t="str">
        <f>Calcu!Y348</f>
        <v/>
      </c>
      <c r="L236" s="122" t="str">
        <f>LEFT(Calcu!AB348)</f>
        <v/>
      </c>
      <c r="M236" s="122" t="s">
        <v>131</v>
      </c>
      <c r="N236" s="122" t="s">
        <v>131</v>
      </c>
      <c r="O236" s="122" t="s">
        <v>131</v>
      </c>
      <c r="Q236" s="122" t="str">
        <f>Calcu!AC348</f>
        <v/>
      </c>
    </row>
    <row r="237" spans="1:17" ht="15" customHeight="1">
      <c r="A237" s="44" t="str">
        <f>IF(Calcu!B349=TRUE,"","삭제")</f>
        <v>삭제</v>
      </c>
      <c r="D237" s="122" t="str">
        <f>IF(Calcu!C349="없음","",Calcu!C349)</f>
        <v/>
      </c>
      <c r="E237" s="122" t="str">
        <f>Calcu!D349</f>
        <v/>
      </c>
      <c r="F237" s="50" t="str">
        <f>Calcu!X349</f>
        <v/>
      </c>
      <c r="G237" s="50" t="str">
        <f t="shared" ref="G237:G264" si="7">G236</f>
        <v>˚</v>
      </c>
      <c r="H237" s="50" t="str">
        <f>Calcu!AA349</f>
        <v/>
      </c>
      <c r="J237" s="122" t="str">
        <f>Calcu!Z349</f>
        <v/>
      </c>
      <c r="K237" s="122" t="str">
        <f>Calcu!Y349</f>
        <v/>
      </c>
      <c r="L237" s="122" t="str">
        <f>LEFT(Calcu!AB349)</f>
        <v/>
      </c>
      <c r="M237" s="122" t="s">
        <v>131</v>
      </c>
      <c r="N237" s="122" t="s">
        <v>131</v>
      </c>
      <c r="O237" s="122" t="s">
        <v>131</v>
      </c>
      <c r="Q237" s="122" t="str">
        <f>Calcu!AC349</f>
        <v/>
      </c>
    </row>
    <row r="238" spans="1:17" ht="15" customHeight="1">
      <c r="A238" s="44" t="str">
        <f>IF(Calcu!B350=TRUE,"","삭제")</f>
        <v>삭제</v>
      </c>
      <c r="D238" s="122" t="str">
        <f>IF(Calcu!C350="없음","",Calcu!C350)</f>
        <v/>
      </c>
      <c r="E238" s="122" t="str">
        <f>Calcu!D350</f>
        <v/>
      </c>
      <c r="F238" s="50" t="str">
        <f>Calcu!X350</f>
        <v/>
      </c>
      <c r="G238" s="50" t="str">
        <f t="shared" si="7"/>
        <v>˚</v>
      </c>
      <c r="H238" s="50" t="str">
        <f>Calcu!AA350</f>
        <v/>
      </c>
      <c r="J238" s="122" t="str">
        <f>Calcu!Z350</f>
        <v/>
      </c>
      <c r="K238" s="122" t="str">
        <f>Calcu!Y350</f>
        <v/>
      </c>
      <c r="L238" s="122" t="str">
        <f>LEFT(Calcu!AB350)</f>
        <v/>
      </c>
      <c r="M238" s="122" t="s">
        <v>131</v>
      </c>
      <c r="N238" s="122" t="s">
        <v>131</v>
      </c>
      <c r="O238" s="122" t="s">
        <v>131</v>
      </c>
      <c r="Q238" s="122" t="str">
        <f>Calcu!AC350</f>
        <v/>
      </c>
    </row>
    <row r="239" spans="1:17" ht="15" customHeight="1">
      <c r="A239" s="44" t="str">
        <f>IF(Calcu!B351=TRUE,"","삭제")</f>
        <v>삭제</v>
      </c>
      <c r="D239" s="122" t="str">
        <f>IF(Calcu!C351="없음","",Calcu!C351)</f>
        <v/>
      </c>
      <c r="E239" s="122" t="str">
        <f>Calcu!D351</f>
        <v/>
      </c>
      <c r="F239" s="50" t="str">
        <f>Calcu!X351</f>
        <v/>
      </c>
      <c r="G239" s="50" t="str">
        <f t="shared" si="7"/>
        <v>˚</v>
      </c>
      <c r="H239" s="50" t="str">
        <f>Calcu!AA351</f>
        <v/>
      </c>
      <c r="J239" s="122" t="str">
        <f>Calcu!Z351</f>
        <v/>
      </c>
      <c r="K239" s="122" t="str">
        <f>Calcu!Y351</f>
        <v/>
      </c>
      <c r="L239" s="122" t="str">
        <f>LEFT(Calcu!AB351)</f>
        <v/>
      </c>
      <c r="M239" s="122" t="s">
        <v>131</v>
      </c>
      <c r="N239" s="122" t="s">
        <v>131</v>
      </c>
      <c r="O239" s="122" t="s">
        <v>131</v>
      </c>
      <c r="Q239" s="122" t="str">
        <f>Calcu!AC351</f>
        <v/>
      </c>
    </row>
    <row r="240" spans="1:17" ht="15" customHeight="1">
      <c r="A240" s="44" t="str">
        <f>IF(Calcu!B352=TRUE,"","삭제")</f>
        <v>삭제</v>
      </c>
      <c r="D240" s="122" t="str">
        <f>IF(Calcu!C352="없음","",Calcu!C352)</f>
        <v/>
      </c>
      <c r="E240" s="122" t="str">
        <f>Calcu!D352</f>
        <v/>
      </c>
      <c r="F240" s="50" t="str">
        <f>Calcu!X352</f>
        <v/>
      </c>
      <c r="G240" s="50" t="str">
        <f t="shared" si="7"/>
        <v>˚</v>
      </c>
      <c r="H240" s="50" t="str">
        <f>Calcu!AA352</f>
        <v/>
      </c>
      <c r="J240" s="122" t="str">
        <f>Calcu!Z352</f>
        <v/>
      </c>
      <c r="K240" s="122" t="str">
        <f>Calcu!Y352</f>
        <v/>
      </c>
      <c r="L240" s="122" t="str">
        <f>LEFT(Calcu!AB352)</f>
        <v/>
      </c>
      <c r="M240" s="122" t="s">
        <v>131</v>
      </c>
      <c r="N240" s="122" t="s">
        <v>131</v>
      </c>
      <c r="O240" s="122" t="s">
        <v>131</v>
      </c>
      <c r="Q240" s="122" t="str">
        <f>Calcu!AC352</f>
        <v/>
      </c>
    </row>
    <row r="241" spans="1:17" ht="15" customHeight="1">
      <c r="A241" s="44" t="str">
        <f>IF(Calcu!B353=TRUE,"","삭제")</f>
        <v>삭제</v>
      </c>
      <c r="D241" s="122" t="str">
        <f>IF(Calcu!C353="없음","",Calcu!C353)</f>
        <v/>
      </c>
      <c r="E241" s="122" t="str">
        <f>Calcu!D353</f>
        <v/>
      </c>
      <c r="F241" s="50" t="str">
        <f>Calcu!X353</f>
        <v/>
      </c>
      <c r="G241" s="50" t="str">
        <f t="shared" si="7"/>
        <v>˚</v>
      </c>
      <c r="H241" s="50" t="str">
        <f>Calcu!AA353</f>
        <v/>
      </c>
      <c r="J241" s="122" t="str">
        <f>Calcu!Z353</f>
        <v/>
      </c>
      <c r="K241" s="122" t="str">
        <f>Calcu!Y353</f>
        <v/>
      </c>
      <c r="L241" s="122" t="str">
        <f>LEFT(Calcu!AB353)</f>
        <v/>
      </c>
      <c r="M241" s="122" t="s">
        <v>131</v>
      </c>
      <c r="N241" s="122" t="s">
        <v>131</v>
      </c>
      <c r="O241" s="122" t="s">
        <v>131</v>
      </c>
      <c r="Q241" s="122" t="str">
        <f>Calcu!AC353</f>
        <v/>
      </c>
    </row>
    <row r="242" spans="1:17" ht="15" customHeight="1">
      <c r="A242" s="44" t="str">
        <f>IF(Calcu!B354=TRUE,"","삭제")</f>
        <v>삭제</v>
      </c>
      <c r="D242" s="122" t="str">
        <f>IF(Calcu!C354="없음","",Calcu!C354)</f>
        <v/>
      </c>
      <c r="E242" s="122" t="str">
        <f>Calcu!D354</f>
        <v/>
      </c>
      <c r="F242" s="50" t="str">
        <f>Calcu!X354</f>
        <v/>
      </c>
      <c r="G242" s="50" t="str">
        <f t="shared" si="7"/>
        <v>˚</v>
      </c>
      <c r="H242" s="50" t="str">
        <f>Calcu!AA354</f>
        <v/>
      </c>
      <c r="J242" s="122" t="str">
        <f>Calcu!Z354</f>
        <v/>
      </c>
      <c r="K242" s="122" t="str">
        <f>Calcu!Y354</f>
        <v/>
      </c>
      <c r="L242" s="122" t="str">
        <f>LEFT(Calcu!AB354)</f>
        <v/>
      </c>
      <c r="M242" s="122" t="s">
        <v>131</v>
      </c>
      <c r="N242" s="122" t="s">
        <v>131</v>
      </c>
      <c r="O242" s="122" t="s">
        <v>131</v>
      </c>
      <c r="Q242" s="122" t="str">
        <f>Calcu!AC354</f>
        <v/>
      </c>
    </row>
    <row r="243" spans="1:17" ht="15" customHeight="1">
      <c r="A243" s="44" t="str">
        <f>IF(Calcu!B355=TRUE,"","삭제")</f>
        <v>삭제</v>
      </c>
      <c r="D243" s="122" t="str">
        <f>IF(Calcu!C355="없음","",Calcu!C355)</f>
        <v/>
      </c>
      <c r="E243" s="122" t="str">
        <f>Calcu!D355</f>
        <v/>
      </c>
      <c r="F243" s="50" t="str">
        <f>Calcu!X355</f>
        <v/>
      </c>
      <c r="G243" s="50" t="str">
        <f t="shared" si="7"/>
        <v>˚</v>
      </c>
      <c r="H243" s="50" t="str">
        <f>Calcu!AA355</f>
        <v/>
      </c>
      <c r="J243" s="122" t="str">
        <f>Calcu!Z355</f>
        <v/>
      </c>
      <c r="K243" s="122" t="str">
        <f>Calcu!Y355</f>
        <v/>
      </c>
      <c r="L243" s="122" t="str">
        <f>LEFT(Calcu!AB355)</f>
        <v/>
      </c>
      <c r="M243" s="122" t="s">
        <v>131</v>
      </c>
      <c r="N243" s="122" t="s">
        <v>131</v>
      </c>
      <c r="O243" s="122" t="s">
        <v>131</v>
      </c>
      <c r="Q243" s="122" t="str">
        <f>Calcu!AC355</f>
        <v/>
      </c>
    </row>
    <row r="244" spans="1:17" ht="15" customHeight="1">
      <c r="A244" s="44" t="str">
        <f>IF(Calcu!B356=TRUE,"","삭제")</f>
        <v>삭제</v>
      </c>
      <c r="D244" s="122" t="str">
        <f>IF(Calcu!C356="없음","",Calcu!C356)</f>
        <v/>
      </c>
      <c r="E244" s="122" t="str">
        <f>Calcu!D356</f>
        <v/>
      </c>
      <c r="F244" s="50" t="str">
        <f>Calcu!X356</f>
        <v/>
      </c>
      <c r="G244" s="50" t="str">
        <f t="shared" si="7"/>
        <v>˚</v>
      </c>
      <c r="H244" s="50" t="str">
        <f>Calcu!AA356</f>
        <v/>
      </c>
      <c r="J244" s="122" t="str">
        <f>Calcu!Z356</f>
        <v/>
      </c>
      <c r="K244" s="122" t="str">
        <f>Calcu!Y356</f>
        <v/>
      </c>
      <c r="L244" s="122" t="str">
        <f>LEFT(Calcu!AB356)</f>
        <v/>
      </c>
      <c r="M244" s="122" t="s">
        <v>131</v>
      </c>
      <c r="N244" s="122" t="s">
        <v>131</v>
      </c>
      <c r="O244" s="122" t="s">
        <v>131</v>
      </c>
      <c r="Q244" s="122" t="str">
        <f>Calcu!AC356</f>
        <v/>
      </c>
    </row>
    <row r="245" spans="1:17" ht="15" customHeight="1">
      <c r="A245" s="44" t="str">
        <f>IF(Calcu!B357=TRUE,"","삭제")</f>
        <v>삭제</v>
      </c>
      <c r="D245" s="122" t="str">
        <f>IF(Calcu!C357="없음","",Calcu!C357)</f>
        <v/>
      </c>
      <c r="E245" s="122" t="str">
        <f>Calcu!D357</f>
        <v/>
      </c>
      <c r="F245" s="50" t="str">
        <f>Calcu!X357</f>
        <v/>
      </c>
      <c r="G245" s="50" t="str">
        <f t="shared" si="7"/>
        <v>˚</v>
      </c>
      <c r="H245" s="50" t="str">
        <f>Calcu!AA357</f>
        <v/>
      </c>
      <c r="J245" s="122" t="str">
        <f>Calcu!Z357</f>
        <v/>
      </c>
      <c r="K245" s="122" t="str">
        <f>Calcu!Y357</f>
        <v/>
      </c>
      <c r="L245" s="122" t="str">
        <f>LEFT(Calcu!AB357)</f>
        <v/>
      </c>
      <c r="M245" s="122" t="s">
        <v>131</v>
      </c>
      <c r="N245" s="122" t="s">
        <v>131</v>
      </c>
      <c r="O245" s="122" t="s">
        <v>131</v>
      </c>
      <c r="Q245" s="122" t="str">
        <f>Calcu!AC357</f>
        <v/>
      </c>
    </row>
    <row r="246" spans="1:17" ht="15" customHeight="1">
      <c r="A246" s="44" t="str">
        <f>IF(Calcu!B358=TRUE,"","삭제")</f>
        <v>삭제</v>
      </c>
      <c r="D246" s="122" t="str">
        <f>IF(Calcu!C358="없음","",Calcu!C358)</f>
        <v/>
      </c>
      <c r="E246" s="122" t="str">
        <f>Calcu!D358</f>
        <v/>
      </c>
      <c r="F246" s="50" t="str">
        <f>Calcu!X358</f>
        <v/>
      </c>
      <c r="G246" s="50" t="str">
        <f t="shared" si="7"/>
        <v>˚</v>
      </c>
      <c r="H246" s="50" t="str">
        <f>Calcu!AA358</f>
        <v/>
      </c>
      <c r="J246" s="122" t="str">
        <f>Calcu!Z358</f>
        <v/>
      </c>
      <c r="K246" s="122" t="str">
        <f>Calcu!Y358</f>
        <v/>
      </c>
      <c r="L246" s="122" t="str">
        <f>LEFT(Calcu!AB358)</f>
        <v/>
      </c>
      <c r="M246" s="122" t="s">
        <v>131</v>
      </c>
      <c r="N246" s="122" t="s">
        <v>131</v>
      </c>
      <c r="O246" s="122" t="s">
        <v>131</v>
      </c>
      <c r="Q246" s="122" t="str">
        <f>Calcu!AC358</f>
        <v/>
      </c>
    </row>
    <row r="247" spans="1:17" ht="15" customHeight="1">
      <c r="A247" s="44" t="str">
        <f>IF(Calcu!B359=TRUE,"","삭제")</f>
        <v>삭제</v>
      </c>
      <c r="D247" s="122" t="str">
        <f>IF(Calcu!C359="없음","",Calcu!C359)</f>
        <v/>
      </c>
      <c r="E247" s="122" t="str">
        <f>Calcu!D359</f>
        <v/>
      </c>
      <c r="F247" s="50" t="str">
        <f>Calcu!X359</f>
        <v/>
      </c>
      <c r="G247" s="50" t="str">
        <f t="shared" si="7"/>
        <v>˚</v>
      </c>
      <c r="H247" s="50" t="str">
        <f>Calcu!AA359</f>
        <v/>
      </c>
      <c r="J247" s="122" t="str">
        <f>Calcu!Z359</f>
        <v/>
      </c>
      <c r="K247" s="122" t="str">
        <f>Calcu!Y359</f>
        <v/>
      </c>
      <c r="L247" s="122" t="str">
        <f>LEFT(Calcu!AB359)</f>
        <v/>
      </c>
      <c r="M247" s="122" t="s">
        <v>131</v>
      </c>
      <c r="N247" s="122" t="s">
        <v>131</v>
      </c>
      <c r="O247" s="122" t="s">
        <v>131</v>
      </c>
      <c r="Q247" s="122" t="str">
        <f>Calcu!AC359</f>
        <v/>
      </c>
    </row>
    <row r="248" spans="1:17" ht="15" customHeight="1">
      <c r="A248" s="44" t="str">
        <f>IF(Calcu!B360=TRUE,"","삭제")</f>
        <v>삭제</v>
      </c>
      <c r="D248" s="122" t="str">
        <f>IF(Calcu!C360="없음","",Calcu!C360)</f>
        <v/>
      </c>
      <c r="E248" s="122" t="str">
        <f>Calcu!D360</f>
        <v/>
      </c>
      <c r="F248" s="50" t="str">
        <f>Calcu!X360</f>
        <v/>
      </c>
      <c r="G248" s="50" t="str">
        <f t="shared" si="7"/>
        <v>˚</v>
      </c>
      <c r="H248" s="50" t="str">
        <f>Calcu!AA360</f>
        <v/>
      </c>
      <c r="J248" s="122" t="str">
        <f>Calcu!Z360</f>
        <v/>
      </c>
      <c r="K248" s="122" t="str">
        <f>Calcu!Y360</f>
        <v/>
      </c>
      <c r="L248" s="122" t="str">
        <f>LEFT(Calcu!AB360)</f>
        <v/>
      </c>
      <c r="M248" s="122" t="s">
        <v>131</v>
      </c>
      <c r="N248" s="122" t="s">
        <v>131</v>
      </c>
      <c r="O248" s="122" t="s">
        <v>131</v>
      </c>
      <c r="Q248" s="122" t="str">
        <f>Calcu!AC360</f>
        <v/>
      </c>
    </row>
    <row r="249" spans="1:17" ht="15" customHeight="1">
      <c r="A249" s="44" t="str">
        <f>IF(Calcu!B361=TRUE,"","삭제")</f>
        <v>삭제</v>
      </c>
      <c r="D249" s="122" t="str">
        <f>IF(Calcu!C361="없음","",Calcu!C361)</f>
        <v/>
      </c>
      <c r="E249" s="122" t="str">
        <f>Calcu!D361</f>
        <v/>
      </c>
      <c r="F249" s="50" t="str">
        <f>Calcu!X361</f>
        <v/>
      </c>
      <c r="G249" s="50" t="str">
        <f t="shared" si="7"/>
        <v>˚</v>
      </c>
      <c r="H249" s="50" t="str">
        <f>Calcu!AA361</f>
        <v/>
      </c>
      <c r="J249" s="122" t="str">
        <f>Calcu!Z361</f>
        <v/>
      </c>
      <c r="K249" s="122" t="str">
        <f>Calcu!Y361</f>
        <v/>
      </c>
      <c r="L249" s="122" t="str">
        <f>LEFT(Calcu!AB361)</f>
        <v/>
      </c>
      <c r="M249" s="122" t="s">
        <v>131</v>
      </c>
      <c r="N249" s="122" t="s">
        <v>131</v>
      </c>
      <c r="O249" s="122" t="s">
        <v>131</v>
      </c>
      <c r="Q249" s="122" t="str">
        <f>Calcu!AC361</f>
        <v/>
      </c>
    </row>
    <row r="250" spans="1:17" ht="15" customHeight="1">
      <c r="A250" s="44" t="str">
        <f>IF(Calcu!B362=TRUE,"","삭제")</f>
        <v>삭제</v>
      </c>
      <c r="D250" s="122" t="str">
        <f>IF(Calcu!C362="없음","",Calcu!C362)</f>
        <v/>
      </c>
      <c r="E250" s="122" t="str">
        <f>Calcu!D362</f>
        <v/>
      </c>
      <c r="F250" s="50" t="str">
        <f>Calcu!X362</f>
        <v/>
      </c>
      <c r="G250" s="50" t="str">
        <f t="shared" si="7"/>
        <v>˚</v>
      </c>
      <c r="H250" s="50" t="str">
        <f>Calcu!AA362</f>
        <v/>
      </c>
      <c r="J250" s="122" t="str">
        <f>Calcu!Z362</f>
        <v/>
      </c>
      <c r="K250" s="122" t="str">
        <f>Calcu!Y362</f>
        <v/>
      </c>
      <c r="L250" s="122" t="str">
        <f>LEFT(Calcu!AB362)</f>
        <v/>
      </c>
      <c r="M250" s="122" t="s">
        <v>131</v>
      </c>
      <c r="N250" s="122" t="s">
        <v>131</v>
      </c>
      <c r="O250" s="122" t="s">
        <v>131</v>
      </c>
      <c r="Q250" s="122" t="str">
        <f>Calcu!AC362</f>
        <v/>
      </c>
    </row>
    <row r="251" spans="1:17" ht="15" customHeight="1">
      <c r="A251" s="44" t="str">
        <f>IF(Calcu!B363=TRUE,"","삭제")</f>
        <v>삭제</v>
      </c>
      <c r="D251" s="122" t="str">
        <f>IF(Calcu!C363="없음","",Calcu!C363)</f>
        <v/>
      </c>
      <c r="E251" s="122" t="str">
        <f>Calcu!D363</f>
        <v/>
      </c>
      <c r="F251" s="50" t="str">
        <f>Calcu!X363</f>
        <v/>
      </c>
      <c r="G251" s="50" t="str">
        <f t="shared" si="7"/>
        <v>˚</v>
      </c>
      <c r="H251" s="50" t="str">
        <f>Calcu!AA363</f>
        <v/>
      </c>
      <c r="J251" s="122" t="str">
        <f>Calcu!Z363</f>
        <v/>
      </c>
      <c r="K251" s="122" t="str">
        <f>Calcu!Y363</f>
        <v/>
      </c>
      <c r="L251" s="122" t="str">
        <f>LEFT(Calcu!AB363)</f>
        <v/>
      </c>
      <c r="M251" s="122" t="s">
        <v>131</v>
      </c>
      <c r="N251" s="122" t="s">
        <v>131</v>
      </c>
      <c r="O251" s="122" t="s">
        <v>131</v>
      </c>
      <c r="Q251" s="122" t="str">
        <f>Calcu!AC363</f>
        <v/>
      </c>
    </row>
    <row r="252" spans="1:17" ht="15" customHeight="1">
      <c r="A252" s="44" t="str">
        <f>IF(Calcu!B364=TRUE,"","삭제")</f>
        <v>삭제</v>
      </c>
      <c r="D252" s="122" t="str">
        <f>IF(Calcu!C364="없음","",Calcu!C364)</f>
        <v/>
      </c>
      <c r="E252" s="122" t="str">
        <f>Calcu!D364</f>
        <v/>
      </c>
      <c r="F252" s="50" t="str">
        <f>Calcu!X364</f>
        <v/>
      </c>
      <c r="G252" s="50" t="str">
        <f t="shared" si="7"/>
        <v>˚</v>
      </c>
      <c r="H252" s="50" t="str">
        <f>Calcu!AA364</f>
        <v/>
      </c>
      <c r="J252" s="122" t="str">
        <f>Calcu!Z364</f>
        <v/>
      </c>
      <c r="K252" s="122" t="str">
        <f>Calcu!Y364</f>
        <v/>
      </c>
      <c r="L252" s="122" t="str">
        <f>LEFT(Calcu!AB364)</f>
        <v/>
      </c>
      <c r="M252" s="122" t="s">
        <v>131</v>
      </c>
      <c r="N252" s="122" t="s">
        <v>131</v>
      </c>
      <c r="O252" s="122" t="s">
        <v>131</v>
      </c>
      <c r="Q252" s="122" t="str">
        <f>Calcu!AC364</f>
        <v/>
      </c>
    </row>
    <row r="253" spans="1:17" ht="15" customHeight="1">
      <c r="A253" s="44" t="str">
        <f>IF(Calcu!B365=TRUE,"","삭제")</f>
        <v>삭제</v>
      </c>
      <c r="D253" s="122" t="str">
        <f>IF(Calcu!C365="없음","",Calcu!C365)</f>
        <v/>
      </c>
      <c r="E253" s="122" t="str">
        <f>Calcu!D365</f>
        <v/>
      </c>
      <c r="F253" s="50" t="str">
        <f>Calcu!X365</f>
        <v/>
      </c>
      <c r="G253" s="50" t="str">
        <f t="shared" si="7"/>
        <v>˚</v>
      </c>
      <c r="H253" s="50" t="str">
        <f>Calcu!AA365</f>
        <v/>
      </c>
      <c r="J253" s="122" t="str">
        <f>Calcu!Z365</f>
        <v/>
      </c>
      <c r="K253" s="122" t="str">
        <f>Calcu!Y365</f>
        <v/>
      </c>
      <c r="L253" s="122" t="str">
        <f>LEFT(Calcu!AB365)</f>
        <v/>
      </c>
      <c r="M253" s="122" t="s">
        <v>131</v>
      </c>
      <c r="N253" s="122" t="s">
        <v>131</v>
      </c>
      <c r="O253" s="122" t="s">
        <v>131</v>
      </c>
      <c r="Q253" s="122" t="str">
        <f>Calcu!AC365</f>
        <v/>
      </c>
    </row>
    <row r="254" spans="1:17" ht="15" customHeight="1">
      <c r="A254" s="44" t="str">
        <f>IF(Calcu!B366=TRUE,"","삭제")</f>
        <v>삭제</v>
      </c>
      <c r="D254" s="122" t="str">
        <f>IF(Calcu!C366="없음","",Calcu!C366)</f>
        <v/>
      </c>
      <c r="E254" s="122" t="str">
        <f>Calcu!D366</f>
        <v/>
      </c>
      <c r="F254" s="50" t="str">
        <f>Calcu!X366</f>
        <v/>
      </c>
      <c r="G254" s="50" t="str">
        <f t="shared" si="7"/>
        <v>˚</v>
      </c>
      <c r="H254" s="50" t="str">
        <f>Calcu!AA366</f>
        <v/>
      </c>
      <c r="J254" s="122" t="str">
        <f>Calcu!Z366</f>
        <v/>
      </c>
      <c r="K254" s="122" t="str">
        <f>Calcu!Y366</f>
        <v/>
      </c>
      <c r="L254" s="122" t="str">
        <f>LEFT(Calcu!AB366)</f>
        <v/>
      </c>
      <c r="M254" s="122" t="s">
        <v>131</v>
      </c>
      <c r="N254" s="122" t="s">
        <v>131</v>
      </c>
      <c r="O254" s="122" t="s">
        <v>131</v>
      </c>
      <c r="Q254" s="122" t="str">
        <f>Calcu!AC366</f>
        <v/>
      </c>
    </row>
    <row r="255" spans="1:17" ht="15" customHeight="1">
      <c r="A255" s="44" t="str">
        <f>IF(Calcu!B367=TRUE,"","삭제")</f>
        <v>삭제</v>
      </c>
      <c r="D255" s="122" t="str">
        <f>IF(Calcu!C367="없음","",Calcu!C367)</f>
        <v/>
      </c>
      <c r="E255" s="122" t="str">
        <f>Calcu!D367</f>
        <v/>
      </c>
      <c r="F255" s="50" t="str">
        <f>Calcu!X367</f>
        <v/>
      </c>
      <c r="G255" s="50" t="str">
        <f t="shared" si="7"/>
        <v>˚</v>
      </c>
      <c r="H255" s="50" t="str">
        <f>Calcu!AA367</f>
        <v/>
      </c>
      <c r="J255" s="122" t="str">
        <f>Calcu!Z367</f>
        <v/>
      </c>
      <c r="K255" s="122" t="str">
        <f>Calcu!Y367</f>
        <v/>
      </c>
      <c r="L255" s="122" t="str">
        <f>LEFT(Calcu!AB367)</f>
        <v/>
      </c>
      <c r="M255" s="122" t="s">
        <v>131</v>
      </c>
      <c r="N255" s="122" t="s">
        <v>131</v>
      </c>
      <c r="O255" s="122" t="s">
        <v>131</v>
      </c>
      <c r="Q255" s="122" t="str">
        <f>Calcu!AC367</f>
        <v/>
      </c>
    </row>
    <row r="256" spans="1:17" ht="15" customHeight="1">
      <c r="A256" s="44" t="str">
        <f>IF(Calcu!B368=TRUE,"","삭제")</f>
        <v>삭제</v>
      </c>
      <c r="D256" s="122" t="str">
        <f>IF(Calcu!C368="없음","",Calcu!C368)</f>
        <v/>
      </c>
      <c r="E256" s="122" t="str">
        <f>Calcu!D368</f>
        <v/>
      </c>
      <c r="F256" s="50" t="str">
        <f>Calcu!X368</f>
        <v/>
      </c>
      <c r="G256" s="50" t="str">
        <f t="shared" si="7"/>
        <v>˚</v>
      </c>
      <c r="H256" s="50" t="str">
        <f>Calcu!AA368</f>
        <v/>
      </c>
      <c r="J256" s="122" t="str">
        <f>Calcu!Z368</f>
        <v/>
      </c>
      <c r="K256" s="122" t="str">
        <f>Calcu!Y368</f>
        <v/>
      </c>
      <c r="L256" s="122" t="str">
        <f>LEFT(Calcu!AB368)</f>
        <v/>
      </c>
      <c r="M256" s="122" t="s">
        <v>131</v>
      </c>
      <c r="N256" s="122" t="s">
        <v>131</v>
      </c>
      <c r="O256" s="122" t="s">
        <v>131</v>
      </c>
      <c r="Q256" s="122" t="str">
        <f>Calcu!AC368</f>
        <v/>
      </c>
    </row>
    <row r="257" spans="1:17" ht="15" customHeight="1">
      <c r="A257" s="44" t="str">
        <f>IF(Calcu!B369=TRUE,"","삭제")</f>
        <v>삭제</v>
      </c>
      <c r="D257" s="122" t="str">
        <f>IF(Calcu!C369="없음","",Calcu!C369)</f>
        <v/>
      </c>
      <c r="E257" s="122" t="str">
        <f>Calcu!D369</f>
        <v/>
      </c>
      <c r="F257" s="50" t="str">
        <f>Calcu!X369</f>
        <v/>
      </c>
      <c r="G257" s="50" t="str">
        <f t="shared" si="7"/>
        <v>˚</v>
      </c>
      <c r="H257" s="50" t="str">
        <f>Calcu!AA369</f>
        <v/>
      </c>
      <c r="J257" s="122" t="str">
        <f>Calcu!Z369</f>
        <v/>
      </c>
      <c r="K257" s="122" t="str">
        <f>Calcu!Y369</f>
        <v/>
      </c>
      <c r="L257" s="122" t="str">
        <f>LEFT(Calcu!AB369)</f>
        <v/>
      </c>
      <c r="M257" s="122" t="s">
        <v>131</v>
      </c>
      <c r="N257" s="122" t="s">
        <v>131</v>
      </c>
      <c r="O257" s="122" t="s">
        <v>131</v>
      </c>
      <c r="Q257" s="122" t="str">
        <f>Calcu!AC369</f>
        <v/>
      </c>
    </row>
    <row r="258" spans="1:17" ht="15" customHeight="1">
      <c r="A258" s="44" t="str">
        <f>IF(Calcu!B370=TRUE,"","삭제")</f>
        <v>삭제</v>
      </c>
      <c r="D258" s="122" t="str">
        <f>IF(Calcu!C370="없음","",Calcu!C370)</f>
        <v/>
      </c>
      <c r="E258" s="122" t="str">
        <f>Calcu!D370</f>
        <v/>
      </c>
      <c r="F258" s="50" t="str">
        <f>Calcu!X370</f>
        <v/>
      </c>
      <c r="G258" s="50" t="str">
        <f t="shared" si="7"/>
        <v>˚</v>
      </c>
      <c r="H258" s="50" t="str">
        <f>Calcu!AA370</f>
        <v/>
      </c>
      <c r="J258" s="122" t="str">
        <f>Calcu!Z370</f>
        <v/>
      </c>
      <c r="K258" s="122" t="str">
        <f>Calcu!Y370</f>
        <v/>
      </c>
      <c r="L258" s="122" t="str">
        <f>LEFT(Calcu!AB370)</f>
        <v/>
      </c>
      <c r="M258" s="122" t="s">
        <v>131</v>
      </c>
      <c r="N258" s="122" t="s">
        <v>131</v>
      </c>
      <c r="O258" s="122" t="s">
        <v>131</v>
      </c>
      <c r="Q258" s="122" t="str">
        <f>Calcu!AC370</f>
        <v/>
      </c>
    </row>
    <row r="259" spans="1:17" ht="15" customHeight="1">
      <c r="A259" s="44" t="str">
        <f>IF(Calcu!B371=TRUE,"","삭제")</f>
        <v>삭제</v>
      </c>
      <c r="D259" s="122" t="str">
        <f>IF(Calcu!C371="없음","",Calcu!C371)</f>
        <v/>
      </c>
      <c r="E259" s="122" t="str">
        <f>Calcu!D371</f>
        <v/>
      </c>
      <c r="F259" s="50" t="str">
        <f>Calcu!X371</f>
        <v/>
      </c>
      <c r="G259" s="50" t="str">
        <f t="shared" si="7"/>
        <v>˚</v>
      </c>
      <c r="H259" s="50" t="str">
        <f>Calcu!AA371</f>
        <v/>
      </c>
      <c r="J259" s="122" t="str">
        <f>Calcu!Z371</f>
        <v/>
      </c>
      <c r="K259" s="122" t="str">
        <f>Calcu!Y371</f>
        <v/>
      </c>
      <c r="L259" s="122" t="str">
        <f>LEFT(Calcu!AB371)</f>
        <v/>
      </c>
      <c r="M259" s="122" t="s">
        <v>131</v>
      </c>
      <c r="N259" s="122" t="s">
        <v>131</v>
      </c>
      <c r="O259" s="122" t="s">
        <v>131</v>
      </c>
      <c r="Q259" s="122" t="str">
        <f>Calcu!AC371</f>
        <v/>
      </c>
    </row>
    <row r="260" spans="1:17" ht="15" customHeight="1">
      <c r="A260" s="44" t="str">
        <f>IF(Calcu!B372=TRUE,"","삭제")</f>
        <v>삭제</v>
      </c>
      <c r="D260" s="122" t="str">
        <f>IF(Calcu!C372="없음","",Calcu!C372)</f>
        <v/>
      </c>
      <c r="E260" s="122" t="str">
        <f>Calcu!D372</f>
        <v/>
      </c>
      <c r="F260" s="50" t="str">
        <f>Calcu!X372</f>
        <v/>
      </c>
      <c r="G260" s="50" t="str">
        <f t="shared" si="7"/>
        <v>˚</v>
      </c>
      <c r="H260" s="50" t="str">
        <f>Calcu!AA372</f>
        <v/>
      </c>
      <c r="J260" s="122" t="str">
        <f>Calcu!Z372</f>
        <v/>
      </c>
      <c r="K260" s="122" t="str">
        <f>Calcu!Y372</f>
        <v/>
      </c>
      <c r="L260" s="122" t="str">
        <f>LEFT(Calcu!AB372)</f>
        <v/>
      </c>
      <c r="M260" s="122" t="s">
        <v>131</v>
      </c>
      <c r="N260" s="122" t="s">
        <v>131</v>
      </c>
      <c r="O260" s="122" t="s">
        <v>131</v>
      </c>
      <c r="Q260" s="122" t="str">
        <f>Calcu!AC372</f>
        <v/>
      </c>
    </row>
    <row r="261" spans="1:17" ht="15" customHeight="1">
      <c r="A261" s="44" t="str">
        <f>IF(Calcu!B373=TRUE,"","삭제")</f>
        <v>삭제</v>
      </c>
      <c r="D261" s="122" t="str">
        <f>IF(Calcu!C373="없음","",Calcu!C373)</f>
        <v/>
      </c>
      <c r="E261" s="122" t="str">
        <f>Calcu!D373</f>
        <v/>
      </c>
      <c r="F261" s="50" t="str">
        <f>Calcu!X373</f>
        <v/>
      </c>
      <c r="G261" s="50" t="str">
        <f t="shared" si="7"/>
        <v>˚</v>
      </c>
      <c r="H261" s="50" t="str">
        <f>Calcu!AA373</f>
        <v/>
      </c>
      <c r="J261" s="122" t="str">
        <f>Calcu!Z373</f>
        <v/>
      </c>
      <c r="K261" s="122" t="str">
        <f>Calcu!Y373</f>
        <v/>
      </c>
      <c r="L261" s="122" t="str">
        <f>LEFT(Calcu!AB373)</f>
        <v/>
      </c>
      <c r="M261" s="122" t="s">
        <v>131</v>
      </c>
      <c r="N261" s="122" t="s">
        <v>131</v>
      </c>
      <c r="O261" s="122" t="s">
        <v>131</v>
      </c>
      <c r="Q261" s="122" t="str">
        <f>Calcu!AC373</f>
        <v/>
      </c>
    </row>
    <row r="262" spans="1:17" ht="15" customHeight="1">
      <c r="A262" s="44" t="str">
        <f>IF(Calcu!B374=TRUE,"","삭제")</f>
        <v>삭제</v>
      </c>
      <c r="D262" s="122" t="str">
        <f>IF(Calcu!C374="없음","",Calcu!C374)</f>
        <v/>
      </c>
      <c r="E262" s="122" t="str">
        <f>Calcu!D374</f>
        <v/>
      </c>
      <c r="F262" s="50" t="str">
        <f>Calcu!X374</f>
        <v/>
      </c>
      <c r="G262" s="50" t="str">
        <f t="shared" si="7"/>
        <v>˚</v>
      </c>
      <c r="H262" s="50" t="str">
        <f>Calcu!AA374</f>
        <v/>
      </c>
      <c r="J262" s="122" t="str">
        <f>Calcu!Z374</f>
        <v/>
      </c>
      <c r="K262" s="122" t="str">
        <f>Calcu!Y374</f>
        <v/>
      </c>
      <c r="L262" s="122" t="str">
        <f>LEFT(Calcu!AB374)</f>
        <v/>
      </c>
      <c r="M262" s="122" t="s">
        <v>131</v>
      </c>
      <c r="N262" s="122" t="s">
        <v>131</v>
      </c>
      <c r="O262" s="122" t="s">
        <v>131</v>
      </c>
      <c r="Q262" s="122" t="str">
        <f>Calcu!AC374</f>
        <v/>
      </c>
    </row>
    <row r="263" spans="1:17" ht="15" customHeight="1">
      <c r="A263" s="44" t="str">
        <f>IF(Calcu!B375=TRUE,"","삭제")</f>
        <v>삭제</v>
      </c>
      <c r="D263" s="122" t="str">
        <f>IF(Calcu!C375="없음","",Calcu!C375)</f>
        <v/>
      </c>
      <c r="E263" s="122" t="str">
        <f>Calcu!D375</f>
        <v/>
      </c>
      <c r="F263" s="50" t="str">
        <f>Calcu!X375</f>
        <v/>
      </c>
      <c r="G263" s="50" t="str">
        <f t="shared" si="7"/>
        <v>˚</v>
      </c>
      <c r="H263" s="50" t="str">
        <f>Calcu!AA375</f>
        <v/>
      </c>
      <c r="J263" s="122" t="str">
        <f>Calcu!Z375</f>
        <v/>
      </c>
      <c r="K263" s="122" t="str">
        <f>Calcu!Y375</f>
        <v/>
      </c>
      <c r="L263" s="122" t="str">
        <f>LEFT(Calcu!AB375)</f>
        <v/>
      </c>
      <c r="M263" s="122" t="s">
        <v>131</v>
      </c>
      <c r="N263" s="122" t="s">
        <v>131</v>
      </c>
      <c r="O263" s="122" t="s">
        <v>131</v>
      </c>
      <c r="Q263" s="122" t="str">
        <f>Calcu!AC375</f>
        <v/>
      </c>
    </row>
    <row r="264" spans="1:17" ht="15" customHeight="1">
      <c r="A264" s="44" t="str">
        <f>IF(Calcu!B376=TRUE,"","삭제")</f>
        <v>삭제</v>
      </c>
      <c r="D264" s="122" t="str">
        <f>IF(Calcu!C376="없음","",Calcu!C376)</f>
        <v/>
      </c>
      <c r="E264" s="122" t="str">
        <f>Calcu!D376</f>
        <v/>
      </c>
      <c r="F264" s="50" t="str">
        <f>Calcu!X376</f>
        <v/>
      </c>
      <c r="G264" s="50" t="str">
        <f t="shared" si="7"/>
        <v>˚</v>
      </c>
      <c r="H264" s="50" t="str">
        <f>Calcu!AA376</f>
        <v/>
      </c>
      <c r="J264" s="122" t="str">
        <f>Calcu!Z376</f>
        <v/>
      </c>
      <c r="K264" s="122" t="str">
        <f>Calcu!Y376</f>
        <v/>
      </c>
      <c r="L264" s="122" t="str">
        <f>LEFT(Calcu!AB376)</f>
        <v/>
      </c>
      <c r="M264" s="122" t="s">
        <v>131</v>
      </c>
      <c r="N264" s="122" t="s">
        <v>131</v>
      </c>
      <c r="O264" s="122" t="s">
        <v>131</v>
      </c>
      <c r="Q264" s="122" t="str">
        <f>Calcu!AC376</f>
        <v/>
      </c>
    </row>
    <row r="265" spans="1:17" ht="15" customHeight="1">
      <c r="A265" s="203" t="str">
        <f>A204</f>
        <v>삭제</v>
      </c>
      <c r="B265" s="43"/>
      <c r="C265" s="43"/>
      <c r="F265" s="50"/>
      <c r="G265" s="51" t="e">
        <f ca="1">IF(Calcu!E399="사다리꼴","※ 신뢰수준 95 %,","※ 신뢰수준 약 95 %,")</f>
        <v>#DIV/0!</v>
      </c>
      <c r="H265" s="172" t="e">
        <f ca="1">Calcu!E400</f>
        <v>#DIV/0!</v>
      </c>
    </row>
    <row r="266" spans="1:17" ht="15" customHeight="1"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8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4" type="noConversion"/>
  <printOptions horizontalCentered="1"/>
  <pageMargins left="0" right="0" top="0.35433070866141736" bottom="0.59055118110236227" header="0" footer="0"/>
  <pageSetup paperSize="9" scale="94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38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2" width="6.77734375" style="122" customWidth="1"/>
    <col min="3" max="9" width="7.77734375" style="122" customWidth="1"/>
    <col min="10" max="12" width="4.77734375" style="122" customWidth="1"/>
    <col min="13" max="16384" width="10.77734375" style="85"/>
  </cols>
  <sheetData>
    <row r="1" spans="1:12" s="72" customFormat="1" ht="33" customHeight="1">
      <c r="A1" s="339" t="s">
        <v>69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</row>
    <row r="2" spans="1:12" s="72" customFormat="1" ht="33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</row>
    <row r="3" spans="1:12" s="72" customFormat="1" ht="12.75" customHeight="1">
      <c r="A3" s="47"/>
      <c r="B3" s="47"/>
      <c r="C3" s="22"/>
      <c r="D3" s="22"/>
      <c r="E3" s="22"/>
      <c r="F3" s="22"/>
      <c r="G3" s="22"/>
      <c r="H3" s="22"/>
      <c r="I3" s="22"/>
      <c r="J3" s="22"/>
      <c r="K3" s="22"/>
      <c r="L3" s="73"/>
    </row>
    <row r="4" spans="1:12" s="74" customFormat="1" ht="13.5" customHeight="1">
      <c r="A4" s="82"/>
      <c r="B4" s="82"/>
      <c r="C4" s="83"/>
      <c r="D4" s="83"/>
      <c r="E4" s="91"/>
      <c r="F4" s="83"/>
      <c r="G4" s="83"/>
      <c r="H4" s="92"/>
      <c r="I4" s="84"/>
      <c r="J4" s="91"/>
      <c r="K4" s="91"/>
      <c r="L4" s="82"/>
    </row>
    <row r="5" spans="1:12" s="7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s="122" customFormat="1" ht="15" customHeight="1">
      <c r="A6" s="143"/>
      <c r="C6" s="52" t="s">
        <v>270</v>
      </c>
      <c r="E6" s="50"/>
      <c r="F6" s="50"/>
      <c r="G6" s="50"/>
      <c r="H6" s="50"/>
    </row>
    <row r="7" spans="1:12" s="122" customFormat="1" ht="15" customHeight="1">
      <c r="A7" s="86"/>
      <c r="B7" s="43"/>
      <c r="C7" s="342" t="s">
        <v>272</v>
      </c>
      <c r="D7" s="145" t="s">
        <v>91</v>
      </c>
      <c r="E7" s="340" t="str">
        <f>"측정값 "&amp;D8</f>
        <v>측정값 (˚)</v>
      </c>
      <c r="F7" s="341"/>
      <c r="G7" s="145" t="s">
        <v>80</v>
      </c>
      <c r="H7" s="340" t="s">
        <v>81</v>
      </c>
      <c r="I7" s="341"/>
      <c r="J7" s="50"/>
    </row>
    <row r="8" spans="1:12" s="122" customFormat="1" ht="15" customHeight="1">
      <c r="A8" s="86"/>
      <c r="B8" s="43"/>
      <c r="C8" s="343"/>
      <c r="D8" s="163" t="str">
        <f>"("&amp;Calcu!X9&amp;")"</f>
        <v>(˚)</v>
      </c>
      <c r="E8" s="204" t="s">
        <v>273</v>
      </c>
      <c r="F8" s="204" t="s">
        <v>274</v>
      </c>
      <c r="G8" s="163" t="str">
        <f>D8</f>
        <v>(˚)</v>
      </c>
      <c r="H8" s="204" t="s">
        <v>273</v>
      </c>
      <c r="I8" s="204" t="s">
        <v>274</v>
      </c>
      <c r="J8" s="50"/>
    </row>
    <row r="9" spans="1:12" s="122" customFormat="1" ht="15" customHeight="1">
      <c r="A9" s="86" t="str">
        <f>IF(Calcu!B10=TRUE,"","삭제")</f>
        <v>삭제</v>
      </c>
      <c r="B9" s="43"/>
      <c r="C9" s="189" t="str">
        <f>Calcu!C10</f>
        <v/>
      </c>
      <c r="D9" s="162" t="str">
        <f>Calcu!X10</f>
        <v/>
      </c>
      <c r="E9" s="162" t="str">
        <f>Calcu!Z10</f>
        <v/>
      </c>
      <c r="F9" s="162" t="str">
        <f>Calcu!Z44</f>
        <v/>
      </c>
      <c r="G9" s="162" t="str">
        <f>Calcu!AA10</f>
        <v/>
      </c>
      <c r="H9" s="189" t="str">
        <f>Calcu!AB10</f>
        <v/>
      </c>
      <c r="I9" s="162" t="str">
        <f>Calcu!AB44</f>
        <v/>
      </c>
      <c r="J9" s="50"/>
    </row>
    <row r="10" spans="1:12" s="122" customFormat="1" ht="15" customHeight="1">
      <c r="A10" s="86" t="str">
        <f>IF(Calcu!B11=TRUE,"","삭제")</f>
        <v>삭제</v>
      </c>
      <c r="B10" s="43"/>
      <c r="C10" s="189" t="str">
        <f>Calcu!C11</f>
        <v/>
      </c>
      <c r="D10" s="189" t="str">
        <f>Calcu!X11</f>
        <v/>
      </c>
      <c r="E10" s="189" t="str">
        <f>Calcu!Z11</f>
        <v/>
      </c>
      <c r="F10" s="226" t="str">
        <f>Calcu!Z45</f>
        <v/>
      </c>
      <c r="G10" s="189" t="str">
        <f>Calcu!AA11</f>
        <v/>
      </c>
      <c r="H10" s="189" t="str">
        <f>Calcu!AB11</f>
        <v/>
      </c>
      <c r="I10" s="226" t="str">
        <f>Calcu!AB45</f>
        <v/>
      </c>
      <c r="J10" s="50"/>
    </row>
    <row r="11" spans="1:12" s="122" customFormat="1" ht="15" customHeight="1">
      <c r="A11" s="86" t="str">
        <f>IF(Calcu!B12=TRUE,"","삭제")</f>
        <v>삭제</v>
      </c>
      <c r="B11" s="43"/>
      <c r="C11" s="189" t="str">
        <f>Calcu!C12</f>
        <v/>
      </c>
      <c r="D11" s="189" t="str">
        <f>Calcu!X12</f>
        <v/>
      </c>
      <c r="E11" s="189" t="str">
        <f>Calcu!Z12</f>
        <v/>
      </c>
      <c r="F11" s="226" t="str">
        <f>Calcu!Z46</f>
        <v/>
      </c>
      <c r="G11" s="189" t="str">
        <f>Calcu!AA12</f>
        <v/>
      </c>
      <c r="H11" s="189" t="str">
        <f>Calcu!AB12</f>
        <v/>
      </c>
      <c r="I11" s="226" t="str">
        <f>Calcu!AB46</f>
        <v/>
      </c>
      <c r="J11" s="50"/>
    </row>
    <row r="12" spans="1:12" s="122" customFormat="1" ht="15" customHeight="1">
      <c r="A12" s="86" t="str">
        <f>IF(Calcu!B13=TRUE,"","삭제")</f>
        <v>삭제</v>
      </c>
      <c r="B12" s="43"/>
      <c r="C12" s="189" t="str">
        <f>Calcu!C13</f>
        <v/>
      </c>
      <c r="D12" s="189" t="str">
        <f>Calcu!X13</f>
        <v/>
      </c>
      <c r="E12" s="189" t="str">
        <f>Calcu!Z13</f>
        <v/>
      </c>
      <c r="F12" s="226" t="str">
        <f>Calcu!Z47</f>
        <v/>
      </c>
      <c r="G12" s="189" t="str">
        <f>Calcu!AA13</f>
        <v/>
      </c>
      <c r="H12" s="189" t="str">
        <f>Calcu!AB13</f>
        <v/>
      </c>
      <c r="I12" s="226" t="str">
        <f>Calcu!AB47</f>
        <v/>
      </c>
      <c r="J12" s="50"/>
    </row>
    <row r="13" spans="1:12" s="122" customFormat="1" ht="15" customHeight="1">
      <c r="A13" s="86" t="str">
        <f>IF(Calcu!B14=TRUE,"","삭제")</f>
        <v>삭제</v>
      </c>
      <c r="B13" s="43"/>
      <c r="C13" s="189" t="str">
        <f>Calcu!C14</f>
        <v/>
      </c>
      <c r="D13" s="189" t="str">
        <f>Calcu!X14</f>
        <v/>
      </c>
      <c r="E13" s="189" t="str">
        <f>Calcu!Z14</f>
        <v/>
      </c>
      <c r="F13" s="226" t="str">
        <f>Calcu!Z48</f>
        <v/>
      </c>
      <c r="G13" s="189" t="str">
        <f>Calcu!AA14</f>
        <v/>
      </c>
      <c r="H13" s="189" t="str">
        <f>Calcu!AB14</f>
        <v/>
      </c>
      <c r="I13" s="226" t="str">
        <f>Calcu!AB48</f>
        <v/>
      </c>
      <c r="J13" s="50"/>
    </row>
    <row r="14" spans="1:12" s="122" customFormat="1" ht="15" customHeight="1">
      <c r="A14" s="86" t="str">
        <f>IF(Calcu!B15=TRUE,"","삭제")</f>
        <v>삭제</v>
      </c>
      <c r="B14" s="43"/>
      <c r="C14" s="189" t="str">
        <f>Calcu!C15</f>
        <v/>
      </c>
      <c r="D14" s="189" t="str">
        <f>Calcu!X15</f>
        <v/>
      </c>
      <c r="E14" s="189" t="str">
        <f>Calcu!Z15</f>
        <v/>
      </c>
      <c r="F14" s="226" t="str">
        <f>Calcu!Z49</f>
        <v/>
      </c>
      <c r="G14" s="189" t="str">
        <f>Calcu!AA15</f>
        <v/>
      </c>
      <c r="H14" s="189" t="str">
        <f>Calcu!AB15</f>
        <v/>
      </c>
      <c r="I14" s="226" t="str">
        <f>Calcu!AB49</f>
        <v/>
      </c>
      <c r="J14" s="50"/>
    </row>
    <row r="15" spans="1:12" s="122" customFormat="1" ht="15" customHeight="1">
      <c r="A15" s="86" t="str">
        <f>IF(Calcu!B16=TRUE,"","삭제")</f>
        <v>삭제</v>
      </c>
      <c r="B15" s="43"/>
      <c r="C15" s="189" t="str">
        <f>Calcu!C16</f>
        <v/>
      </c>
      <c r="D15" s="189" t="str">
        <f>Calcu!X16</f>
        <v/>
      </c>
      <c r="E15" s="189" t="str">
        <f>Calcu!Z16</f>
        <v/>
      </c>
      <c r="F15" s="226" t="str">
        <f>Calcu!Z50</f>
        <v/>
      </c>
      <c r="G15" s="189" t="str">
        <f>Calcu!AA16</f>
        <v/>
      </c>
      <c r="H15" s="189" t="str">
        <f>Calcu!AB16</f>
        <v/>
      </c>
      <c r="I15" s="226" t="str">
        <f>Calcu!AB50</f>
        <v/>
      </c>
      <c r="J15" s="50"/>
    </row>
    <row r="16" spans="1:12" s="122" customFormat="1" ht="15" customHeight="1">
      <c r="A16" s="86" t="str">
        <f>IF(Calcu!B17=TRUE,"","삭제")</f>
        <v>삭제</v>
      </c>
      <c r="B16" s="43"/>
      <c r="C16" s="189" t="str">
        <f>Calcu!C17</f>
        <v/>
      </c>
      <c r="D16" s="189" t="str">
        <f>Calcu!X17</f>
        <v/>
      </c>
      <c r="E16" s="189" t="str">
        <f>Calcu!Z17</f>
        <v/>
      </c>
      <c r="F16" s="226" t="str">
        <f>Calcu!Z51</f>
        <v/>
      </c>
      <c r="G16" s="189" t="str">
        <f>Calcu!AA17</f>
        <v/>
      </c>
      <c r="H16" s="189" t="str">
        <f>Calcu!AB17</f>
        <v/>
      </c>
      <c r="I16" s="226" t="str">
        <f>Calcu!AB51</f>
        <v/>
      </c>
      <c r="J16" s="50"/>
    </row>
    <row r="17" spans="1:10" s="122" customFormat="1" ht="15" customHeight="1">
      <c r="A17" s="86" t="str">
        <f>IF(Calcu!B18=TRUE,"","삭제")</f>
        <v>삭제</v>
      </c>
      <c r="B17" s="43"/>
      <c r="C17" s="189" t="str">
        <f>Calcu!C18</f>
        <v/>
      </c>
      <c r="D17" s="189" t="str">
        <f>Calcu!X18</f>
        <v/>
      </c>
      <c r="E17" s="189" t="str">
        <f>Calcu!Z18</f>
        <v/>
      </c>
      <c r="F17" s="226" t="str">
        <f>Calcu!Z52</f>
        <v/>
      </c>
      <c r="G17" s="189" t="str">
        <f>Calcu!AA18</f>
        <v/>
      </c>
      <c r="H17" s="189" t="str">
        <f>Calcu!AB18</f>
        <v/>
      </c>
      <c r="I17" s="226" t="str">
        <f>Calcu!AB52</f>
        <v/>
      </c>
      <c r="J17" s="50"/>
    </row>
    <row r="18" spans="1:10" s="122" customFormat="1" ht="15" customHeight="1">
      <c r="A18" s="86" t="str">
        <f>IF(Calcu!B19=TRUE,"","삭제")</f>
        <v>삭제</v>
      </c>
      <c r="B18" s="43"/>
      <c r="C18" s="189" t="str">
        <f>Calcu!C19</f>
        <v/>
      </c>
      <c r="D18" s="189" t="str">
        <f>Calcu!X19</f>
        <v/>
      </c>
      <c r="E18" s="189" t="str">
        <f>Calcu!Z19</f>
        <v/>
      </c>
      <c r="F18" s="226" t="str">
        <f>Calcu!Z53</f>
        <v/>
      </c>
      <c r="G18" s="189" t="str">
        <f>Calcu!AA19</f>
        <v/>
      </c>
      <c r="H18" s="189" t="str">
        <f>Calcu!AB19</f>
        <v/>
      </c>
      <c r="I18" s="226" t="str">
        <f>Calcu!AB53</f>
        <v/>
      </c>
      <c r="J18" s="50"/>
    </row>
    <row r="19" spans="1:10" ht="15" customHeight="1">
      <c r="A19" s="86" t="str">
        <f>IF(Calcu!B20=TRUE,"","삭제")</f>
        <v>삭제</v>
      </c>
      <c r="B19" s="85"/>
      <c r="C19" s="189" t="str">
        <f>Calcu!C20</f>
        <v/>
      </c>
      <c r="D19" s="189" t="str">
        <f>Calcu!X20</f>
        <v/>
      </c>
      <c r="E19" s="189" t="str">
        <f>Calcu!Z20</f>
        <v/>
      </c>
      <c r="F19" s="226" t="str">
        <f>Calcu!Z54</f>
        <v/>
      </c>
      <c r="G19" s="189" t="str">
        <f>Calcu!AA20</f>
        <v/>
      </c>
      <c r="H19" s="189" t="str">
        <f>Calcu!AB20</f>
        <v/>
      </c>
      <c r="I19" s="226" t="str">
        <f>Calcu!AB54</f>
        <v/>
      </c>
    </row>
    <row r="20" spans="1:10" ht="15" customHeight="1">
      <c r="A20" s="86" t="str">
        <f>IF(Calcu!B21=TRUE,"","삭제")</f>
        <v>삭제</v>
      </c>
      <c r="B20" s="85"/>
      <c r="C20" s="189" t="str">
        <f>Calcu!C21</f>
        <v/>
      </c>
      <c r="D20" s="189" t="str">
        <f>Calcu!X21</f>
        <v/>
      </c>
      <c r="E20" s="189" t="str">
        <f>Calcu!Z21</f>
        <v/>
      </c>
      <c r="F20" s="226" t="str">
        <f>Calcu!Z55</f>
        <v/>
      </c>
      <c r="G20" s="189" t="str">
        <f>Calcu!AA21</f>
        <v/>
      </c>
      <c r="H20" s="189" t="str">
        <f>Calcu!AB21</f>
        <v/>
      </c>
      <c r="I20" s="226" t="str">
        <f>Calcu!AB55</f>
        <v/>
      </c>
    </row>
    <row r="21" spans="1:10" s="122" customFormat="1" ht="15" customHeight="1">
      <c r="A21" s="86" t="str">
        <f>IF(Calcu!B22=TRUE,"","삭제")</f>
        <v>삭제</v>
      </c>
      <c r="B21" s="43"/>
      <c r="C21" s="189" t="str">
        <f>Calcu!C22</f>
        <v/>
      </c>
      <c r="D21" s="189" t="str">
        <f>Calcu!X22</f>
        <v/>
      </c>
      <c r="E21" s="189" t="str">
        <f>Calcu!Z22</f>
        <v/>
      </c>
      <c r="F21" s="226" t="str">
        <f>Calcu!Z56</f>
        <v/>
      </c>
      <c r="G21" s="189" t="str">
        <f>Calcu!AA22</f>
        <v/>
      </c>
      <c r="H21" s="189" t="str">
        <f>Calcu!AB22</f>
        <v/>
      </c>
      <c r="I21" s="226" t="str">
        <f>Calcu!AB56</f>
        <v/>
      </c>
      <c r="J21" s="50"/>
    </row>
    <row r="22" spans="1:10" s="122" customFormat="1" ht="15" customHeight="1">
      <c r="A22" s="86" t="str">
        <f>IF(Calcu!B23=TRUE,"","삭제")</f>
        <v>삭제</v>
      </c>
      <c r="B22" s="43"/>
      <c r="C22" s="189" t="str">
        <f>Calcu!C23</f>
        <v/>
      </c>
      <c r="D22" s="189" t="str">
        <f>Calcu!X23</f>
        <v/>
      </c>
      <c r="E22" s="189" t="str">
        <f>Calcu!Z23</f>
        <v/>
      </c>
      <c r="F22" s="226" t="str">
        <f>Calcu!Z57</f>
        <v/>
      </c>
      <c r="G22" s="189" t="str">
        <f>Calcu!AA23</f>
        <v/>
      </c>
      <c r="H22" s="189" t="str">
        <f>Calcu!AB23</f>
        <v/>
      </c>
      <c r="I22" s="226" t="str">
        <f>Calcu!AB57</f>
        <v/>
      </c>
      <c r="J22" s="50"/>
    </row>
    <row r="23" spans="1:10" s="122" customFormat="1" ht="15" customHeight="1">
      <c r="A23" s="86" t="str">
        <f>IF(Calcu!B24=TRUE,"","삭제")</f>
        <v>삭제</v>
      </c>
      <c r="B23" s="43"/>
      <c r="C23" s="189" t="str">
        <f>Calcu!C24</f>
        <v/>
      </c>
      <c r="D23" s="189" t="str">
        <f>Calcu!X24</f>
        <v/>
      </c>
      <c r="E23" s="189" t="str">
        <f>Calcu!Z24</f>
        <v/>
      </c>
      <c r="F23" s="226" t="str">
        <f>Calcu!Z58</f>
        <v/>
      </c>
      <c r="G23" s="189" t="str">
        <f>Calcu!AA24</f>
        <v/>
      </c>
      <c r="H23" s="189" t="str">
        <f>Calcu!AB24</f>
        <v/>
      </c>
      <c r="I23" s="226" t="str">
        <f>Calcu!AB58</f>
        <v/>
      </c>
      <c r="J23" s="50"/>
    </row>
    <row r="24" spans="1:10" s="122" customFormat="1" ht="15" customHeight="1">
      <c r="A24" s="86" t="str">
        <f>IF(Calcu!B25=TRUE,"","삭제")</f>
        <v>삭제</v>
      </c>
      <c r="B24" s="43"/>
      <c r="C24" s="189" t="str">
        <f>Calcu!C25</f>
        <v/>
      </c>
      <c r="D24" s="189" t="str">
        <f>Calcu!X25</f>
        <v/>
      </c>
      <c r="E24" s="189" t="str">
        <f>Calcu!Z25</f>
        <v/>
      </c>
      <c r="F24" s="226" t="str">
        <f>Calcu!Z59</f>
        <v/>
      </c>
      <c r="G24" s="189" t="str">
        <f>Calcu!AA25</f>
        <v/>
      </c>
      <c r="H24" s="189" t="str">
        <f>Calcu!AB25</f>
        <v/>
      </c>
      <c r="I24" s="226" t="str">
        <f>Calcu!AB59</f>
        <v/>
      </c>
      <c r="J24" s="50"/>
    </row>
    <row r="25" spans="1:10" s="122" customFormat="1" ht="15" customHeight="1">
      <c r="A25" s="86" t="str">
        <f>IF(Calcu!B26=TRUE,"","삭제")</f>
        <v>삭제</v>
      </c>
      <c r="B25" s="43"/>
      <c r="C25" s="189" t="str">
        <f>Calcu!C26</f>
        <v/>
      </c>
      <c r="D25" s="189" t="str">
        <f>Calcu!X26</f>
        <v/>
      </c>
      <c r="E25" s="189" t="str">
        <f>Calcu!Z26</f>
        <v/>
      </c>
      <c r="F25" s="226" t="str">
        <f>Calcu!Z60</f>
        <v/>
      </c>
      <c r="G25" s="189" t="str">
        <f>Calcu!AA26</f>
        <v/>
      </c>
      <c r="H25" s="189" t="str">
        <f>Calcu!AB26</f>
        <v/>
      </c>
      <c r="I25" s="226" t="str">
        <f>Calcu!AB60</f>
        <v/>
      </c>
      <c r="J25" s="50"/>
    </row>
    <row r="26" spans="1:10" s="122" customFormat="1" ht="15" customHeight="1">
      <c r="A26" s="86" t="str">
        <f>IF(Calcu!B27=TRUE,"","삭제")</f>
        <v>삭제</v>
      </c>
      <c r="B26" s="43"/>
      <c r="C26" s="189" t="str">
        <f>Calcu!C27</f>
        <v/>
      </c>
      <c r="D26" s="189" t="str">
        <f>Calcu!X27</f>
        <v/>
      </c>
      <c r="E26" s="189" t="str">
        <f>Calcu!Z27</f>
        <v/>
      </c>
      <c r="F26" s="226" t="str">
        <f>Calcu!Z61</f>
        <v/>
      </c>
      <c r="G26" s="189" t="str">
        <f>Calcu!AA27</f>
        <v/>
      </c>
      <c r="H26" s="189" t="str">
        <f>Calcu!AB27</f>
        <v/>
      </c>
      <c r="I26" s="226" t="str">
        <f>Calcu!AB61</f>
        <v/>
      </c>
      <c r="J26" s="50"/>
    </row>
    <row r="27" spans="1:10" s="122" customFormat="1" ht="15" customHeight="1">
      <c r="A27" s="86" t="str">
        <f>IF(Calcu!B28=TRUE,"","삭제")</f>
        <v>삭제</v>
      </c>
      <c r="B27" s="43"/>
      <c r="C27" s="189" t="str">
        <f>Calcu!C28</f>
        <v/>
      </c>
      <c r="D27" s="189" t="str">
        <f>Calcu!X28</f>
        <v/>
      </c>
      <c r="E27" s="189" t="str">
        <f>Calcu!Z28</f>
        <v/>
      </c>
      <c r="F27" s="226" t="str">
        <f>Calcu!Z62</f>
        <v/>
      </c>
      <c r="G27" s="189" t="str">
        <f>Calcu!AA28</f>
        <v/>
      </c>
      <c r="H27" s="189" t="str">
        <f>Calcu!AB28</f>
        <v/>
      </c>
      <c r="I27" s="226" t="str">
        <f>Calcu!AB62</f>
        <v/>
      </c>
      <c r="J27" s="50"/>
    </row>
    <row r="28" spans="1:10" s="122" customFormat="1" ht="15" customHeight="1">
      <c r="A28" s="86" t="str">
        <f>IF(Calcu!B29=TRUE,"","삭제")</f>
        <v>삭제</v>
      </c>
      <c r="B28" s="43"/>
      <c r="C28" s="189" t="str">
        <f>Calcu!C29</f>
        <v/>
      </c>
      <c r="D28" s="189" t="str">
        <f>Calcu!X29</f>
        <v/>
      </c>
      <c r="E28" s="189" t="str">
        <f>Calcu!Z29</f>
        <v/>
      </c>
      <c r="F28" s="226" t="str">
        <f>Calcu!Z63</f>
        <v/>
      </c>
      <c r="G28" s="189" t="str">
        <f>Calcu!AA29</f>
        <v/>
      </c>
      <c r="H28" s="189" t="str">
        <f>Calcu!AB29</f>
        <v/>
      </c>
      <c r="I28" s="226" t="str">
        <f>Calcu!AB63</f>
        <v/>
      </c>
      <c r="J28" s="50"/>
    </row>
    <row r="29" spans="1:10" s="122" customFormat="1" ht="15" customHeight="1">
      <c r="A29" s="86" t="str">
        <f>IF(Calcu!B30=TRUE,"","삭제")</f>
        <v>삭제</v>
      </c>
      <c r="B29" s="43"/>
      <c r="C29" s="189" t="str">
        <f>Calcu!C30</f>
        <v/>
      </c>
      <c r="D29" s="189" t="str">
        <f>Calcu!X30</f>
        <v/>
      </c>
      <c r="E29" s="189" t="str">
        <f>Calcu!Z30</f>
        <v/>
      </c>
      <c r="F29" s="226" t="str">
        <f>Calcu!Z64</f>
        <v/>
      </c>
      <c r="G29" s="189" t="str">
        <f>Calcu!AA30</f>
        <v/>
      </c>
      <c r="H29" s="189" t="str">
        <f>Calcu!AB30</f>
        <v/>
      </c>
      <c r="I29" s="226" t="str">
        <f>Calcu!AB64</f>
        <v/>
      </c>
      <c r="J29" s="50"/>
    </row>
    <row r="30" spans="1:10" s="122" customFormat="1" ht="15" customHeight="1">
      <c r="A30" s="86" t="str">
        <f>IF(Calcu!B31=TRUE,"","삭제")</f>
        <v>삭제</v>
      </c>
      <c r="B30" s="43"/>
      <c r="C30" s="189" t="str">
        <f>Calcu!C31</f>
        <v/>
      </c>
      <c r="D30" s="189" t="str">
        <f>Calcu!X31</f>
        <v/>
      </c>
      <c r="E30" s="189" t="str">
        <f>Calcu!Z31</f>
        <v/>
      </c>
      <c r="F30" s="226" t="str">
        <f>Calcu!Z65</f>
        <v/>
      </c>
      <c r="G30" s="189" t="str">
        <f>Calcu!AA31</f>
        <v/>
      </c>
      <c r="H30" s="189" t="str">
        <f>Calcu!AB31</f>
        <v/>
      </c>
      <c r="I30" s="226" t="str">
        <f>Calcu!AB65</f>
        <v/>
      </c>
      <c r="J30" s="50"/>
    </row>
    <row r="31" spans="1:10" s="122" customFormat="1" ht="15" customHeight="1">
      <c r="A31" s="86" t="str">
        <f>IF(Calcu!B32=TRUE,"","삭제")</f>
        <v>삭제</v>
      </c>
      <c r="B31" s="43"/>
      <c r="C31" s="189" t="str">
        <f>Calcu!C32</f>
        <v/>
      </c>
      <c r="D31" s="189" t="str">
        <f>Calcu!X32</f>
        <v/>
      </c>
      <c r="E31" s="189" t="str">
        <f>Calcu!Z32</f>
        <v/>
      </c>
      <c r="F31" s="226" t="str">
        <f>Calcu!Z66</f>
        <v/>
      </c>
      <c r="G31" s="189" t="str">
        <f>Calcu!AA32</f>
        <v/>
      </c>
      <c r="H31" s="189" t="str">
        <f>Calcu!AB32</f>
        <v/>
      </c>
      <c r="I31" s="226" t="str">
        <f>Calcu!AB66</f>
        <v/>
      </c>
      <c r="J31" s="50"/>
    </row>
    <row r="32" spans="1:10" s="122" customFormat="1" ht="15" customHeight="1">
      <c r="A32" s="86" t="str">
        <f>IF(Calcu!B33=TRUE,"","삭제")</f>
        <v>삭제</v>
      </c>
      <c r="B32" s="43"/>
      <c r="C32" s="189" t="str">
        <f>Calcu!C33</f>
        <v/>
      </c>
      <c r="D32" s="189" t="str">
        <f>Calcu!X33</f>
        <v/>
      </c>
      <c r="E32" s="189" t="str">
        <f>Calcu!Z33</f>
        <v/>
      </c>
      <c r="F32" s="226" t="str">
        <f>Calcu!Z67</f>
        <v/>
      </c>
      <c r="G32" s="189" t="str">
        <f>Calcu!AA33</f>
        <v/>
      </c>
      <c r="H32" s="189" t="str">
        <f>Calcu!AB33</f>
        <v/>
      </c>
      <c r="I32" s="226" t="str">
        <f>Calcu!AB67</f>
        <v/>
      </c>
      <c r="J32" s="50"/>
    </row>
    <row r="33" spans="1:10" s="122" customFormat="1" ht="15" customHeight="1">
      <c r="A33" s="86" t="str">
        <f>IF(Calcu!B34=TRUE,"","삭제")</f>
        <v>삭제</v>
      </c>
      <c r="B33" s="43"/>
      <c r="C33" s="189" t="str">
        <f>Calcu!C34</f>
        <v/>
      </c>
      <c r="D33" s="189" t="str">
        <f>Calcu!X34</f>
        <v/>
      </c>
      <c r="E33" s="189" t="str">
        <f>Calcu!Z34</f>
        <v/>
      </c>
      <c r="F33" s="226" t="str">
        <f>Calcu!Z68</f>
        <v/>
      </c>
      <c r="G33" s="189" t="str">
        <f>Calcu!AA34</f>
        <v/>
      </c>
      <c r="H33" s="189" t="str">
        <f>Calcu!AB34</f>
        <v/>
      </c>
      <c r="I33" s="226" t="str">
        <f>Calcu!AB68</f>
        <v/>
      </c>
      <c r="J33" s="50"/>
    </row>
    <row r="34" spans="1:10" s="122" customFormat="1" ht="15" customHeight="1">
      <c r="A34" s="86" t="str">
        <f>IF(Calcu!B35=TRUE,"","삭제")</f>
        <v>삭제</v>
      </c>
      <c r="B34" s="43"/>
      <c r="C34" s="189" t="str">
        <f>Calcu!C35</f>
        <v/>
      </c>
      <c r="D34" s="189" t="str">
        <f>Calcu!X35</f>
        <v/>
      </c>
      <c r="E34" s="189" t="str">
        <f>Calcu!Z35</f>
        <v/>
      </c>
      <c r="F34" s="226" t="str">
        <f>Calcu!Z69</f>
        <v/>
      </c>
      <c r="G34" s="189" t="str">
        <f>Calcu!AA35</f>
        <v/>
      </c>
      <c r="H34" s="189" t="str">
        <f>Calcu!AB35</f>
        <v/>
      </c>
      <c r="I34" s="226" t="str">
        <f>Calcu!AB69</f>
        <v/>
      </c>
      <c r="J34" s="50"/>
    </row>
    <row r="35" spans="1:10" s="122" customFormat="1" ht="15" customHeight="1">
      <c r="A35" s="86" t="str">
        <f>IF(Calcu!B36=TRUE,"","삭제")</f>
        <v>삭제</v>
      </c>
      <c r="B35" s="43"/>
      <c r="C35" s="189" t="str">
        <f>Calcu!C36</f>
        <v/>
      </c>
      <c r="D35" s="189" t="str">
        <f>Calcu!X36</f>
        <v/>
      </c>
      <c r="E35" s="189" t="str">
        <f>Calcu!Z36</f>
        <v/>
      </c>
      <c r="F35" s="226" t="str">
        <f>Calcu!Z70</f>
        <v/>
      </c>
      <c r="G35" s="189" t="str">
        <f>Calcu!AA36</f>
        <v/>
      </c>
      <c r="H35" s="189" t="str">
        <f>Calcu!AB36</f>
        <v/>
      </c>
      <c r="I35" s="226" t="str">
        <f>Calcu!AB70</f>
        <v/>
      </c>
      <c r="J35" s="50"/>
    </row>
    <row r="36" spans="1:10" s="122" customFormat="1" ht="15" customHeight="1">
      <c r="A36" s="86" t="str">
        <f>IF(Calcu!B37=TRUE,"","삭제")</f>
        <v>삭제</v>
      </c>
      <c r="B36" s="43"/>
      <c r="C36" s="189" t="str">
        <f>Calcu!C37</f>
        <v/>
      </c>
      <c r="D36" s="189" t="str">
        <f>Calcu!X37</f>
        <v/>
      </c>
      <c r="E36" s="189" t="str">
        <f>Calcu!Z37</f>
        <v/>
      </c>
      <c r="F36" s="226" t="str">
        <f>Calcu!Z71</f>
        <v/>
      </c>
      <c r="G36" s="189" t="str">
        <f>Calcu!AA37</f>
        <v/>
      </c>
      <c r="H36" s="189" t="str">
        <f>Calcu!AB37</f>
        <v/>
      </c>
      <c r="I36" s="226" t="str">
        <f>Calcu!AB71</f>
        <v/>
      </c>
      <c r="J36" s="50"/>
    </row>
    <row r="37" spans="1:10" s="122" customFormat="1" ht="15" customHeight="1">
      <c r="A37" s="86" t="str">
        <f>IF(Calcu!B38=TRUE,"","삭제")</f>
        <v>삭제</v>
      </c>
      <c r="B37" s="43"/>
      <c r="C37" s="189" t="str">
        <f>Calcu!C38</f>
        <v/>
      </c>
      <c r="D37" s="189" t="str">
        <f>Calcu!X38</f>
        <v/>
      </c>
      <c r="E37" s="189" t="str">
        <f>Calcu!Z38</f>
        <v/>
      </c>
      <c r="F37" s="226" t="str">
        <f>Calcu!Z72</f>
        <v/>
      </c>
      <c r="G37" s="189" t="str">
        <f>Calcu!AA38</f>
        <v/>
      </c>
      <c r="H37" s="189" t="str">
        <f>Calcu!AB38</f>
        <v/>
      </c>
      <c r="I37" s="226" t="str">
        <f>Calcu!AB72</f>
        <v/>
      </c>
      <c r="J37" s="50"/>
    </row>
    <row r="38" spans="1:10" s="122" customFormat="1" ht="15" customHeight="1">
      <c r="A38" s="86" t="str">
        <f>IF(Calcu!B39=TRUE,"","삭제")</f>
        <v>삭제</v>
      </c>
      <c r="B38" s="43"/>
      <c r="C38" s="189" t="str">
        <f>Calcu!C39</f>
        <v/>
      </c>
      <c r="D38" s="189" t="str">
        <f>Calcu!X39</f>
        <v/>
      </c>
      <c r="E38" s="189" t="str">
        <f>Calcu!Z39</f>
        <v/>
      </c>
      <c r="F38" s="226" t="str">
        <f>Calcu!Z73</f>
        <v/>
      </c>
      <c r="G38" s="189" t="str">
        <f>Calcu!AA39</f>
        <v/>
      </c>
      <c r="H38" s="189" t="str">
        <f>Calcu!AB39</f>
        <v/>
      </c>
      <c r="I38" s="226" t="str">
        <f>Calcu!AB73</f>
        <v/>
      </c>
      <c r="J38" s="50"/>
    </row>
    <row r="39" spans="1:10" ht="15" customHeight="1">
      <c r="A39" s="143" t="str">
        <f>A42</f>
        <v>삭제</v>
      </c>
    </row>
    <row r="40" spans="1:10" s="122" customFormat="1" ht="15" customHeight="1">
      <c r="A40" s="143" t="str">
        <f>A39</f>
        <v>삭제</v>
      </c>
      <c r="B40" s="43"/>
      <c r="C40" s="342" t="s">
        <v>196</v>
      </c>
      <c r="D40" s="227" t="s">
        <v>91</v>
      </c>
      <c r="E40" s="340" t="str">
        <f>"측정값 "&amp;D41</f>
        <v>측정값 (˚)</v>
      </c>
      <c r="F40" s="341"/>
      <c r="G40" s="227" t="s">
        <v>80</v>
      </c>
      <c r="H40" s="340" t="s">
        <v>81</v>
      </c>
      <c r="I40" s="341"/>
      <c r="J40" s="50"/>
    </row>
    <row r="41" spans="1:10" s="122" customFormat="1" ht="15" customHeight="1">
      <c r="A41" s="143" t="str">
        <f>A40</f>
        <v>삭제</v>
      </c>
      <c r="B41" s="43"/>
      <c r="C41" s="343"/>
      <c r="D41" s="163" t="str">
        <f>"("&amp;Calcu!X110&amp;")"</f>
        <v>(˚)</v>
      </c>
      <c r="E41" s="204" t="s">
        <v>265</v>
      </c>
      <c r="F41" s="204" t="s">
        <v>266</v>
      </c>
      <c r="G41" s="163" t="str">
        <f>D41</f>
        <v>(˚)</v>
      </c>
      <c r="H41" s="204" t="s">
        <v>265</v>
      </c>
      <c r="I41" s="204" t="s">
        <v>266</v>
      </c>
      <c r="J41" s="50"/>
    </row>
    <row r="42" spans="1:10" s="122" customFormat="1" ht="15" customHeight="1">
      <c r="A42" s="86" t="str">
        <f>IF(Calcu!B111=TRUE,"","삭제")</f>
        <v>삭제</v>
      </c>
      <c r="B42" s="43"/>
      <c r="C42" s="189" t="str">
        <f>Calcu!C111</f>
        <v/>
      </c>
      <c r="D42" s="189" t="str">
        <f>Calcu!X111</f>
        <v/>
      </c>
      <c r="E42" s="189" t="str">
        <f>Calcu!Z111</f>
        <v/>
      </c>
      <c r="F42" s="189" t="str">
        <f>Calcu!Z145</f>
        <v/>
      </c>
      <c r="G42" s="189" t="str">
        <f>Calcu!AA111</f>
        <v/>
      </c>
      <c r="H42" s="226" t="str">
        <f>Calcu!AB111</f>
        <v/>
      </c>
      <c r="I42" s="189" t="str">
        <f>Calcu!AB145</f>
        <v/>
      </c>
      <c r="J42" s="50"/>
    </row>
    <row r="43" spans="1:10" s="122" customFormat="1" ht="15" customHeight="1">
      <c r="A43" s="86" t="str">
        <f>IF(Calcu!B112=TRUE,"","삭제")</f>
        <v>삭제</v>
      </c>
      <c r="B43" s="43"/>
      <c r="C43" s="226" t="str">
        <f>Calcu!C112</f>
        <v/>
      </c>
      <c r="D43" s="226" t="str">
        <f>Calcu!X112</f>
        <v/>
      </c>
      <c r="E43" s="226" t="str">
        <f>Calcu!Z112</f>
        <v/>
      </c>
      <c r="F43" s="226" t="str">
        <f>Calcu!Z146</f>
        <v/>
      </c>
      <c r="G43" s="226" t="str">
        <f>Calcu!AA112</f>
        <v/>
      </c>
      <c r="H43" s="226" t="str">
        <f>Calcu!AB112</f>
        <v/>
      </c>
      <c r="I43" s="226" t="str">
        <f>Calcu!AB146</f>
        <v/>
      </c>
      <c r="J43" s="50"/>
    </row>
    <row r="44" spans="1:10" s="122" customFormat="1" ht="15" customHeight="1">
      <c r="A44" s="86" t="str">
        <f>IF(Calcu!B113=TRUE,"","삭제")</f>
        <v>삭제</v>
      </c>
      <c r="B44" s="43"/>
      <c r="C44" s="226" t="str">
        <f>Calcu!C113</f>
        <v/>
      </c>
      <c r="D44" s="226" t="str">
        <f>Calcu!X113</f>
        <v/>
      </c>
      <c r="E44" s="226" t="str">
        <f>Calcu!Z113</f>
        <v/>
      </c>
      <c r="F44" s="226" t="str">
        <f>Calcu!Z147</f>
        <v/>
      </c>
      <c r="G44" s="226" t="str">
        <f>Calcu!AA113</f>
        <v/>
      </c>
      <c r="H44" s="226" t="str">
        <f>Calcu!AB113</f>
        <v/>
      </c>
      <c r="I44" s="226" t="str">
        <f>Calcu!AB147</f>
        <v/>
      </c>
      <c r="J44" s="50"/>
    </row>
    <row r="45" spans="1:10" s="122" customFormat="1" ht="15" customHeight="1">
      <c r="A45" s="86" t="str">
        <f>IF(Calcu!B114=TRUE,"","삭제")</f>
        <v>삭제</v>
      </c>
      <c r="B45" s="43"/>
      <c r="C45" s="226" t="str">
        <f>Calcu!C114</f>
        <v/>
      </c>
      <c r="D45" s="226" t="str">
        <f>Calcu!X114</f>
        <v/>
      </c>
      <c r="E45" s="226" t="str">
        <f>Calcu!Z114</f>
        <v/>
      </c>
      <c r="F45" s="226" t="str">
        <f>Calcu!Z148</f>
        <v/>
      </c>
      <c r="G45" s="226" t="str">
        <f>Calcu!AA114</f>
        <v/>
      </c>
      <c r="H45" s="226" t="str">
        <f>Calcu!AB114</f>
        <v/>
      </c>
      <c r="I45" s="226" t="str">
        <f>Calcu!AB148</f>
        <v/>
      </c>
      <c r="J45" s="50"/>
    </row>
    <row r="46" spans="1:10" s="122" customFormat="1" ht="15" customHeight="1">
      <c r="A46" s="86" t="str">
        <f>IF(Calcu!B115=TRUE,"","삭제")</f>
        <v>삭제</v>
      </c>
      <c r="B46" s="43"/>
      <c r="C46" s="226" t="str">
        <f>Calcu!C115</f>
        <v/>
      </c>
      <c r="D46" s="226" t="str">
        <f>Calcu!X115</f>
        <v/>
      </c>
      <c r="E46" s="226" t="str">
        <f>Calcu!Z115</f>
        <v/>
      </c>
      <c r="F46" s="226" t="str">
        <f>Calcu!Z149</f>
        <v/>
      </c>
      <c r="G46" s="226" t="str">
        <f>Calcu!AA115</f>
        <v/>
      </c>
      <c r="H46" s="226" t="str">
        <f>Calcu!AB115</f>
        <v/>
      </c>
      <c r="I46" s="226" t="str">
        <f>Calcu!AB149</f>
        <v/>
      </c>
      <c r="J46" s="50"/>
    </row>
    <row r="47" spans="1:10" s="122" customFormat="1" ht="15" customHeight="1">
      <c r="A47" s="86" t="str">
        <f>IF(Calcu!B116=TRUE,"","삭제")</f>
        <v>삭제</v>
      </c>
      <c r="B47" s="43"/>
      <c r="C47" s="226" t="str">
        <f>Calcu!C116</f>
        <v/>
      </c>
      <c r="D47" s="226" t="str">
        <f>Calcu!X116</f>
        <v/>
      </c>
      <c r="E47" s="226" t="str">
        <f>Calcu!Z116</f>
        <v/>
      </c>
      <c r="F47" s="226" t="str">
        <f>Calcu!Z150</f>
        <v/>
      </c>
      <c r="G47" s="226" t="str">
        <f>Calcu!AA116</f>
        <v/>
      </c>
      <c r="H47" s="226" t="str">
        <f>Calcu!AB116</f>
        <v/>
      </c>
      <c r="I47" s="226" t="str">
        <f>Calcu!AB150</f>
        <v/>
      </c>
      <c r="J47" s="50"/>
    </row>
    <row r="48" spans="1:10" s="122" customFormat="1" ht="15" customHeight="1">
      <c r="A48" s="86" t="str">
        <f>IF(Calcu!B117=TRUE,"","삭제")</f>
        <v>삭제</v>
      </c>
      <c r="B48" s="43"/>
      <c r="C48" s="226" t="str">
        <f>Calcu!C117</f>
        <v/>
      </c>
      <c r="D48" s="226" t="str">
        <f>Calcu!X117</f>
        <v/>
      </c>
      <c r="E48" s="226" t="str">
        <f>Calcu!Z117</f>
        <v/>
      </c>
      <c r="F48" s="226" t="str">
        <f>Calcu!Z151</f>
        <v/>
      </c>
      <c r="G48" s="226" t="str">
        <f>Calcu!AA117</f>
        <v/>
      </c>
      <c r="H48" s="226" t="str">
        <f>Calcu!AB117</f>
        <v/>
      </c>
      <c r="I48" s="226" t="str">
        <f>Calcu!AB151</f>
        <v/>
      </c>
      <c r="J48" s="50"/>
    </row>
    <row r="49" spans="1:10" s="122" customFormat="1" ht="15" customHeight="1">
      <c r="A49" s="86" t="str">
        <f>IF(Calcu!B118=TRUE,"","삭제")</f>
        <v>삭제</v>
      </c>
      <c r="B49" s="43"/>
      <c r="C49" s="226" t="str">
        <f>Calcu!C118</f>
        <v/>
      </c>
      <c r="D49" s="226" t="str">
        <f>Calcu!X118</f>
        <v/>
      </c>
      <c r="E49" s="226" t="str">
        <f>Calcu!Z118</f>
        <v/>
      </c>
      <c r="F49" s="226" t="str">
        <f>Calcu!Z152</f>
        <v/>
      </c>
      <c r="G49" s="226" t="str">
        <f>Calcu!AA118</f>
        <v/>
      </c>
      <c r="H49" s="226" t="str">
        <f>Calcu!AB118</f>
        <v/>
      </c>
      <c r="I49" s="226" t="str">
        <f>Calcu!AB152</f>
        <v/>
      </c>
      <c r="J49" s="50"/>
    </row>
    <row r="50" spans="1:10" s="122" customFormat="1" ht="15" customHeight="1">
      <c r="A50" s="86" t="str">
        <f>IF(Calcu!B119=TRUE,"","삭제")</f>
        <v>삭제</v>
      </c>
      <c r="B50" s="43"/>
      <c r="C50" s="226" t="str">
        <f>Calcu!C119</f>
        <v/>
      </c>
      <c r="D50" s="226" t="str">
        <f>Calcu!X119</f>
        <v/>
      </c>
      <c r="E50" s="226" t="str">
        <f>Calcu!Z119</f>
        <v/>
      </c>
      <c r="F50" s="226" t="str">
        <f>Calcu!Z153</f>
        <v/>
      </c>
      <c r="G50" s="226" t="str">
        <f>Calcu!AA119</f>
        <v/>
      </c>
      <c r="H50" s="226" t="str">
        <f>Calcu!AB119</f>
        <v/>
      </c>
      <c r="I50" s="226" t="str">
        <f>Calcu!AB153</f>
        <v/>
      </c>
      <c r="J50" s="50"/>
    </row>
    <row r="51" spans="1:10" s="122" customFormat="1" ht="15" customHeight="1">
      <c r="A51" s="86" t="str">
        <f>IF(Calcu!B120=TRUE,"","삭제")</f>
        <v>삭제</v>
      </c>
      <c r="B51" s="43"/>
      <c r="C51" s="226" t="str">
        <f>Calcu!C120</f>
        <v/>
      </c>
      <c r="D51" s="226" t="str">
        <f>Calcu!X120</f>
        <v/>
      </c>
      <c r="E51" s="226" t="str">
        <f>Calcu!Z120</f>
        <v/>
      </c>
      <c r="F51" s="226" t="str">
        <f>Calcu!Z154</f>
        <v/>
      </c>
      <c r="G51" s="226" t="str">
        <f>Calcu!AA120</f>
        <v/>
      </c>
      <c r="H51" s="226" t="str">
        <f>Calcu!AB120</f>
        <v/>
      </c>
      <c r="I51" s="226" t="str">
        <f>Calcu!AB154</f>
        <v/>
      </c>
      <c r="J51" s="50"/>
    </row>
    <row r="52" spans="1:10" ht="15" customHeight="1">
      <c r="A52" s="86" t="str">
        <f>IF(Calcu!B121=TRUE,"","삭제")</f>
        <v>삭제</v>
      </c>
      <c r="B52" s="85"/>
      <c r="C52" s="226" t="str">
        <f>Calcu!C121</f>
        <v/>
      </c>
      <c r="D52" s="226" t="str">
        <f>Calcu!X121</f>
        <v/>
      </c>
      <c r="E52" s="226" t="str">
        <f>Calcu!Z121</f>
        <v/>
      </c>
      <c r="F52" s="226" t="str">
        <f>Calcu!Z155</f>
        <v/>
      </c>
      <c r="G52" s="226" t="str">
        <f>Calcu!AA121</f>
        <v/>
      </c>
      <c r="H52" s="226" t="str">
        <f>Calcu!AB121</f>
        <v/>
      </c>
      <c r="I52" s="226" t="str">
        <f>Calcu!AB155</f>
        <v/>
      </c>
    </row>
    <row r="53" spans="1:10" ht="15" customHeight="1">
      <c r="A53" s="86" t="str">
        <f>IF(Calcu!B122=TRUE,"","삭제")</f>
        <v>삭제</v>
      </c>
      <c r="B53" s="85"/>
      <c r="C53" s="226" t="str">
        <f>Calcu!C122</f>
        <v/>
      </c>
      <c r="D53" s="226" t="str">
        <f>Calcu!X122</f>
        <v/>
      </c>
      <c r="E53" s="226" t="str">
        <f>Calcu!Z122</f>
        <v/>
      </c>
      <c r="F53" s="226" t="str">
        <f>Calcu!Z156</f>
        <v/>
      </c>
      <c r="G53" s="226" t="str">
        <f>Calcu!AA122</f>
        <v/>
      </c>
      <c r="H53" s="226" t="str">
        <f>Calcu!AB122</f>
        <v/>
      </c>
      <c r="I53" s="226" t="str">
        <f>Calcu!AB156</f>
        <v/>
      </c>
    </row>
    <row r="54" spans="1:10" s="122" customFormat="1" ht="15" customHeight="1">
      <c r="A54" s="86" t="str">
        <f>IF(Calcu!B123=TRUE,"","삭제")</f>
        <v>삭제</v>
      </c>
      <c r="B54" s="43"/>
      <c r="C54" s="226" t="str">
        <f>Calcu!C123</f>
        <v/>
      </c>
      <c r="D54" s="226" t="str">
        <f>Calcu!X123</f>
        <v/>
      </c>
      <c r="E54" s="226" t="str">
        <f>Calcu!Z123</f>
        <v/>
      </c>
      <c r="F54" s="226" t="str">
        <f>Calcu!Z157</f>
        <v/>
      </c>
      <c r="G54" s="226" t="str">
        <f>Calcu!AA123</f>
        <v/>
      </c>
      <c r="H54" s="226" t="str">
        <f>Calcu!AB123</f>
        <v/>
      </c>
      <c r="I54" s="226" t="str">
        <f>Calcu!AB157</f>
        <v/>
      </c>
      <c r="J54" s="50"/>
    </row>
    <row r="55" spans="1:10" s="122" customFormat="1" ht="15" customHeight="1">
      <c r="A55" s="86" t="str">
        <f>IF(Calcu!B124=TRUE,"","삭제")</f>
        <v>삭제</v>
      </c>
      <c r="B55" s="43"/>
      <c r="C55" s="226" t="str">
        <f>Calcu!C124</f>
        <v/>
      </c>
      <c r="D55" s="226" t="str">
        <f>Calcu!X124</f>
        <v/>
      </c>
      <c r="E55" s="226" t="str">
        <f>Calcu!Z124</f>
        <v/>
      </c>
      <c r="F55" s="226" t="str">
        <f>Calcu!Z158</f>
        <v/>
      </c>
      <c r="G55" s="226" t="str">
        <f>Calcu!AA124</f>
        <v/>
      </c>
      <c r="H55" s="226" t="str">
        <f>Calcu!AB124</f>
        <v/>
      </c>
      <c r="I55" s="226" t="str">
        <f>Calcu!AB158</f>
        <v/>
      </c>
      <c r="J55" s="50"/>
    </row>
    <row r="56" spans="1:10" s="122" customFormat="1" ht="15" customHeight="1">
      <c r="A56" s="86" t="str">
        <f>IF(Calcu!B125=TRUE,"","삭제")</f>
        <v>삭제</v>
      </c>
      <c r="B56" s="43"/>
      <c r="C56" s="226" t="str">
        <f>Calcu!C125</f>
        <v/>
      </c>
      <c r="D56" s="226" t="str">
        <f>Calcu!X125</f>
        <v/>
      </c>
      <c r="E56" s="226" t="str">
        <f>Calcu!Z125</f>
        <v/>
      </c>
      <c r="F56" s="226" t="str">
        <f>Calcu!Z159</f>
        <v/>
      </c>
      <c r="G56" s="226" t="str">
        <f>Calcu!AA125</f>
        <v/>
      </c>
      <c r="H56" s="226" t="str">
        <f>Calcu!AB125</f>
        <v/>
      </c>
      <c r="I56" s="226" t="str">
        <f>Calcu!AB159</f>
        <v/>
      </c>
      <c r="J56" s="50"/>
    </row>
    <row r="57" spans="1:10" s="122" customFormat="1" ht="15" customHeight="1">
      <c r="A57" s="86" t="str">
        <f>IF(Calcu!B126=TRUE,"","삭제")</f>
        <v>삭제</v>
      </c>
      <c r="B57" s="43"/>
      <c r="C57" s="226" t="str">
        <f>Calcu!C126</f>
        <v/>
      </c>
      <c r="D57" s="226" t="str">
        <f>Calcu!X126</f>
        <v/>
      </c>
      <c r="E57" s="226" t="str">
        <f>Calcu!Z126</f>
        <v/>
      </c>
      <c r="F57" s="226" t="str">
        <f>Calcu!Z160</f>
        <v/>
      </c>
      <c r="G57" s="226" t="str">
        <f>Calcu!AA126</f>
        <v/>
      </c>
      <c r="H57" s="226" t="str">
        <f>Calcu!AB126</f>
        <v/>
      </c>
      <c r="I57" s="226" t="str">
        <f>Calcu!AB160</f>
        <v/>
      </c>
      <c r="J57" s="50"/>
    </row>
    <row r="58" spans="1:10" s="122" customFormat="1" ht="15" customHeight="1">
      <c r="A58" s="86" t="str">
        <f>IF(Calcu!B127=TRUE,"","삭제")</f>
        <v>삭제</v>
      </c>
      <c r="B58" s="43"/>
      <c r="C58" s="226" t="str">
        <f>Calcu!C127</f>
        <v/>
      </c>
      <c r="D58" s="226" t="str">
        <f>Calcu!X127</f>
        <v/>
      </c>
      <c r="E58" s="226" t="str">
        <f>Calcu!Z127</f>
        <v/>
      </c>
      <c r="F58" s="226" t="str">
        <f>Calcu!Z161</f>
        <v/>
      </c>
      <c r="G58" s="226" t="str">
        <f>Calcu!AA127</f>
        <v/>
      </c>
      <c r="H58" s="226" t="str">
        <f>Calcu!AB127</f>
        <v/>
      </c>
      <c r="I58" s="226" t="str">
        <f>Calcu!AB161</f>
        <v/>
      </c>
      <c r="J58" s="50"/>
    </row>
    <row r="59" spans="1:10" s="122" customFormat="1" ht="15" customHeight="1">
      <c r="A59" s="86" t="str">
        <f>IF(Calcu!B128=TRUE,"","삭제")</f>
        <v>삭제</v>
      </c>
      <c r="B59" s="43"/>
      <c r="C59" s="226" t="str">
        <f>Calcu!C128</f>
        <v/>
      </c>
      <c r="D59" s="226" t="str">
        <f>Calcu!X128</f>
        <v/>
      </c>
      <c r="E59" s="226" t="str">
        <f>Calcu!Z128</f>
        <v/>
      </c>
      <c r="F59" s="226" t="str">
        <f>Calcu!Z162</f>
        <v/>
      </c>
      <c r="G59" s="226" t="str">
        <f>Calcu!AA128</f>
        <v/>
      </c>
      <c r="H59" s="226" t="str">
        <f>Calcu!AB128</f>
        <v/>
      </c>
      <c r="I59" s="226" t="str">
        <f>Calcu!AB162</f>
        <v/>
      </c>
      <c r="J59" s="50"/>
    </row>
    <row r="60" spans="1:10" s="122" customFormat="1" ht="15" customHeight="1">
      <c r="A60" s="86" t="str">
        <f>IF(Calcu!B129=TRUE,"","삭제")</f>
        <v>삭제</v>
      </c>
      <c r="B60" s="43"/>
      <c r="C60" s="226" t="str">
        <f>Calcu!C129</f>
        <v/>
      </c>
      <c r="D60" s="226" t="str">
        <f>Calcu!X129</f>
        <v/>
      </c>
      <c r="E60" s="226" t="str">
        <f>Calcu!Z129</f>
        <v/>
      </c>
      <c r="F60" s="226" t="str">
        <f>Calcu!Z163</f>
        <v/>
      </c>
      <c r="G60" s="226" t="str">
        <f>Calcu!AA129</f>
        <v/>
      </c>
      <c r="H60" s="226" t="str">
        <f>Calcu!AB129</f>
        <v/>
      </c>
      <c r="I60" s="226" t="str">
        <f>Calcu!AB163</f>
        <v/>
      </c>
      <c r="J60" s="50"/>
    </row>
    <row r="61" spans="1:10" s="122" customFormat="1" ht="15" customHeight="1">
      <c r="A61" s="86" t="str">
        <f>IF(Calcu!B130=TRUE,"","삭제")</f>
        <v>삭제</v>
      </c>
      <c r="B61" s="43"/>
      <c r="C61" s="226" t="str">
        <f>Calcu!C130</f>
        <v/>
      </c>
      <c r="D61" s="226" t="str">
        <f>Calcu!X130</f>
        <v/>
      </c>
      <c r="E61" s="226" t="str">
        <f>Calcu!Z130</f>
        <v/>
      </c>
      <c r="F61" s="226" t="str">
        <f>Calcu!Z164</f>
        <v/>
      </c>
      <c r="G61" s="226" t="str">
        <f>Calcu!AA130</f>
        <v/>
      </c>
      <c r="H61" s="226" t="str">
        <f>Calcu!AB130</f>
        <v/>
      </c>
      <c r="I61" s="226" t="str">
        <f>Calcu!AB164</f>
        <v/>
      </c>
      <c r="J61" s="50"/>
    </row>
    <row r="62" spans="1:10" s="122" customFormat="1" ht="15" customHeight="1">
      <c r="A62" s="86" t="str">
        <f>IF(Calcu!B131=TRUE,"","삭제")</f>
        <v>삭제</v>
      </c>
      <c r="B62" s="43"/>
      <c r="C62" s="226" t="str">
        <f>Calcu!C131</f>
        <v/>
      </c>
      <c r="D62" s="226" t="str">
        <f>Calcu!X131</f>
        <v/>
      </c>
      <c r="E62" s="226" t="str">
        <f>Calcu!Z131</f>
        <v/>
      </c>
      <c r="F62" s="226" t="str">
        <f>Calcu!Z165</f>
        <v/>
      </c>
      <c r="G62" s="226" t="str">
        <f>Calcu!AA131</f>
        <v/>
      </c>
      <c r="H62" s="226" t="str">
        <f>Calcu!AB131</f>
        <v/>
      </c>
      <c r="I62" s="226" t="str">
        <f>Calcu!AB165</f>
        <v/>
      </c>
      <c r="J62" s="50"/>
    </row>
    <row r="63" spans="1:10" s="122" customFormat="1" ht="15" customHeight="1">
      <c r="A63" s="86" t="str">
        <f>IF(Calcu!B132=TRUE,"","삭제")</f>
        <v>삭제</v>
      </c>
      <c r="B63" s="43"/>
      <c r="C63" s="226" t="str">
        <f>Calcu!C132</f>
        <v/>
      </c>
      <c r="D63" s="226" t="str">
        <f>Calcu!X132</f>
        <v/>
      </c>
      <c r="E63" s="226" t="str">
        <f>Calcu!Z132</f>
        <v/>
      </c>
      <c r="F63" s="226" t="str">
        <f>Calcu!Z166</f>
        <v/>
      </c>
      <c r="G63" s="226" t="str">
        <f>Calcu!AA132</f>
        <v/>
      </c>
      <c r="H63" s="226" t="str">
        <f>Calcu!AB132</f>
        <v/>
      </c>
      <c r="I63" s="226" t="str">
        <f>Calcu!AB166</f>
        <v/>
      </c>
      <c r="J63" s="50"/>
    </row>
    <row r="64" spans="1:10" s="122" customFormat="1" ht="15" customHeight="1">
      <c r="A64" s="86" t="str">
        <f>IF(Calcu!B133=TRUE,"","삭제")</f>
        <v>삭제</v>
      </c>
      <c r="B64" s="43"/>
      <c r="C64" s="226" t="str">
        <f>Calcu!C133</f>
        <v/>
      </c>
      <c r="D64" s="226" t="str">
        <f>Calcu!X133</f>
        <v/>
      </c>
      <c r="E64" s="226" t="str">
        <f>Calcu!Z133</f>
        <v/>
      </c>
      <c r="F64" s="226" t="str">
        <f>Calcu!Z167</f>
        <v/>
      </c>
      <c r="G64" s="226" t="str">
        <f>Calcu!AA133</f>
        <v/>
      </c>
      <c r="H64" s="226" t="str">
        <f>Calcu!AB133</f>
        <v/>
      </c>
      <c r="I64" s="226" t="str">
        <f>Calcu!AB167</f>
        <v/>
      </c>
      <c r="J64" s="50"/>
    </row>
    <row r="65" spans="1:10" s="122" customFormat="1" ht="15" customHeight="1">
      <c r="A65" s="86" t="str">
        <f>IF(Calcu!B134=TRUE,"","삭제")</f>
        <v>삭제</v>
      </c>
      <c r="B65" s="43"/>
      <c r="C65" s="226" t="str">
        <f>Calcu!C134</f>
        <v/>
      </c>
      <c r="D65" s="226" t="str">
        <f>Calcu!X134</f>
        <v/>
      </c>
      <c r="E65" s="226" t="str">
        <f>Calcu!Z134</f>
        <v/>
      </c>
      <c r="F65" s="226" t="str">
        <f>Calcu!Z168</f>
        <v/>
      </c>
      <c r="G65" s="226" t="str">
        <f>Calcu!AA134</f>
        <v/>
      </c>
      <c r="H65" s="226" t="str">
        <f>Calcu!AB134</f>
        <v/>
      </c>
      <c r="I65" s="226" t="str">
        <f>Calcu!AB168</f>
        <v/>
      </c>
      <c r="J65" s="50"/>
    </row>
    <row r="66" spans="1:10" s="122" customFormat="1" ht="15" customHeight="1">
      <c r="A66" s="86" t="str">
        <f>IF(Calcu!B135=TRUE,"","삭제")</f>
        <v>삭제</v>
      </c>
      <c r="B66" s="43"/>
      <c r="C66" s="226" t="str">
        <f>Calcu!C135</f>
        <v/>
      </c>
      <c r="D66" s="226" t="str">
        <f>Calcu!X135</f>
        <v/>
      </c>
      <c r="E66" s="226" t="str">
        <f>Calcu!Z135</f>
        <v/>
      </c>
      <c r="F66" s="226" t="str">
        <f>Calcu!Z169</f>
        <v/>
      </c>
      <c r="G66" s="226" t="str">
        <f>Calcu!AA135</f>
        <v/>
      </c>
      <c r="H66" s="226" t="str">
        <f>Calcu!AB135</f>
        <v/>
      </c>
      <c r="I66" s="226" t="str">
        <f>Calcu!AB169</f>
        <v/>
      </c>
      <c r="J66" s="50"/>
    </row>
    <row r="67" spans="1:10" s="122" customFormat="1" ht="15" customHeight="1">
      <c r="A67" s="86" t="str">
        <f>IF(Calcu!B136=TRUE,"","삭제")</f>
        <v>삭제</v>
      </c>
      <c r="B67" s="43"/>
      <c r="C67" s="226" t="str">
        <f>Calcu!C136</f>
        <v/>
      </c>
      <c r="D67" s="226" t="str">
        <f>Calcu!X136</f>
        <v/>
      </c>
      <c r="E67" s="226" t="str">
        <f>Calcu!Z136</f>
        <v/>
      </c>
      <c r="F67" s="226" t="str">
        <f>Calcu!Z170</f>
        <v/>
      </c>
      <c r="G67" s="226" t="str">
        <f>Calcu!AA136</f>
        <v/>
      </c>
      <c r="H67" s="226" t="str">
        <f>Calcu!AB136</f>
        <v/>
      </c>
      <c r="I67" s="226" t="str">
        <f>Calcu!AB170</f>
        <v/>
      </c>
      <c r="J67" s="50"/>
    </row>
    <row r="68" spans="1:10" s="122" customFormat="1" ht="15" customHeight="1">
      <c r="A68" s="86" t="str">
        <f>IF(Calcu!B137=TRUE,"","삭제")</f>
        <v>삭제</v>
      </c>
      <c r="B68" s="43"/>
      <c r="C68" s="226" t="str">
        <f>Calcu!C137</f>
        <v/>
      </c>
      <c r="D68" s="226" t="str">
        <f>Calcu!X137</f>
        <v/>
      </c>
      <c r="E68" s="226" t="str">
        <f>Calcu!Z137</f>
        <v/>
      </c>
      <c r="F68" s="226" t="str">
        <f>Calcu!Z171</f>
        <v/>
      </c>
      <c r="G68" s="226" t="str">
        <f>Calcu!AA137</f>
        <v/>
      </c>
      <c r="H68" s="226" t="str">
        <f>Calcu!AB137</f>
        <v/>
      </c>
      <c r="I68" s="226" t="str">
        <f>Calcu!AB171</f>
        <v/>
      </c>
      <c r="J68" s="50"/>
    </row>
    <row r="69" spans="1:10" s="122" customFormat="1" ht="15" customHeight="1">
      <c r="A69" s="86" t="str">
        <f>IF(Calcu!B138=TRUE,"","삭제")</f>
        <v>삭제</v>
      </c>
      <c r="B69" s="43"/>
      <c r="C69" s="226" t="str">
        <f>Calcu!C138</f>
        <v/>
      </c>
      <c r="D69" s="226" t="str">
        <f>Calcu!X138</f>
        <v/>
      </c>
      <c r="E69" s="226" t="str">
        <f>Calcu!Z138</f>
        <v/>
      </c>
      <c r="F69" s="226" t="str">
        <f>Calcu!Z172</f>
        <v/>
      </c>
      <c r="G69" s="226" t="str">
        <f>Calcu!AA138</f>
        <v/>
      </c>
      <c r="H69" s="226" t="str">
        <f>Calcu!AB138</f>
        <v/>
      </c>
      <c r="I69" s="226" t="str">
        <f>Calcu!AB172</f>
        <v/>
      </c>
      <c r="J69" s="50"/>
    </row>
    <row r="70" spans="1:10" s="122" customFormat="1" ht="15" customHeight="1">
      <c r="A70" s="86" t="str">
        <f>IF(Calcu!B139=TRUE,"","삭제")</f>
        <v>삭제</v>
      </c>
      <c r="B70" s="43"/>
      <c r="C70" s="226" t="str">
        <f>Calcu!C139</f>
        <v/>
      </c>
      <c r="D70" s="226" t="str">
        <f>Calcu!X139</f>
        <v/>
      </c>
      <c r="E70" s="226" t="str">
        <f>Calcu!Z139</f>
        <v/>
      </c>
      <c r="F70" s="226" t="str">
        <f>Calcu!Z173</f>
        <v/>
      </c>
      <c r="G70" s="226" t="str">
        <f>Calcu!AA139</f>
        <v/>
      </c>
      <c r="H70" s="226" t="str">
        <f>Calcu!AB139</f>
        <v/>
      </c>
      <c r="I70" s="226" t="str">
        <f>Calcu!AB173</f>
        <v/>
      </c>
      <c r="J70" s="50"/>
    </row>
    <row r="71" spans="1:10" s="122" customFormat="1" ht="15" customHeight="1">
      <c r="A71" s="86" t="str">
        <f>IF(Calcu!B140=TRUE,"","삭제")</f>
        <v>삭제</v>
      </c>
      <c r="B71" s="43"/>
      <c r="C71" s="226" t="str">
        <f>Calcu!C140</f>
        <v/>
      </c>
      <c r="D71" s="226" t="str">
        <f>Calcu!X140</f>
        <v/>
      </c>
      <c r="E71" s="226" t="str">
        <f>Calcu!Z140</f>
        <v/>
      </c>
      <c r="F71" s="226" t="str">
        <f>Calcu!Z174</f>
        <v/>
      </c>
      <c r="G71" s="226" t="str">
        <f>Calcu!AA140</f>
        <v/>
      </c>
      <c r="H71" s="226" t="str">
        <f>Calcu!AB140</f>
        <v/>
      </c>
      <c r="I71" s="226" t="str">
        <f>Calcu!AB174</f>
        <v/>
      </c>
      <c r="J71" s="50"/>
    </row>
    <row r="72" spans="1:10" ht="15" customHeight="1">
      <c r="A72" s="143" t="str">
        <f>A75</f>
        <v>삭제</v>
      </c>
    </row>
    <row r="73" spans="1:10" s="122" customFormat="1" ht="15" customHeight="1">
      <c r="A73" s="143" t="str">
        <f>A72</f>
        <v>삭제</v>
      </c>
      <c r="B73" s="43"/>
      <c r="C73" s="342" t="s">
        <v>196</v>
      </c>
      <c r="D73" s="227" t="s">
        <v>91</v>
      </c>
      <c r="E73" s="340" t="str">
        <f>"측정값 "&amp;D74</f>
        <v>측정값 (˚)</v>
      </c>
      <c r="F73" s="341"/>
      <c r="G73" s="227" t="s">
        <v>80</v>
      </c>
      <c r="H73" s="340" t="s">
        <v>81</v>
      </c>
      <c r="I73" s="341"/>
      <c r="J73" s="50"/>
    </row>
    <row r="74" spans="1:10" s="122" customFormat="1" ht="15" customHeight="1">
      <c r="A74" s="143" t="str">
        <f>A73</f>
        <v>삭제</v>
      </c>
      <c r="B74" s="43"/>
      <c r="C74" s="343"/>
      <c r="D74" s="163" t="str">
        <f>"("&amp;Calcu!X211&amp;")"</f>
        <v>(˚)</v>
      </c>
      <c r="E74" s="204" t="s">
        <v>265</v>
      </c>
      <c r="F74" s="204" t="s">
        <v>266</v>
      </c>
      <c r="G74" s="163" t="str">
        <f>D74</f>
        <v>(˚)</v>
      </c>
      <c r="H74" s="204" t="s">
        <v>265</v>
      </c>
      <c r="I74" s="204" t="s">
        <v>266</v>
      </c>
      <c r="J74" s="50"/>
    </row>
    <row r="75" spans="1:10" s="122" customFormat="1" ht="15" customHeight="1">
      <c r="A75" s="86" t="str">
        <f>IF(Calcu!B212=TRUE,"","삭제")</f>
        <v>삭제</v>
      </c>
      <c r="B75" s="43"/>
      <c r="C75" s="189" t="str">
        <f>Calcu!C212</f>
        <v/>
      </c>
      <c r="D75" s="189" t="str">
        <f>Calcu!X212</f>
        <v/>
      </c>
      <c r="E75" s="189" t="str">
        <f>Calcu!Z212</f>
        <v/>
      </c>
      <c r="F75" s="189" t="str">
        <f>Calcu!Z246</f>
        <v/>
      </c>
      <c r="G75" s="189" t="str">
        <f>Calcu!AA212</f>
        <v/>
      </c>
      <c r="H75" s="226" t="str">
        <f>Calcu!AB212</f>
        <v/>
      </c>
      <c r="I75" s="189" t="str">
        <f>Calcu!AB246</f>
        <v/>
      </c>
      <c r="J75" s="50"/>
    </row>
    <row r="76" spans="1:10" s="122" customFormat="1" ht="15" customHeight="1">
      <c r="A76" s="86" t="str">
        <f>IF(Calcu!B213=TRUE,"","삭제")</f>
        <v>삭제</v>
      </c>
      <c r="B76" s="43"/>
      <c r="C76" s="226" t="str">
        <f>Calcu!C213</f>
        <v/>
      </c>
      <c r="D76" s="226" t="str">
        <f>Calcu!X213</f>
        <v/>
      </c>
      <c r="E76" s="226" t="str">
        <f>Calcu!Z213</f>
        <v/>
      </c>
      <c r="F76" s="226" t="str">
        <f>Calcu!Z247</f>
        <v/>
      </c>
      <c r="G76" s="226" t="str">
        <f>Calcu!AA213</f>
        <v/>
      </c>
      <c r="H76" s="226" t="str">
        <f>Calcu!AB213</f>
        <v/>
      </c>
      <c r="I76" s="226" t="str">
        <f>Calcu!AB247</f>
        <v/>
      </c>
      <c r="J76" s="50"/>
    </row>
    <row r="77" spans="1:10" s="122" customFormat="1" ht="15" customHeight="1">
      <c r="A77" s="86" t="str">
        <f>IF(Calcu!B214=TRUE,"","삭제")</f>
        <v>삭제</v>
      </c>
      <c r="B77" s="43"/>
      <c r="C77" s="226" t="str">
        <f>Calcu!C214</f>
        <v/>
      </c>
      <c r="D77" s="226" t="str">
        <f>Calcu!X214</f>
        <v/>
      </c>
      <c r="E77" s="226" t="str">
        <f>Calcu!Z214</f>
        <v/>
      </c>
      <c r="F77" s="226" t="str">
        <f>Calcu!Z248</f>
        <v/>
      </c>
      <c r="G77" s="226" t="str">
        <f>Calcu!AA214</f>
        <v/>
      </c>
      <c r="H77" s="226" t="str">
        <f>Calcu!AB214</f>
        <v/>
      </c>
      <c r="I77" s="226" t="str">
        <f>Calcu!AB248</f>
        <v/>
      </c>
      <c r="J77" s="50"/>
    </row>
    <row r="78" spans="1:10" s="122" customFormat="1" ht="15" customHeight="1">
      <c r="A78" s="86" t="str">
        <f>IF(Calcu!B215=TRUE,"","삭제")</f>
        <v>삭제</v>
      </c>
      <c r="B78" s="43"/>
      <c r="C78" s="226" t="str">
        <f>Calcu!C215</f>
        <v/>
      </c>
      <c r="D78" s="226" t="str">
        <f>Calcu!X215</f>
        <v/>
      </c>
      <c r="E78" s="226" t="str">
        <f>Calcu!Z215</f>
        <v/>
      </c>
      <c r="F78" s="226" t="str">
        <f>Calcu!Z249</f>
        <v/>
      </c>
      <c r="G78" s="226" t="str">
        <f>Calcu!AA215</f>
        <v/>
      </c>
      <c r="H78" s="226" t="str">
        <f>Calcu!AB215</f>
        <v/>
      </c>
      <c r="I78" s="226" t="str">
        <f>Calcu!AB249</f>
        <v/>
      </c>
      <c r="J78" s="50"/>
    </row>
    <row r="79" spans="1:10" s="122" customFormat="1" ht="15" customHeight="1">
      <c r="A79" s="86" t="str">
        <f>IF(Calcu!B216=TRUE,"","삭제")</f>
        <v>삭제</v>
      </c>
      <c r="B79" s="43"/>
      <c r="C79" s="226" t="str">
        <f>Calcu!C216</f>
        <v/>
      </c>
      <c r="D79" s="226" t="str">
        <f>Calcu!X216</f>
        <v/>
      </c>
      <c r="E79" s="226" t="str">
        <f>Calcu!Z216</f>
        <v/>
      </c>
      <c r="F79" s="226" t="str">
        <f>Calcu!Z250</f>
        <v/>
      </c>
      <c r="G79" s="226" t="str">
        <f>Calcu!AA216</f>
        <v/>
      </c>
      <c r="H79" s="226" t="str">
        <f>Calcu!AB216</f>
        <v/>
      </c>
      <c r="I79" s="226" t="str">
        <f>Calcu!AB250</f>
        <v/>
      </c>
      <c r="J79" s="50"/>
    </row>
    <row r="80" spans="1:10" s="122" customFormat="1" ht="15" customHeight="1">
      <c r="A80" s="86" t="str">
        <f>IF(Calcu!B217=TRUE,"","삭제")</f>
        <v>삭제</v>
      </c>
      <c r="B80" s="43"/>
      <c r="C80" s="226" t="str">
        <f>Calcu!C217</f>
        <v/>
      </c>
      <c r="D80" s="226" t="str">
        <f>Calcu!X217</f>
        <v/>
      </c>
      <c r="E80" s="226" t="str">
        <f>Calcu!Z217</f>
        <v/>
      </c>
      <c r="F80" s="226" t="str">
        <f>Calcu!Z251</f>
        <v/>
      </c>
      <c r="G80" s="226" t="str">
        <f>Calcu!AA217</f>
        <v/>
      </c>
      <c r="H80" s="226" t="str">
        <f>Calcu!AB217</f>
        <v/>
      </c>
      <c r="I80" s="226" t="str">
        <f>Calcu!AB251</f>
        <v/>
      </c>
      <c r="J80" s="50"/>
    </row>
    <row r="81" spans="1:10" s="122" customFormat="1" ht="15" customHeight="1">
      <c r="A81" s="86" t="str">
        <f>IF(Calcu!B218=TRUE,"","삭제")</f>
        <v>삭제</v>
      </c>
      <c r="B81" s="43"/>
      <c r="C81" s="226" t="str">
        <f>Calcu!C218</f>
        <v/>
      </c>
      <c r="D81" s="226" t="str">
        <f>Calcu!X218</f>
        <v/>
      </c>
      <c r="E81" s="226" t="str">
        <f>Calcu!Z218</f>
        <v/>
      </c>
      <c r="F81" s="226" t="str">
        <f>Calcu!Z252</f>
        <v/>
      </c>
      <c r="G81" s="226" t="str">
        <f>Calcu!AA218</f>
        <v/>
      </c>
      <c r="H81" s="226" t="str">
        <f>Calcu!AB218</f>
        <v/>
      </c>
      <c r="I81" s="226" t="str">
        <f>Calcu!AB252</f>
        <v/>
      </c>
      <c r="J81" s="50"/>
    </row>
    <row r="82" spans="1:10" s="122" customFormat="1" ht="15" customHeight="1">
      <c r="A82" s="86" t="str">
        <f>IF(Calcu!B219=TRUE,"","삭제")</f>
        <v>삭제</v>
      </c>
      <c r="B82" s="43"/>
      <c r="C82" s="226" t="str">
        <f>Calcu!C219</f>
        <v/>
      </c>
      <c r="D82" s="226" t="str">
        <f>Calcu!X219</f>
        <v/>
      </c>
      <c r="E82" s="226" t="str">
        <f>Calcu!Z219</f>
        <v/>
      </c>
      <c r="F82" s="226" t="str">
        <f>Calcu!Z253</f>
        <v/>
      </c>
      <c r="G82" s="226" t="str">
        <f>Calcu!AA219</f>
        <v/>
      </c>
      <c r="H82" s="226" t="str">
        <f>Calcu!AB219</f>
        <v/>
      </c>
      <c r="I82" s="226" t="str">
        <f>Calcu!AB253</f>
        <v/>
      </c>
      <c r="J82" s="50"/>
    </row>
    <row r="83" spans="1:10" s="122" customFormat="1" ht="15" customHeight="1">
      <c r="A83" s="86" t="str">
        <f>IF(Calcu!B220=TRUE,"","삭제")</f>
        <v>삭제</v>
      </c>
      <c r="B83" s="43"/>
      <c r="C83" s="226" t="str">
        <f>Calcu!C220</f>
        <v/>
      </c>
      <c r="D83" s="226" t="str">
        <f>Calcu!X220</f>
        <v/>
      </c>
      <c r="E83" s="226" t="str">
        <f>Calcu!Z220</f>
        <v/>
      </c>
      <c r="F83" s="226" t="str">
        <f>Calcu!Z254</f>
        <v/>
      </c>
      <c r="G83" s="226" t="str">
        <f>Calcu!AA220</f>
        <v/>
      </c>
      <c r="H83" s="226" t="str">
        <f>Calcu!AB220</f>
        <v/>
      </c>
      <c r="I83" s="226" t="str">
        <f>Calcu!AB254</f>
        <v/>
      </c>
      <c r="J83" s="50"/>
    </row>
    <row r="84" spans="1:10" s="122" customFormat="1" ht="15" customHeight="1">
      <c r="A84" s="86" t="str">
        <f>IF(Calcu!B221=TRUE,"","삭제")</f>
        <v>삭제</v>
      </c>
      <c r="B84" s="43"/>
      <c r="C84" s="226" t="str">
        <f>Calcu!C221</f>
        <v/>
      </c>
      <c r="D84" s="226" t="str">
        <f>Calcu!X221</f>
        <v/>
      </c>
      <c r="E84" s="226" t="str">
        <f>Calcu!Z221</f>
        <v/>
      </c>
      <c r="F84" s="226" t="str">
        <f>Calcu!Z255</f>
        <v/>
      </c>
      <c r="G84" s="226" t="str">
        <f>Calcu!AA221</f>
        <v/>
      </c>
      <c r="H84" s="226" t="str">
        <f>Calcu!AB221</f>
        <v/>
      </c>
      <c r="I84" s="226" t="str">
        <f>Calcu!AB255</f>
        <v/>
      </c>
      <c r="J84" s="50"/>
    </row>
    <row r="85" spans="1:10" ht="15" customHeight="1">
      <c r="A85" s="86" t="str">
        <f>IF(Calcu!B222=TRUE,"","삭제")</f>
        <v>삭제</v>
      </c>
      <c r="B85" s="85"/>
      <c r="C85" s="226" t="str">
        <f>Calcu!C222</f>
        <v/>
      </c>
      <c r="D85" s="226" t="str">
        <f>Calcu!X222</f>
        <v/>
      </c>
      <c r="E85" s="226" t="str">
        <f>Calcu!Z222</f>
        <v/>
      </c>
      <c r="F85" s="226" t="str">
        <f>Calcu!Z256</f>
        <v/>
      </c>
      <c r="G85" s="226" t="str">
        <f>Calcu!AA222</f>
        <v/>
      </c>
      <c r="H85" s="226" t="str">
        <f>Calcu!AB222</f>
        <v/>
      </c>
      <c r="I85" s="226" t="str">
        <f>Calcu!AB256</f>
        <v/>
      </c>
    </row>
    <row r="86" spans="1:10" ht="15" customHeight="1">
      <c r="A86" s="86" t="str">
        <f>IF(Calcu!B223=TRUE,"","삭제")</f>
        <v>삭제</v>
      </c>
      <c r="B86" s="85"/>
      <c r="C86" s="226" t="str">
        <f>Calcu!C223</f>
        <v/>
      </c>
      <c r="D86" s="226" t="str">
        <f>Calcu!X223</f>
        <v/>
      </c>
      <c r="E86" s="226" t="str">
        <f>Calcu!Z223</f>
        <v/>
      </c>
      <c r="F86" s="226" t="str">
        <f>Calcu!Z257</f>
        <v/>
      </c>
      <c r="G86" s="226" t="str">
        <f>Calcu!AA223</f>
        <v/>
      </c>
      <c r="H86" s="226" t="str">
        <f>Calcu!AB223</f>
        <v/>
      </c>
      <c r="I86" s="226" t="str">
        <f>Calcu!AB257</f>
        <v/>
      </c>
    </row>
    <row r="87" spans="1:10" s="122" customFormat="1" ht="15" customHeight="1">
      <c r="A87" s="86" t="str">
        <f>IF(Calcu!B224=TRUE,"","삭제")</f>
        <v>삭제</v>
      </c>
      <c r="B87" s="43"/>
      <c r="C87" s="226" t="str">
        <f>Calcu!C224</f>
        <v/>
      </c>
      <c r="D87" s="226" t="str">
        <f>Calcu!X224</f>
        <v/>
      </c>
      <c r="E87" s="226" t="str">
        <f>Calcu!Z224</f>
        <v/>
      </c>
      <c r="F87" s="226" t="str">
        <f>Calcu!Z258</f>
        <v/>
      </c>
      <c r="G87" s="226" t="str">
        <f>Calcu!AA224</f>
        <v/>
      </c>
      <c r="H87" s="226" t="str">
        <f>Calcu!AB224</f>
        <v/>
      </c>
      <c r="I87" s="226" t="str">
        <f>Calcu!AB258</f>
        <v/>
      </c>
      <c r="J87" s="50"/>
    </row>
    <row r="88" spans="1:10" s="122" customFormat="1" ht="15" customHeight="1">
      <c r="A88" s="86" t="str">
        <f>IF(Calcu!B225=TRUE,"","삭제")</f>
        <v>삭제</v>
      </c>
      <c r="B88" s="43"/>
      <c r="C88" s="226" t="str">
        <f>Calcu!C225</f>
        <v/>
      </c>
      <c r="D88" s="226" t="str">
        <f>Calcu!X225</f>
        <v/>
      </c>
      <c r="E88" s="226" t="str">
        <f>Calcu!Z225</f>
        <v/>
      </c>
      <c r="F88" s="226" t="str">
        <f>Calcu!Z259</f>
        <v/>
      </c>
      <c r="G88" s="226" t="str">
        <f>Calcu!AA225</f>
        <v/>
      </c>
      <c r="H88" s="226" t="str">
        <f>Calcu!AB225</f>
        <v/>
      </c>
      <c r="I88" s="226" t="str">
        <f>Calcu!AB259</f>
        <v/>
      </c>
      <c r="J88" s="50"/>
    </row>
    <row r="89" spans="1:10" s="122" customFormat="1" ht="15" customHeight="1">
      <c r="A89" s="86" t="str">
        <f>IF(Calcu!B226=TRUE,"","삭제")</f>
        <v>삭제</v>
      </c>
      <c r="B89" s="43"/>
      <c r="C89" s="226" t="str">
        <f>Calcu!C226</f>
        <v/>
      </c>
      <c r="D89" s="226" t="str">
        <f>Calcu!X226</f>
        <v/>
      </c>
      <c r="E89" s="226" t="str">
        <f>Calcu!Z226</f>
        <v/>
      </c>
      <c r="F89" s="226" t="str">
        <f>Calcu!Z260</f>
        <v/>
      </c>
      <c r="G89" s="226" t="str">
        <f>Calcu!AA226</f>
        <v/>
      </c>
      <c r="H89" s="226" t="str">
        <f>Calcu!AB226</f>
        <v/>
      </c>
      <c r="I89" s="226" t="str">
        <f>Calcu!AB260</f>
        <v/>
      </c>
      <c r="J89" s="50"/>
    </row>
    <row r="90" spans="1:10" s="122" customFormat="1" ht="15" customHeight="1">
      <c r="A90" s="86" t="str">
        <f>IF(Calcu!B227=TRUE,"","삭제")</f>
        <v>삭제</v>
      </c>
      <c r="B90" s="43"/>
      <c r="C90" s="226" t="str">
        <f>Calcu!C227</f>
        <v/>
      </c>
      <c r="D90" s="226" t="str">
        <f>Calcu!X227</f>
        <v/>
      </c>
      <c r="E90" s="226" t="str">
        <f>Calcu!Z227</f>
        <v/>
      </c>
      <c r="F90" s="226" t="str">
        <f>Calcu!Z261</f>
        <v/>
      </c>
      <c r="G90" s="226" t="str">
        <f>Calcu!AA227</f>
        <v/>
      </c>
      <c r="H90" s="226" t="str">
        <f>Calcu!AB227</f>
        <v/>
      </c>
      <c r="I90" s="226" t="str">
        <f>Calcu!AB261</f>
        <v/>
      </c>
      <c r="J90" s="50"/>
    </row>
    <row r="91" spans="1:10" s="122" customFormat="1" ht="15" customHeight="1">
      <c r="A91" s="86" t="str">
        <f>IF(Calcu!B228=TRUE,"","삭제")</f>
        <v>삭제</v>
      </c>
      <c r="B91" s="43"/>
      <c r="C91" s="226" t="str">
        <f>Calcu!C228</f>
        <v/>
      </c>
      <c r="D91" s="226" t="str">
        <f>Calcu!X228</f>
        <v/>
      </c>
      <c r="E91" s="226" t="str">
        <f>Calcu!Z228</f>
        <v/>
      </c>
      <c r="F91" s="226" t="str">
        <f>Calcu!Z262</f>
        <v/>
      </c>
      <c r="G91" s="226" t="str">
        <f>Calcu!AA228</f>
        <v/>
      </c>
      <c r="H91" s="226" t="str">
        <f>Calcu!AB228</f>
        <v/>
      </c>
      <c r="I91" s="226" t="str">
        <f>Calcu!AB262</f>
        <v/>
      </c>
      <c r="J91" s="50"/>
    </row>
    <row r="92" spans="1:10" s="122" customFormat="1" ht="15" customHeight="1">
      <c r="A92" s="86" t="str">
        <f>IF(Calcu!B229=TRUE,"","삭제")</f>
        <v>삭제</v>
      </c>
      <c r="B92" s="43"/>
      <c r="C92" s="226" t="str">
        <f>Calcu!C229</f>
        <v/>
      </c>
      <c r="D92" s="226" t="str">
        <f>Calcu!X229</f>
        <v/>
      </c>
      <c r="E92" s="226" t="str">
        <f>Calcu!Z229</f>
        <v/>
      </c>
      <c r="F92" s="226" t="str">
        <f>Calcu!Z263</f>
        <v/>
      </c>
      <c r="G92" s="226" t="str">
        <f>Calcu!AA229</f>
        <v/>
      </c>
      <c r="H92" s="226" t="str">
        <f>Calcu!AB229</f>
        <v/>
      </c>
      <c r="I92" s="226" t="str">
        <f>Calcu!AB263</f>
        <v/>
      </c>
      <c r="J92" s="50"/>
    </row>
    <row r="93" spans="1:10" s="122" customFormat="1" ht="15" customHeight="1">
      <c r="A93" s="86" t="str">
        <f>IF(Calcu!B230=TRUE,"","삭제")</f>
        <v>삭제</v>
      </c>
      <c r="B93" s="43"/>
      <c r="C93" s="226" t="str">
        <f>Calcu!C230</f>
        <v/>
      </c>
      <c r="D93" s="226" t="str">
        <f>Calcu!X230</f>
        <v/>
      </c>
      <c r="E93" s="226" t="str">
        <f>Calcu!Z230</f>
        <v/>
      </c>
      <c r="F93" s="226" t="str">
        <f>Calcu!Z264</f>
        <v/>
      </c>
      <c r="G93" s="226" t="str">
        <f>Calcu!AA230</f>
        <v/>
      </c>
      <c r="H93" s="226" t="str">
        <f>Calcu!AB230</f>
        <v/>
      </c>
      <c r="I93" s="226" t="str">
        <f>Calcu!AB264</f>
        <v/>
      </c>
      <c r="J93" s="50"/>
    </row>
    <row r="94" spans="1:10" s="122" customFormat="1" ht="15" customHeight="1">
      <c r="A94" s="86" t="str">
        <f>IF(Calcu!B231=TRUE,"","삭제")</f>
        <v>삭제</v>
      </c>
      <c r="B94" s="43"/>
      <c r="C94" s="226" t="str">
        <f>Calcu!C231</f>
        <v/>
      </c>
      <c r="D94" s="226" t="str">
        <f>Calcu!X231</f>
        <v/>
      </c>
      <c r="E94" s="226" t="str">
        <f>Calcu!Z231</f>
        <v/>
      </c>
      <c r="F94" s="226" t="str">
        <f>Calcu!Z265</f>
        <v/>
      </c>
      <c r="G94" s="226" t="str">
        <f>Calcu!AA231</f>
        <v/>
      </c>
      <c r="H94" s="226" t="str">
        <f>Calcu!AB231</f>
        <v/>
      </c>
      <c r="I94" s="226" t="str">
        <f>Calcu!AB265</f>
        <v/>
      </c>
      <c r="J94" s="50"/>
    </row>
    <row r="95" spans="1:10" s="122" customFormat="1" ht="15" customHeight="1">
      <c r="A95" s="86" t="str">
        <f>IF(Calcu!B232=TRUE,"","삭제")</f>
        <v>삭제</v>
      </c>
      <c r="B95" s="43"/>
      <c r="C95" s="226" t="str">
        <f>Calcu!C232</f>
        <v/>
      </c>
      <c r="D95" s="226" t="str">
        <f>Calcu!X232</f>
        <v/>
      </c>
      <c r="E95" s="226" t="str">
        <f>Calcu!Z232</f>
        <v/>
      </c>
      <c r="F95" s="226" t="str">
        <f>Calcu!Z266</f>
        <v/>
      </c>
      <c r="G95" s="226" t="str">
        <f>Calcu!AA232</f>
        <v/>
      </c>
      <c r="H95" s="226" t="str">
        <f>Calcu!AB232</f>
        <v/>
      </c>
      <c r="I95" s="226" t="str">
        <f>Calcu!AB266</f>
        <v/>
      </c>
      <c r="J95" s="50"/>
    </row>
    <row r="96" spans="1:10" s="122" customFormat="1" ht="15" customHeight="1">
      <c r="A96" s="86" t="str">
        <f>IF(Calcu!B233=TRUE,"","삭제")</f>
        <v>삭제</v>
      </c>
      <c r="B96" s="43"/>
      <c r="C96" s="226" t="str">
        <f>Calcu!C233</f>
        <v/>
      </c>
      <c r="D96" s="226" t="str">
        <f>Calcu!X233</f>
        <v/>
      </c>
      <c r="E96" s="226" t="str">
        <f>Calcu!Z233</f>
        <v/>
      </c>
      <c r="F96" s="226" t="str">
        <f>Calcu!Z267</f>
        <v/>
      </c>
      <c r="G96" s="226" t="str">
        <f>Calcu!AA233</f>
        <v/>
      </c>
      <c r="H96" s="226" t="str">
        <f>Calcu!AB233</f>
        <v/>
      </c>
      <c r="I96" s="226" t="str">
        <f>Calcu!AB267</f>
        <v/>
      </c>
      <c r="J96" s="50"/>
    </row>
    <row r="97" spans="1:10" s="122" customFormat="1" ht="15" customHeight="1">
      <c r="A97" s="86" t="str">
        <f>IF(Calcu!B234=TRUE,"","삭제")</f>
        <v>삭제</v>
      </c>
      <c r="B97" s="43"/>
      <c r="C97" s="226" t="str">
        <f>Calcu!C234</f>
        <v/>
      </c>
      <c r="D97" s="226" t="str">
        <f>Calcu!X234</f>
        <v/>
      </c>
      <c r="E97" s="226" t="str">
        <f>Calcu!Z234</f>
        <v/>
      </c>
      <c r="F97" s="226" t="str">
        <f>Calcu!Z268</f>
        <v/>
      </c>
      <c r="G97" s="226" t="str">
        <f>Calcu!AA234</f>
        <v/>
      </c>
      <c r="H97" s="226" t="str">
        <f>Calcu!AB234</f>
        <v/>
      </c>
      <c r="I97" s="226" t="str">
        <f>Calcu!AB268</f>
        <v/>
      </c>
      <c r="J97" s="50"/>
    </row>
    <row r="98" spans="1:10" s="122" customFormat="1" ht="15" customHeight="1">
      <c r="A98" s="86" t="str">
        <f>IF(Calcu!B235=TRUE,"","삭제")</f>
        <v>삭제</v>
      </c>
      <c r="B98" s="43"/>
      <c r="C98" s="226" t="str">
        <f>Calcu!C235</f>
        <v/>
      </c>
      <c r="D98" s="226" t="str">
        <f>Calcu!X235</f>
        <v/>
      </c>
      <c r="E98" s="226" t="str">
        <f>Calcu!Z235</f>
        <v/>
      </c>
      <c r="F98" s="226" t="str">
        <f>Calcu!Z269</f>
        <v/>
      </c>
      <c r="G98" s="226" t="str">
        <f>Calcu!AA235</f>
        <v/>
      </c>
      <c r="H98" s="226" t="str">
        <f>Calcu!AB235</f>
        <v/>
      </c>
      <c r="I98" s="226" t="str">
        <f>Calcu!AB269</f>
        <v/>
      </c>
      <c r="J98" s="50"/>
    </row>
    <row r="99" spans="1:10" s="122" customFormat="1" ht="15" customHeight="1">
      <c r="A99" s="86" t="str">
        <f>IF(Calcu!B236=TRUE,"","삭제")</f>
        <v>삭제</v>
      </c>
      <c r="B99" s="43"/>
      <c r="C99" s="226" t="str">
        <f>Calcu!C236</f>
        <v/>
      </c>
      <c r="D99" s="226" t="str">
        <f>Calcu!X236</f>
        <v/>
      </c>
      <c r="E99" s="226" t="str">
        <f>Calcu!Z236</f>
        <v/>
      </c>
      <c r="F99" s="226" t="str">
        <f>Calcu!Z270</f>
        <v/>
      </c>
      <c r="G99" s="226" t="str">
        <f>Calcu!AA236</f>
        <v/>
      </c>
      <c r="H99" s="226" t="str">
        <f>Calcu!AB236</f>
        <v/>
      </c>
      <c r="I99" s="226" t="str">
        <f>Calcu!AB270</f>
        <v/>
      </c>
      <c r="J99" s="50"/>
    </row>
    <row r="100" spans="1:10" s="122" customFormat="1" ht="15" customHeight="1">
      <c r="A100" s="86" t="str">
        <f>IF(Calcu!B237=TRUE,"","삭제")</f>
        <v>삭제</v>
      </c>
      <c r="B100" s="43"/>
      <c r="C100" s="226" t="str">
        <f>Calcu!C237</f>
        <v/>
      </c>
      <c r="D100" s="226" t="str">
        <f>Calcu!X237</f>
        <v/>
      </c>
      <c r="E100" s="226" t="str">
        <f>Calcu!Z237</f>
        <v/>
      </c>
      <c r="F100" s="226" t="str">
        <f>Calcu!Z271</f>
        <v/>
      </c>
      <c r="G100" s="226" t="str">
        <f>Calcu!AA237</f>
        <v/>
      </c>
      <c r="H100" s="226" t="str">
        <f>Calcu!AB237</f>
        <v/>
      </c>
      <c r="I100" s="226" t="str">
        <f>Calcu!AB271</f>
        <v/>
      </c>
      <c r="J100" s="50"/>
    </row>
    <row r="101" spans="1:10" s="122" customFormat="1" ht="15" customHeight="1">
      <c r="A101" s="86" t="str">
        <f>IF(Calcu!B238=TRUE,"","삭제")</f>
        <v>삭제</v>
      </c>
      <c r="B101" s="43"/>
      <c r="C101" s="226" t="str">
        <f>Calcu!C238</f>
        <v/>
      </c>
      <c r="D101" s="226" t="str">
        <f>Calcu!X238</f>
        <v/>
      </c>
      <c r="E101" s="226" t="str">
        <f>Calcu!Z238</f>
        <v/>
      </c>
      <c r="F101" s="226" t="str">
        <f>Calcu!Z272</f>
        <v/>
      </c>
      <c r="G101" s="226" t="str">
        <f>Calcu!AA238</f>
        <v/>
      </c>
      <c r="H101" s="226" t="str">
        <f>Calcu!AB238</f>
        <v/>
      </c>
      <c r="I101" s="226" t="str">
        <f>Calcu!AB272</f>
        <v/>
      </c>
      <c r="J101" s="50"/>
    </row>
    <row r="102" spans="1:10" s="122" customFormat="1" ht="15" customHeight="1">
      <c r="A102" s="86" t="str">
        <f>IF(Calcu!B239=TRUE,"","삭제")</f>
        <v>삭제</v>
      </c>
      <c r="B102" s="43"/>
      <c r="C102" s="226" t="str">
        <f>Calcu!C239</f>
        <v/>
      </c>
      <c r="D102" s="226" t="str">
        <f>Calcu!X239</f>
        <v/>
      </c>
      <c r="E102" s="226" t="str">
        <f>Calcu!Z239</f>
        <v/>
      </c>
      <c r="F102" s="226" t="str">
        <f>Calcu!Z273</f>
        <v/>
      </c>
      <c r="G102" s="226" t="str">
        <f>Calcu!AA239</f>
        <v/>
      </c>
      <c r="H102" s="226" t="str">
        <f>Calcu!AB239</f>
        <v/>
      </c>
      <c r="I102" s="226" t="str">
        <f>Calcu!AB273</f>
        <v/>
      </c>
      <c r="J102" s="50"/>
    </row>
    <row r="103" spans="1:10" s="122" customFormat="1" ht="15" customHeight="1">
      <c r="A103" s="86" t="str">
        <f>IF(Calcu!B240=TRUE,"","삭제")</f>
        <v>삭제</v>
      </c>
      <c r="B103" s="43"/>
      <c r="C103" s="226" t="str">
        <f>Calcu!C240</f>
        <v/>
      </c>
      <c r="D103" s="226" t="str">
        <f>Calcu!X240</f>
        <v/>
      </c>
      <c r="E103" s="226" t="str">
        <f>Calcu!Z240</f>
        <v/>
      </c>
      <c r="F103" s="226" t="str">
        <f>Calcu!Z274</f>
        <v/>
      </c>
      <c r="G103" s="226" t="str">
        <f>Calcu!AA240</f>
        <v/>
      </c>
      <c r="H103" s="226" t="str">
        <f>Calcu!AB240</f>
        <v/>
      </c>
      <c r="I103" s="226" t="str">
        <f>Calcu!AB274</f>
        <v/>
      </c>
      <c r="J103" s="50"/>
    </row>
    <row r="104" spans="1:10" s="122" customFormat="1" ht="15" customHeight="1">
      <c r="A104" s="86" t="str">
        <f>IF(Calcu!B241=TRUE,"","삭제")</f>
        <v>삭제</v>
      </c>
      <c r="B104" s="43"/>
      <c r="C104" s="226" t="str">
        <f>Calcu!C241</f>
        <v/>
      </c>
      <c r="D104" s="226" t="str">
        <f>Calcu!X241</f>
        <v/>
      </c>
      <c r="E104" s="226" t="str">
        <f>Calcu!Z241</f>
        <v/>
      </c>
      <c r="F104" s="226" t="str">
        <f>Calcu!Z275</f>
        <v/>
      </c>
      <c r="G104" s="226" t="str">
        <f>Calcu!AA241</f>
        <v/>
      </c>
      <c r="H104" s="226" t="str">
        <f>Calcu!AB241</f>
        <v/>
      </c>
      <c r="I104" s="226" t="str">
        <f>Calcu!AB275</f>
        <v/>
      </c>
      <c r="J104" s="50"/>
    </row>
    <row r="105" spans="1:10" ht="15" customHeight="1">
      <c r="A105" s="143" t="str">
        <f>A108</f>
        <v>삭제</v>
      </c>
    </row>
    <row r="106" spans="1:10" s="122" customFormat="1" ht="15" customHeight="1">
      <c r="A106" s="143" t="str">
        <f>A105</f>
        <v>삭제</v>
      </c>
      <c r="B106" s="43"/>
      <c r="C106" s="342" t="s">
        <v>196</v>
      </c>
      <c r="D106" s="227" t="s">
        <v>91</v>
      </c>
      <c r="E106" s="340" t="str">
        <f>"측정값 "&amp;D107</f>
        <v>측정값 (˚)</v>
      </c>
      <c r="F106" s="341"/>
      <c r="G106" s="227" t="s">
        <v>80</v>
      </c>
      <c r="H106" s="340" t="s">
        <v>81</v>
      </c>
      <c r="I106" s="341"/>
      <c r="J106" s="50"/>
    </row>
    <row r="107" spans="1:10" s="122" customFormat="1" ht="15" customHeight="1">
      <c r="A107" s="143" t="str">
        <f>A106</f>
        <v>삭제</v>
      </c>
      <c r="B107" s="43"/>
      <c r="C107" s="343"/>
      <c r="D107" s="163" t="str">
        <f>"("&amp;Calcu!X312&amp;")"</f>
        <v>(˚)</v>
      </c>
      <c r="E107" s="204" t="s">
        <v>265</v>
      </c>
      <c r="F107" s="204" t="s">
        <v>266</v>
      </c>
      <c r="G107" s="163" t="str">
        <f>D107</f>
        <v>(˚)</v>
      </c>
      <c r="H107" s="204" t="s">
        <v>265</v>
      </c>
      <c r="I107" s="204" t="s">
        <v>266</v>
      </c>
      <c r="J107" s="50"/>
    </row>
    <row r="108" spans="1:10" s="122" customFormat="1" ht="15" customHeight="1">
      <c r="A108" s="86" t="str">
        <f>IF(Calcu!B313=TRUE,"","삭제")</f>
        <v>삭제</v>
      </c>
      <c r="B108" s="43"/>
      <c r="C108" s="189" t="str">
        <f>Calcu!C313</f>
        <v/>
      </c>
      <c r="D108" s="189" t="str">
        <f>Calcu!X313</f>
        <v/>
      </c>
      <c r="E108" s="189" t="str">
        <f>Calcu!Z313</f>
        <v/>
      </c>
      <c r="F108" s="189" t="str">
        <f>Calcu!Z347</f>
        <v/>
      </c>
      <c r="G108" s="189" t="str">
        <f>Calcu!AA313</f>
        <v/>
      </c>
      <c r="H108" s="226" t="str">
        <f>Calcu!AB313</f>
        <v/>
      </c>
      <c r="I108" s="189" t="str">
        <f>Calcu!AB347</f>
        <v/>
      </c>
      <c r="J108" s="50"/>
    </row>
    <row r="109" spans="1:10" s="122" customFormat="1" ht="15" customHeight="1">
      <c r="A109" s="86" t="str">
        <f>IF(Calcu!B314=TRUE,"","삭제")</f>
        <v>삭제</v>
      </c>
      <c r="B109" s="43"/>
      <c r="C109" s="226" t="str">
        <f>Calcu!C314</f>
        <v/>
      </c>
      <c r="D109" s="226" t="str">
        <f>Calcu!X314</f>
        <v/>
      </c>
      <c r="E109" s="226" t="str">
        <f>Calcu!Z314</f>
        <v/>
      </c>
      <c r="F109" s="226" t="str">
        <f>Calcu!Z348</f>
        <v/>
      </c>
      <c r="G109" s="226" t="str">
        <f>Calcu!AA314</f>
        <v/>
      </c>
      <c r="H109" s="226" t="str">
        <f>Calcu!AB314</f>
        <v/>
      </c>
      <c r="I109" s="226" t="str">
        <f>Calcu!AB348</f>
        <v/>
      </c>
      <c r="J109" s="50"/>
    </row>
    <row r="110" spans="1:10" s="122" customFormat="1" ht="15" customHeight="1">
      <c r="A110" s="86" t="str">
        <f>IF(Calcu!B315=TRUE,"","삭제")</f>
        <v>삭제</v>
      </c>
      <c r="B110" s="43"/>
      <c r="C110" s="226" t="str">
        <f>Calcu!C315</f>
        <v/>
      </c>
      <c r="D110" s="226" t="str">
        <f>Calcu!X315</f>
        <v/>
      </c>
      <c r="E110" s="226" t="str">
        <f>Calcu!Z315</f>
        <v/>
      </c>
      <c r="F110" s="226" t="str">
        <f>Calcu!Z349</f>
        <v/>
      </c>
      <c r="G110" s="226" t="str">
        <f>Calcu!AA315</f>
        <v/>
      </c>
      <c r="H110" s="226" t="str">
        <f>Calcu!AB315</f>
        <v/>
      </c>
      <c r="I110" s="226" t="str">
        <f>Calcu!AB349</f>
        <v/>
      </c>
      <c r="J110" s="50"/>
    </row>
    <row r="111" spans="1:10" s="122" customFormat="1" ht="15" customHeight="1">
      <c r="A111" s="86" t="str">
        <f>IF(Calcu!B316=TRUE,"","삭제")</f>
        <v>삭제</v>
      </c>
      <c r="B111" s="43"/>
      <c r="C111" s="226" t="str">
        <f>Calcu!C316</f>
        <v/>
      </c>
      <c r="D111" s="226" t="str">
        <f>Calcu!X316</f>
        <v/>
      </c>
      <c r="E111" s="226" t="str">
        <f>Calcu!Z316</f>
        <v/>
      </c>
      <c r="F111" s="226" t="str">
        <f>Calcu!Z350</f>
        <v/>
      </c>
      <c r="G111" s="226" t="str">
        <f>Calcu!AA316</f>
        <v/>
      </c>
      <c r="H111" s="226" t="str">
        <f>Calcu!AB316</f>
        <v/>
      </c>
      <c r="I111" s="226" t="str">
        <f>Calcu!AB350</f>
        <v/>
      </c>
      <c r="J111" s="50"/>
    </row>
    <row r="112" spans="1:10" s="122" customFormat="1" ht="15" customHeight="1">
      <c r="A112" s="86" t="str">
        <f>IF(Calcu!B317=TRUE,"","삭제")</f>
        <v>삭제</v>
      </c>
      <c r="B112" s="43"/>
      <c r="C112" s="226" t="str">
        <f>Calcu!C317</f>
        <v/>
      </c>
      <c r="D112" s="226" t="str">
        <f>Calcu!X317</f>
        <v/>
      </c>
      <c r="E112" s="226" t="str">
        <f>Calcu!Z317</f>
        <v/>
      </c>
      <c r="F112" s="226" t="str">
        <f>Calcu!Z351</f>
        <v/>
      </c>
      <c r="G112" s="226" t="str">
        <f>Calcu!AA317</f>
        <v/>
      </c>
      <c r="H112" s="226" t="str">
        <f>Calcu!AB317</f>
        <v/>
      </c>
      <c r="I112" s="226" t="str">
        <f>Calcu!AB351</f>
        <v/>
      </c>
      <c r="J112" s="50"/>
    </row>
    <row r="113" spans="1:10" s="122" customFormat="1" ht="15" customHeight="1">
      <c r="A113" s="86" t="str">
        <f>IF(Calcu!B318=TRUE,"","삭제")</f>
        <v>삭제</v>
      </c>
      <c r="B113" s="43"/>
      <c r="C113" s="226" t="str">
        <f>Calcu!C318</f>
        <v/>
      </c>
      <c r="D113" s="226" t="str">
        <f>Calcu!X318</f>
        <v/>
      </c>
      <c r="E113" s="226" t="str">
        <f>Calcu!Z318</f>
        <v/>
      </c>
      <c r="F113" s="226" t="str">
        <f>Calcu!Z352</f>
        <v/>
      </c>
      <c r="G113" s="226" t="str">
        <f>Calcu!AA318</f>
        <v/>
      </c>
      <c r="H113" s="226" t="str">
        <f>Calcu!AB318</f>
        <v/>
      </c>
      <c r="I113" s="226" t="str">
        <f>Calcu!AB352</f>
        <v/>
      </c>
      <c r="J113" s="50"/>
    </row>
    <row r="114" spans="1:10" s="122" customFormat="1" ht="15" customHeight="1">
      <c r="A114" s="86" t="str">
        <f>IF(Calcu!B319=TRUE,"","삭제")</f>
        <v>삭제</v>
      </c>
      <c r="B114" s="43"/>
      <c r="C114" s="226" t="str">
        <f>Calcu!C319</f>
        <v/>
      </c>
      <c r="D114" s="226" t="str">
        <f>Calcu!X319</f>
        <v/>
      </c>
      <c r="E114" s="226" t="str">
        <f>Calcu!Z319</f>
        <v/>
      </c>
      <c r="F114" s="226" t="str">
        <f>Calcu!Z353</f>
        <v/>
      </c>
      <c r="G114" s="226" t="str">
        <f>Calcu!AA319</f>
        <v/>
      </c>
      <c r="H114" s="226" t="str">
        <f>Calcu!AB319</f>
        <v/>
      </c>
      <c r="I114" s="226" t="str">
        <f>Calcu!AB353</f>
        <v/>
      </c>
      <c r="J114" s="50"/>
    </row>
    <row r="115" spans="1:10" s="122" customFormat="1" ht="15" customHeight="1">
      <c r="A115" s="86" t="str">
        <f>IF(Calcu!B320=TRUE,"","삭제")</f>
        <v>삭제</v>
      </c>
      <c r="B115" s="43"/>
      <c r="C115" s="226" t="str">
        <f>Calcu!C320</f>
        <v/>
      </c>
      <c r="D115" s="226" t="str">
        <f>Calcu!X320</f>
        <v/>
      </c>
      <c r="E115" s="226" t="str">
        <f>Calcu!Z320</f>
        <v/>
      </c>
      <c r="F115" s="226" t="str">
        <f>Calcu!Z354</f>
        <v/>
      </c>
      <c r="G115" s="226" t="str">
        <f>Calcu!AA320</f>
        <v/>
      </c>
      <c r="H115" s="226" t="str">
        <f>Calcu!AB320</f>
        <v/>
      </c>
      <c r="I115" s="226" t="str">
        <f>Calcu!AB354</f>
        <v/>
      </c>
      <c r="J115" s="50"/>
    </row>
    <row r="116" spans="1:10" s="122" customFormat="1" ht="15" customHeight="1">
      <c r="A116" s="86" t="str">
        <f>IF(Calcu!B321=TRUE,"","삭제")</f>
        <v>삭제</v>
      </c>
      <c r="B116" s="43"/>
      <c r="C116" s="226" t="str">
        <f>Calcu!C321</f>
        <v/>
      </c>
      <c r="D116" s="226" t="str">
        <f>Calcu!X321</f>
        <v/>
      </c>
      <c r="E116" s="226" t="str">
        <f>Calcu!Z321</f>
        <v/>
      </c>
      <c r="F116" s="226" t="str">
        <f>Calcu!Z355</f>
        <v/>
      </c>
      <c r="G116" s="226" t="str">
        <f>Calcu!AA321</f>
        <v/>
      </c>
      <c r="H116" s="226" t="str">
        <f>Calcu!AB321</f>
        <v/>
      </c>
      <c r="I116" s="226" t="str">
        <f>Calcu!AB355</f>
        <v/>
      </c>
      <c r="J116" s="50"/>
    </row>
    <row r="117" spans="1:10" s="122" customFormat="1" ht="15" customHeight="1">
      <c r="A117" s="86" t="str">
        <f>IF(Calcu!B322=TRUE,"","삭제")</f>
        <v>삭제</v>
      </c>
      <c r="B117" s="43"/>
      <c r="C117" s="226" t="str">
        <f>Calcu!C322</f>
        <v/>
      </c>
      <c r="D117" s="226" t="str">
        <f>Calcu!X322</f>
        <v/>
      </c>
      <c r="E117" s="226" t="str">
        <f>Calcu!Z322</f>
        <v/>
      </c>
      <c r="F117" s="226" t="str">
        <f>Calcu!Z356</f>
        <v/>
      </c>
      <c r="G117" s="226" t="str">
        <f>Calcu!AA322</f>
        <v/>
      </c>
      <c r="H117" s="226" t="str">
        <f>Calcu!AB322</f>
        <v/>
      </c>
      <c r="I117" s="226" t="str">
        <f>Calcu!AB356</f>
        <v/>
      </c>
      <c r="J117" s="50"/>
    </row>
    <row r="118" spans="1:10" ht="15" customHeight="1">
      <c r="A118" s="86" t="str">
        <f>IF(Calcu!B323=TRUE,"","삭제")</f>
        <v>삭제</v>
      </c>
      <c r="B118" s="85"/>
      <c r="C118" s="226" t="str">
        <f>Calcu!C323</f>
        <v/>
      </c>
      <c r="D118" s="226" t="str">
        <f>Calcu!X323</f>
        <v/>
      </c>
      <c r="E118" s="226" t="str">
        <f>Calcu!Z323</f>
        <v/>
      </c>
      <c r="F118" s="226" t="str">
        <f>Calcu!Z357</f>
        <v/>
      </c>
      <c r="G118" s="226" t="str">
        <f>Calcu!AA323</f>
        <v/>
      </c>
      <c r="H118" s="226" t="str">
        <f>Calcu!AB323</f>
        <v/>
      </c>
      <c r="I118" s="226" t="str">
        <f>Calcu!AB357</f>
        <v/>
      </c>
    </row>
    <row r="119" spans="1:10" ht="15" customHeight="1">
      <c r="A119" s="86" t="str">
        <f>IF(Calcu!B324=TRUE,"","삭제")</f>
        <v>삭제</v>
      </c>
      <c r="B119" s="85"/>
      <c r="C119" s="226" t="str">
        <f>Calcu!C324</f>
        <v/>
      </c>
      <c r="D119" s="226" t="str">
        <f>Calcu!X324</f>
        <v/>
      </c>
      <c r="E119" s="226" t="str">
        <f>Calcu!Z324</f>
        <v/>
      </c>
      <c r="F119" s="226" t="str">
        <f>Calcu!Z358</f>
        <v/>
      </c>
      <c r="G119" s="226" t="str">
        <f>Calcu!AA324</f>
        <v/>
      </c>
      <c r="H119" s="226" t="str">
        <f>Calcu!AB324</f>
        <v/>
      </c>
      <c r="I119" s="226" t="str">
        <f>Calcu!AB358</f>
        <v/>
      </c>
    </row>
    <row r="120" spans="1:10" s="122" customFormat="1" ht="15" customHeight="1">
      <c r="A120" s="86" t="str">
        <f>IF(Calcu!B325=TRUE,"","삭제")</f>
        <v>삭제</v>
      </c>
      <c r="B120" s="43"/>
      <c r="C120" s="226" t="str">
        <f>Calcu!C325</f>
        <v/>
      </c>
      <c r="D120" s="226" t="str">
        <f>Calcu!X325</f>
        <v/>
      </c>
      <c r="E120" s="226" t="str">
        <f>Calcu!Z325</f>
        <v/>
      </c>
      <c r="F120" s="226" t="str">
        <f>Calcu!Z359</f>
        <v/>
      </c>
      <c r="G120" s="226" t="str">
        <f>Calcu!AA325</f>
        <v/>
      </c>
      <c r="H120" s="226" t="str">
        <f>Calcu!AB325</f>
        <v/>
      </c>
      <c r="I120" s="226" t="str">
        <f>Calcu!AB359</f>
        <v/>
      </c>
      <c r="J120" s="50"/>
    </row>
    <row r="121" spans="1:10" s="122" customFormat="1" ht="15" customHeight="1">
      <c r="A121" s="86" t="str">
        <f>IF(Calcu!B326=TRUE,"","삭제")</f>
        <v>삭제</v>
      </c>
      <c r="B121" s="43"/>
      <c r="C121" s="226" t="str">
        <f>Calcu!C326</f>
        <v/>
      </c>
      <c r="D121" s="226" t="str">
        <f>Calcu!X326</f>
        <v/>
      </c>
      <c r="E121" s="226" t="str">
        <f>Calcu!Z326</f>
        <v/>
      </c>
      <c r="F121" s="226" t="str">
        <f>Calcu!Z360</f>
        <v/>
      </c>
      <c r="G121" s="226" t="str">
        <f>Calcu!AA326</f>
        <v/>
      </c>
      <c r="H121" s="226" t="str">
        <f>Calcu!AB326</f>
        <v/>
      </c>
      <c r="I121" s="226" t="str">
        <f>Calcu!AB360</f>
        <v/>
      </c>
      <c r="J121" s="50"/>
    </row>
    <row r="122" spans="1:10" s="122" customFormat="1" ht="15" customHeight="1">
      <c r="A122" s="86" t="str">
        <f>IF(Calcu!B327=TRUE,"","삭제")</f>
        <v>삭제</v>
      </c>
      <c r="B122" s="43"/>
      <c r="C122" s="226" t="str">
        <f>Calcu!C327</f>
        <v/>
      </c>
      <c r="D122" s="226" t="str">
        <f>Calcu!X327</f>
        <v/>
      </c>
      <c r="E122" s="226" t="str">
        <f>Calcu!Z327</f>
        <v/>
      </c>
      <c r="F122" s="226" t="str">
        <f>Calcu!Z361</f>
        <v/>
      </c>
      <c r="G122" s="226" t="str">
        <f>Calcu!AA327</f>
        <v/>
      </c>
      <c r="H122" s="226" t="str">
        <f>Calcu!AB327</f>
        <v/>
      </c>
      <c r="I122" s="226" t="str">
        <f>Calcu!AB361</f>
        <v/>
      </c>
      <c r="J122" s="50"/>
    </row>
    <row r="123" spans="1:10" s="122" customFormat="1" ht="15" customHeight="1">
      <c r="A123" s="86" t="str">
        <f>IF(Calcu!B328=TRUE,"","삭제")</f>
        <v>삭제</v>
      </c>
      <c r="B123" s="43"/>
      <c r="C123" s="226" t="str">
        <f>Calcu!C328</f>
        <v/>
      </c>
      <c r="D123" s="226" t="str">
        <f>Calcu!X328</f>
        <v/>
      </c>
      <c r="E123" s="226" t="str">
        <f>Calcu!Z328</f>
        <v/>
      </c>
      <c r="F123" s="226" t="str">
        <f>Calcu!Z362</f>
        <v/>
      </c>
      <c r="G123" s="226" t="str">
        <f>Calcu!AA328</f>
        <v/>
      </c>
      <c r="H123" s="226" t="str">
        <f>Calcu!AB328</f>
        <v/>
      </c>
      <c r="I123" s="226" t="str">
        <f>Calcu!AB362</f>
        <v/>
      </c>
      <c r="J123" s="50"/>
    </row>
    <row r="124" spans="1:10" s="122" customFormat="1" ht="15" customHeight="1">
      <c r="A124" s="86" t="str">
        <f>IF(Calcu!B329=TRUE,"","삭제")</f>
        <v>삭제</v>
      </c>
      <c r="B124" s="43"/>
      <c r="C124" s="226" t="str">
        <f>Calcu!C329</f>
        <v/>
      </c>
      <c r="D124" s="226" t="str">
        <f>Calcu!X329</f>
        <v/>
      </c>
      <c r="E124" s="226" t="str">
        <f>Calcu!Z329</f>
        <v/>
      </c>
      <c r="F124" s="226" t="str">
        <f>Calcu!Z363</f>
        <v/>
      </c>
      <c r="G124" s="226" t="str">
        <f>Calcu!AA329</f>
        <v/>
      </c>
      <c r="H124" s="226" t="str">
        <f>Calcu!AB329</f>
        <v/>
      </c>
      <c r="I124" s="226" t="str">
        <f>Calcu!AB363</f>
        <v/>
      </c>
      <c r="J124" s="50"/>
    </row>
    <row r="125" spans="1:10" s="122" customFormat="1" ht="15" customHeight="1">
      <c r="A125" s="86" t="str">
        <f>IF(Calcu!B330=TRUE,"","삭제")</f>
        <v>삭제</v>
      </c>
      <c r="B125" s="43"/>
      <c r="C125" s="226" t="str">
        <f>Calcu!C330</f>
        <v/>
      </c>
      <c r="D125" s="226" t="str">
        <f>Calcu!X330</f>
        <v/>
      </c>
      <c r="E125" s="226" t="str">
        <f>Calcu!Z330</f>
        <v/>
      </c>
      <c r="F125" s="226" t="str">
        <f>Calcu!Z364</f>
        <v/>
      </c>
      <c r="G125" s="226" t="str">
        <f>Calcu!AA330</f>
        <v/>
      </c>
      <c r="H125" s="226" t="str">
        <f>Calcu!AB330</f>
        <v/>
      </c>
      <c r="I125" s="226" t="str">
        <f>Calcu!AB364</f>
        <v/>
      </c>
      <c r="J125" s="50"/>
    </row>
    <row r="126" spans="1:10" s="122" customFormat="1" ht="15" customHeight="1">
      <c r="A126" s="86" t="str">
        <f>IF(Calcu!B331=TRUE,"","삭제")</f>
        <v>삭제</v>
      </c>
      <c r="B126" s="43"/>
      <c r="C126" s="226" t="str">
        <f>Calcu!C331</f>
        <v/>
      </c>
      <c r="D126" s="226" t="str">
        <f>Calcu!X331</f>
        <v/>
      </c>
      <c r="E126" s="226" t="str">
        <f>Calcu!Z331</f>
        <v/>
      </c>
      <c r="F126" s="226" t="str">
        <f>Calcu!Z365</f>
        <v/>
      </c>
      <c r="G126" s="226" t="str">
        <f>Calcu!AA331</f>
        <v/>
      </c>
      <c r="H126" s="226" t="str">
        <f>Calcu!AB331</f>
        <v/>
      </c>
      <c r="I126" s="226" t="str">
        <f>Calcu!AB365</f>
        <v/>
      </c>
      <c r="J126" s="50"/>
    </row>
    <row r="127" spans="1:10" s="122" customFormat="1" ht="15" customHeight="1">
      <c r="A127" s="86" t="str">
        <f>IF(Calcu!B332=TRUE,"","삭제")</f>
        <v>삭제</v>
      </c>
      <c r="B127" s="43"/>
      <c r="C127" s="226" t="str">
        <f>Calcu!C332</f>
        <v/>
      </c>
      <c r="D127" s="226" t="str">
        <f>Calcu!X332</f>
        <v/>
      </c>
      <c r="E127" s="226" t="str">
        <f>Calcu!Z332</f>
        <v/>
      </c>
      <c r="F127" s="226" t="str">
        <f>Calcu!Z366</f>
        <v/>
      </c>
      <c r="G127" s="226" t="str">
        <f>Calcu!AA332</f>
        <v/>
      </c>
      <c r="H127" s="226" t="str">
        <f>Calcu!AB332</f>
        <v/>
      </c>
      <c r="I127" s="226" t="str">
        <f>Calcu!AB366</f>
        <v/>
      </c>
      <c r="J127" s="50"/>
    </row>
    <row r="128" spans="1:10" s="122" customFormat="1" ht="15" customHeight="1">
      <c r="A128" s="86" t="str">
        <f>IF(Calcu!B333=TRUE,"","삭제")</f>
        <v>삭제</v>
      </c>
      <c r="B128" s="43"/>
      <c r="C128" s="226" t="str">
        <f>Calcu!C333</f>
        <v/>
      </c>
      <c r="D128" s="226" t="str">
        <f>Calcu!X333</f>
        <v/>
      </c>
      <c r="E128" s="226" t="str">
        <f>Calcu!Z333</f>
        <v/>
      </c>
      <c r="F128" s="226" t="str">
        <f>Calcu!Z367</f>
        <v/>
      </c>
      <c r="G128" s="226" t="str">
        <f>Calcu!AA333</f>
        <v/>
      </c>
      <c r="H128" s="226" t="str">
        <f>Calcu!AB333</f>
        <v/>
      </c>
      <c r="I128" s="226" t="str">
        <f>Calcu!AB367</f>
        <v/>
      </c>
      <c r="J128" s="50"/>
    </row>
    <row r="129" spans="1:10" s="122" customFormat="1" ht="15" customHeight="1">
      <c r="A129" s="86" t="str">
        <f>IF(Calcu!B334=TRUE,"","삭제")</f>
        <v>삭제</v>
      </c>
      <c r="B129" s="43"/>
      <c r="C129" s="226" t="str">
        <f>Calcu!C334</f>
        <v/>
      </c>
      <c r="D129" s="226" t="str">
        <f>Calcu!X334</f>
        <v/>
      </c>
      <c r="E129" s="226" t="str">
        <f>Calcu!Z334</f>
        <v/>
      </c>
      <c r="F129" s="226" t="str">
        <f>Calcu!Z368</f>
        <v/>
      </c>
      <c r="G129" s="226" t="str">
        <f>Calcu!AA334</f>
        <v/>
      </c>
      <c r="H129" s="226" t="str">
        <f>Calcu!AB334</f>
        <v/>
      </c>
      <c r="I129" s="226" t="str">
        <f>Calcu!AB368</f>
        <v/>
      </c>
      <c r="J129" s="50"/>
    </row>
    <row r="130" spans="1:10" s="122" customFormat="1" ht="15" customHeight="1">
      <c r="A130" s="86" t="str">
        <f>IF(Calcu!B335=TRUE,"","삭제")</f>
        <v>삭제</v>
      </c>
      <c r="B130" s="43"/>
      <c r="C130" s="226" t="str">
        <f>Calcu!C335</f>
        <v/>
      </c>
      <c r="D130" s="226" t="str">
        <f>Calcu!X335</f>
        <v/>
      </c>
      <c r="E130" s="226" t="str">
        <f>Calcu!Z335</f>
        <v/>
      </c>
      <c r="F130" s="226" t="str">
        <f>Calcu!Z369</f>
        <v/>
      </c>
      <c r="G130" s="226" t="str">
        <f>Calcu!AA335</f>
        <v/>
      </c>
      <c r="H130" s="226" t="str">
        <f>Calcu!AB335</f>
        <v/>
      </c>
      <c r="I130" s="226" t="str">
        <f>Calcu!AB369</f>
        <v/>
      </c>
      <c r="J130" s="50"/>
    </row>
    <row r="131" spans="1:10" s="122" customFormat="1" ht="15" customHeight="1">
      <c r="A131" s="86" t="str">
        <f>IF(Calcu!B336=TRUE,"","삭제")</f>
        <v>삭제</v>
      </c>
      <c r="B131" s="43"/>
      <c r="C131" s="226" t="str">
        <f>Calcu!C336</f>
        <v/>
      </c>
      <c r="D131" s="226" t="str">
        <f>Calcu!X336</f>
        <v/>
      </c>
      <c r="E131" s="226" t="str">
        <f>Calcu!Z336</f>
        <v/>
      </c>
      <c r="F131" s="226" t="str">
        <f>Calcu!Z370</f>
        <v/>
      </c>
      <c r="G131" s="226" t="str">
        <f>Calcu!AA336</f>
        <v/>
      </c>
      <c r="H131" s="226" t="str">
        <f>Calcu!AB336</f>
        <v/>
      </c>
      <c r="I131" s="226" t="str">
        <f>Calcu!AB370</f>
        <v/>
      </c>
      <c r="J131" s="50"/>
    </row>
    <row r="132" spans="1:10" s="122" customFormat="1" ht="15" customHeight="1">
      <c r="A132" s="86" t="str">
        <f>IF(Calcu!B337=TRUE,"","삭제")</f>
        <v>삭제</v>
      </c>
      <c r="B132" s="43"/>
      <c r="C132" s="226" t="str">
        <f>Calcu!C337</f>
        <v/>
      </c>
      <c r="D132" s="226" t="str">
        <f>Calcu!X337</f>
        <v/>
      </c>
      <c r="E132" s="226" t="str">
        <f>Calcu!Z337</f>
        <v/>
      </c>
      <c r="F132" s="226" t="str">
        <f>Calcu!Z371</f>
        <v/>
      </c>
      <c r="G132" s="226" t="str">
        <f>Calcu!AA337</f>
        <v/>
      </c>
      <c r="H132" s="226" t="str">
        <f>Calcu!AB337</f>
        <v/>
      </c>
      <c r="I132" s="226" t="str">
        <f>Calcu!AB371</f>
        <v/>
      </c>
      <c r="J132" s="50"/>
    </row>
    <row r="133" spans="1:10" s="122" customFormat="1" ht="15" customHeight="1">
      <c r="A133" s="86" t="str">
        <f>IF(Calcu!B338=TRUE,"","삭제")</f>
        <v>삭제</v>
      </c>
      <c r="B133" s="43"/>
      <c r="C133" s="226" t="str">
        <f>Calcu!C338</f>
        <v/>
      </c>
      <c r="D133" s="226" t="str">
        <f>Calcu!X338</f>
        <v/>
      </c>
      <c r="E133" s="226" t="str">
        <f>Calcu!Z338</f>
        <v/>
      </c>
      <c r="F133" s="226" t="str">
        <f>Calcu!Z372</f>
        <v/>
      </c>
      <c r="G133" s="226" t="str">
        <f>Calcu!AA338</f>
        <v/>
      </c>
      <c r="H133" s="226" t="str">
        <f>Calcu!AB338</f>
        <v/>
      </c>
      <c r="I133" s="226" t="str">
        <f>Calcu!AB372</f>
        <v/>
      </c>
      <c r="J133" s="50"/>
    </row>
    <row r="134" spans="1:10" s="122" customFormat="1" ht="15" customHeight="1">
      <c r="A134" s="86" t="str">
        <f>IF(Calcu!B339=TRUE,"","삭제")</f>
        <v>삭제</v>
      </c>
      <c r="B134" s="43"/>
      <c r="C134" s="226" t="str">
        <f>Calcu!C339</f>
        <v/>
      </c>
      <c r="D134" s="226" t="str">
        <f>Calcu!X339</f>
        <v/>
      </c>
      <c r="E134" s="226" t="str">
        <f>Calcu!Z339</f>
        <v/>
      </c>
      <c r="F134" s="226" t="str">
        <f>Calcu!Z373</f>
        <v/>
      </c>
      <c r="G134" s="226" t="str">
        <f>Calcu!AA339</f>
        <v/>
      </c>
      <c r="H134" s="226" t="str">
        <f>Calcu!AB339</f>
        <v/>
      </c>
      <c r="I134" s="226" t="str">
        <f>Calcu!AB373</f>
        <v/>
      </c>
      <c r="J134" s="50"/>
    </row>
    <row r="135" spans="1:10" s="122" customFormat="1" ht="15" customHeight="1">
      <c r="A135" s="86" t="str">
        <f>IF(Calcu!B340=TRUE,"","삭제")</f>
        <v>삭제</v>
      </c>
      <c r="B135" s="43"/>
      <c r="C135" s="226" t="str">
        <f>Calcu!C340</f>
        <v/>
      </c>
      <c r="D135" s="226" t="str">
        <f>Calcu!X340</f>
        <v/>
      </c>
      <c r="E135" s="226" t="str">
        <f>Calcu!Z340</f>
        <v/>
      </c>
      <c r="F135" s="226" t="str">
        <f>Calcu!Z374</f>
        <v/>
      </c>
      <c r="G135" s="226" t="str">
        <f>Calcu!AA340</f>
        <v/>
      </c>
      <c r="H135" s="226" t="str">
        <f>Calcu!AB340</f>
        <v/>
      </c>
      <c r="I135" s="226" t="str">
        <f>Calcu!AB374</f>
        <v/>
      </c>
      <c r="J135" s="50"/>
    </row>
    <row r="136" spans="1:10" s="122" customFormat="1" ht="15" customHeight="1">
      <c r="A136" s="86" t="str">
        <f>IF(Calcu!B341=TRUE,"","삭제")</f>
        <v>삭제</v>
      </c>
      <c r="B136" s="43"/>
      <c r="C136" s="226" t="str">
        <f>Calcu!C341</f>
        <v/>
      </c>
      <c r="D136" s="226" t="str">
        <f>Calcu!X341</f>
        <v/>
      </c>
      <c r="E136" s="226" t="str">
        <f>Calcu!Z341</f>
        <v/>
      </c>
      <c r="F136" s="226" t="str">
        <f>Calcu!Z375</f>
        <v/>
      </c>
      <c r="G136" s="226" t="str">
        <f>Calcu!AA341</f>
        <v/>
      </c>
      <c r="H136" s="226" t="str">
        <f>Calcu!AB341</f>
        <v/>
      </c>
      <c r="I136" s="226" t="str">
        <f>Calcu!AB375</f>
        <v/>
      </c>
      <c r="J136" s="50"/>
    </row>
    <row r="137" spans="1:10" s="122" customFormat="1" ht="15" customHeight="1">
      <c r="A137" s="86" t="str">
        <f>IF(Calcu!B342=TRUE,"","삭제")</f>
        <v>삭제</v>
      </c>
      <c r="B137" s="43"/>
      <c r="C137" s="226" t="str">
        <f>Calcu!C342</f>
        <v/>
      </c>
      <c r="D137" s="226" t="str">
        <f>Calcu!X342</f>
        <v/>
      </c>
      <c r="E137" s="226" t="str">
        <f>Calcu!Z342</f>
        <v/>
      </c>
      <c r="F137" s="226" t="str">
        <f>Calcu!Z376</f>
        <v/>
      </c>
      <c r="G137" s="226" t="str">
        <f>Calcu!AA342</f>
        <v/>
      </c>
      <c r="H137" s="226" t="str">
        <f>Calcu!AB342</f>
        <v/>
      </c>
      <c r="I137" s="226" t="str">
        <f>Calcu!AB376</f>
        <v/>
      </c>
      <c r="J137" s="50"/>
    </row>
    <row r="138" spans="1:10" ht="15" customHeight="1">
      <c r="B138" s="85"/>
      <c r="C138" s="67"/>
      <c r="D138" s="144"/>
      <c r="E138" s="144"/>
      <c r="F138" s="144"/>
      <c r="G138" s="144"/>
      <c r="H138" s="144"/>
      <c r="I138" s="144"/>
      <c r="J138" s="67"/>
    </row>
  </sheetData>
  <mergeCells count="13">
    <mergeCell ref="A1:L2"/>
    <mergeCell ref="E7:F7"/>
    <mergeCell ref="H7:I7"/>
    <mergeCell ref="C7:C8"/>
    <mergeCell ref="C106:C107"/>
    <mergeCell ref="E106:F106"/>
    <mergeCell ref="H106:I106"/>
    <mergeCell ref="C40:C41"/>
    <mergeCell ref="E40:F40"/>
    <mergeCell ref="H40:I40"/>
    <mergeCell ref="C73:C74"/>
    <mergeCell ref="E73:F73"/>
    <mergeCell ref="H73:I7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85" customWidth="1"/>
    <col min="13" max="16384" width="10.77734375" style="77"/>
  </cols>
  <sheetData>
    <row r="1" spans="1:12" s="72" customFormat="1" ht="33" customHeight="1">
      <c r="A1" s="339" t="s">
        <v>58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</row>
    <row r="2" spans="1:12" s="72" customFormat="1" ht="33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</row>
    <row r="3" spans="1:12" s="72" customFormat="1" ht="12.75" customHeight="1">
      <c r="A3" s="47"/>
      <c r="B3" s="47"/>
      <c r="C3" s="22"/>
      <c r="D3" s="22"/>
      <c r="E3" s="22"/>
      <c r="F3" s="22"/>
      <c r="G3" s="22"/>
      <c r="H3" s="22"/>
      <c r="I3" s="22"/>
      <c r="J3" s="22"/>
      <c r="K3" s="22"/>
      <c r="L3" s="73"/>
    </row>
    <row r="4" spans="1:12" s="74" customFormat="1" ht="13.5" customHeight="1">
      <c r="A4" s="82"/>
      <c r="B4" s="82"/>
      <c r="C4" s="83"/>
      <c r="D4" s="83"/>
      <c r="E4" s="91"/>
      <c r="F4" s="83"/>
      <c r="G4" s="83"/>
      <c r="H4" s="92"/>
      <c r="I4" s="84"/>
      <c r="J4" s="91"/>
      <c r="K4" s="91"/>
      <c r="L4" s="82"/>
    </row>
    <row r="5" spans="1:12" s="76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75"/>
    </row>
    <row r="6" spans="1:12" s="37" customFormat="1" ht="15" customHeight="1">
      <c r="C6" s="52" t="str">
        <f>"○ 품명 : "&amp;기본정보!C$5</f>
        <v xml:space="preserve">○ 품명 : </v>
      </c>
      <c r="L6" s="85"/>
    </row>
    <row r="7" spans="1:12" s="37" customFormat="1" ht="15" customHeight="1">
      <c r="C7" s="52" t="str">
        <f>"○ 제작회사 : "&amp;기본정보!C$6</f>
        <v xml:space="preserve">○ 제작회사 : </v>
      </c>
      <c r="L7" s="85"/>
    </row>
    <row r="8" spans="1:12" s="37" customFormat="1" ht="15" customHeight="1">
      <c r="C8" s="52" t="str">
        <f>"○ 형식 : "&amp;기본정보!C$7</f>
        <v xml:space="preserve">○ 형식 : </v>
      </c>
      <c r="L8" s="85"/>
    </row>
    <row r="9" spans="1:12" s="37" customFormat="1" ht="15" customHeight="1">
      <c r="C9" s="52" t="str">
        <f>"○ 기기번호 : "&amp;기본정보!C$8</f>
        <v xml:space="preserve">○ 기기번호 : </v>
      </c>
      <c r="L9" s="85"/>
    </row>
    <row r="10" spans="1:12" s="37" customFormat="1" ht="15" customHeight="1">
      <c r="L10" s="85"/>
    </row>
    <row r="11" spans="1:12" ht="15" customHeight="1">
      <c r="B11" s="67"/>
      <c r="C11" s="94"/>
      <c r="D11" s="94"/>
      <c r="E11" s="94"/>
      <c r="F11" s="94"/>
      <c r="G11" s="94"/>
      <c r="H11" s="95"/>
      <c r="I11" s="95"/>
      <c r="J11" s="94"/>
      <c r="K11" s="67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79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9" width="8.77734375" style="27" customWidth="1"/>
    <col min="10" max="10" width="3.77734375" style="45" customWidth="1"/>
    <col min="11" max="13" width="8.88671875" style="45"/>
    <col min="14" max="16384" width="8.88671875" style="29"/>
  </cols>
  <sheetData>
    <row r="1" spans="1:24" s="63" customFormat="1" ht="25.5">
      <c r="A1" s="61" t="s">
        <v>133</v>
      </c>
      <c r="B1" s="31"/>
      <c r="C1" s="31"/>
      <c r="D1" s="31"/>
      <c r="E1" s="62"/>
      <c r="F1" s="27"/>
      <c r="G1" s="27"/>
      <c r="H1" s="27"/>
      <c r="I1" s="27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</row>
    <row r="2" spans="1:24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24" s="28" customFormat="1" ht="15" customHeight="1">
      <c r="A3" s="124"/>
      <c r="B3" s="139" t="s">
        <v>134</v>
      </c>
      <c r="C3" s="140">
        <f>기본정보!C3</f>
        <v>0</v>
      </c>
      <c r="D3" s="139" t="s">
        <v>135</v>
      </c>
      <c r="E3" s="349">
        <f>기본정보!H3</f>
        <v>0</v>
      </c>
      <c r="F3" s="350"/>
      <c r="G3" s="139" t="s">
        <v>136</v>
      </c>
      <c r="H3" s="142">
        <f>기본정보!H8</f>
        <v>0</v>
      </c>
      <c r="I3" s="25"/>
    </row>
    <row r="4" spans="1:24" s="28" customFormat="1" ht="15" customHeight="1">
      <c r="A4" s="124"/>
      <c r="B4" s="139" t="s">
        <v>137</v>
      </c>
      <c r="C4" s="141">
        <f>기본정보!C8</f>
        <v>0</v>
      </c>
      <c r="D4" s="139" t="s">
        <v>138</v>
      </c>
      <c r="E4" s="347">
        <f>기본정보!H4</f>
        <v>0</v>
      </c>
      <c r="F4" s="348"/>
      <c r="G4" s="139" t="s">
        <v>139</v>
      </c>
      <c r="H4" s="142">
        <f>기본정보!H9</f>
        <v>0</v>
      </c>
      <c r="I4" s="25"/>
    </row>
    <row r="5" spans="1:24" s="28" customFormat="1" ht="15" customHeight="1">
      <c r="A5" s="124"/>
      <c r="D5" s="25"/>
      <c r="E5" s="25"/>
      <c r="F5" s="25"/>
      <c r="G5" s="25"/>
      <c r="H5" s="25"/>
      <c r="I5" s="25"/>
    </row>
    <row r="6" spans="1:24" s="28" customFormat="1" ht="15" customHeight="1">
      <c r="A6" s="124"/>
      <c r="B6" s="93" t="s">
        <v>154</v>
      </c>
      <c r="D6" s="25"/>
      <c r="E6" s="25"/>
      <c r="F6" s="25"/>
      <c r="G6" s="25"/>
      <c r="H6" s="25"/>
      <c r="I6" s="25"/>
    </row>
    <row r="7" spans="1:24" ht="13.5" customHeight="1">
      <c r="A7" s="29"/>
      <c r="B7" s="93" t="s">
        <v>276</v>
      </c>
      <c r="F7" s="25"/>
      <c r="G7" s="25"/>
      <c r="H7" s="25"/>
      <c r="I7" s="25"/>
      <c r="K7" s="93" t="s">
        <v>277</v>
      </c>
      <c r="L7" s="31"/>
      <c r="M7" s="31"/>
      <c r="N7" s="26"/>
      <c r="O7" s="25"/>
      <c r="P7" s="25"/>
      <c r="Q7" s="25"/>
      <c r="R7" s="25"/>
    </row>
    <row r="8" spans="1:24" ht="13.5" customHeight="1">
      <c r="B8" s="344" t="s">
        <v>271</v>
      </c>
      <c r="C8" s="344" t="s">
        <v>275</v>
      </c>
      <c r="D8" s="351" t="s">
        <v>198</v>
      </c>
      <c r="E8" s="353" t="str">
        <f>Calcu!G7</f>
        <v>전기식 수준기 지시값 (, )</v>
      </c>
      <c r="F8" s="354"/>
      <c r="G8" s="354"/>
      <c r="H8" s="354"/>
      <c r="I8" s="355"/>
      <c r="K8" s="344" t="s">
        <v>271</v>
      </c>
      <c r="L8" s="344" t="s">
        <v>275</v>
      </c>
      <c r="M8" s="351" t="s">
        <v>198</v>
      </c>
      <c r="N8" s="353" t="str">
        <f>Calcu!G41</f>
        <v>전기식 수준기 지시값 (, )</v>
      </c>
      <c r="O8" s="354"/>
      <c r="P8" s="354"/>
      <c r="Q8" s="354"/>
      <c r="R8" s="355"/>
    </row>
    <row r="9" spans="1:24" ht="13.5" customHeight="1">
      <c r="B9" s="345"/>
      <c r="C9" s="345"/>
      <c r="D9" s="352"/>
      <c r="E9" s="206" t="s">
        <v>78</v>
      </c>
      <c r="F9" s="206" t="s">
        <v>147</v>
      </c>
      <c r="G9" s="206" t="s">
        <v>148</v>
      </c>
      <c r="H9" s="206" t="s">
        <v>149</v>
      </c>
      <c r="I9" s="206" t="s">
        <v>150</v>
      </c>
      <c r="K9" s="345"/>
      <c r="L9" s="345"/>
      <c r="M9" s="352"/>
      <c r="N9" s="206" t="s">
        <v>78</v>
      </c>
      <c r="O9" s="206" t="s">
        <v>147</v>
      </c>
      <c r="P9" s="206" t="s">
        <v>148</v>
      </c>
      <c r="Q9" s="206" t="s">
        <v>149</v>
      </c>
      <c r="R9" s="206" t="s">
        <v>150</v>
      </c>
    </row>
    <row r="10" spans="1:24" ht="13.5" customHeight="1">
      <c r="B10" s="346"/>
      <c r="C10" s="346"/>
      <c r="D10" s="205" t="str">
        <f>Calcu!F10</f>
        <v/>
      </c>
      <c r="E10" s="207">
        <f>Calcu!G9</f>
        <v>0</v>
      </c>
      <c r="F10" s="207">
        <f>Calcu!H9</f>
        <v>0</v>
      </c>
      <c r="G10" s="207">
        <f>Calcu!I9</f>
        <v>0</v>
      </c>
      <c r="H10" s="207">
        <f>Calcu!J9</f>
        <v>0</v>
      </c>
      <c r="I10" s="207">
        <f>Calcu!K9</f>
        <v>0</v>
      </c>
      <c r="K10" s="346"/>
      <c r="L10" s="346"/>
      <c r="M10" s="205" t="str">
        <f>Calcu!F44</f>
        <v/>
      </c>
      <c r="N10" s="207">
        <f>Calcu!G43</f>
        <v>0</v>
      </c>
      <c r="O10" s="207">
        <f>Calcu!H43</f>
        <v>0</v>
      </c>
      <c r="P10" s="207">
        <f>Calcu!I43</f>
        <v>0</v>
      </c>
      <c r="Q10" s="207">
        <f>Calcu!J43</f>
        <v>0</v>
      </c>
      <c r="R10" s="207">
        <f>Calcu!K43</f>
        <v>0</v>
      </c>
    </row>
    <row r="11" spans="1:24" ht="13.5" customHeight="1">
      <c r="B11" s="131" t="str">
        <f>Calcu!C10</f>
        <v/>
      </c>
      <c r="C11" s="129" t="str">
        <f>Calcu!D10</f>
        <v/>
      </c>
      <c r="D11" s="128" t="str">
        <f>Calcu!E10</f>
        <v/>
      </c>
      <c r="E11" s="128" t="str">
        <f ca="1">TEXT(Calcu!G10,Calcu!$Q$86)</f>
        <v/>
      </c>
      <c r="F11" s="128" t="str">
        <f ca="1">TEXT(Calcu!H10,Calcu!$Q$86)</f>
        <v/>
      </c>
      <c r="G11" s="128" t="str">
        <f ca="1">TEXT(Calcu!I10,Calcu!$Q$86)</f>
        <v/>
      </c>
      <c r="H11" s="128" t="str">
        <f ca="1">TEXT(Calcu!J10,Calcu!$Q$86)</f>
        <v/>
      </c>
      <c r="I11" s="128" t="str">
        <f ca="1">TEXT(Calcu!K10,Calcu!$Q$86)</f>
        <v/>
      </c>
      <c r="K11" s="131" t="str">
        <f>Calcu!C44</f>
        <v/>
      </c>
      <c r="L11" s="129" t="str">
        <f>Calcu!D44</f>
        <v/>
      </c>
      <c r="M11" s="128" t="str">
        <f>Calcu!E44</f>
        <v/>
      </c>
      <c r="N11" s="128" t="str">
        <f ca="1">TEXT(Calcu!G44,Calcu!$Q$86)</f>
        <v/>
      </c>
      <c r="O11" s="128" t="str">
        <f ca="1">TEXT(Calcu!H44,Calcu!$Q$86)</f>
        <v/>
      </c>
      <c r="P11" s="128" t="str">
        <f ca="1">TEXT(Calcu!I44,Calcu!$Q$86)</f>
        <v/>
      </c>
      <c r="Q11" s="128" t="str">
        <f ca="1">TEXT(Calcu!J44,Calcu!$Q$86)</f>
        <v/>
      </c>
      <c r="R11" s="128" t="str">
        <f ca="1">TEXT(Calcu!K44,Calcu!$Q$86)</f>
        <v/>
      </c>
    </row>
    <row r="12" spans="1:24" ht="13.5" customHeight="1">
      <c r="B12" s="131" t="str">
        <f>Calcu!C11</f>
        <v/>
      </c>
      <c r="C12" s="129" t="str">
        <f>Calcu!D11</f>
        <v/>
      </c>
      <c r="D12" s="128" t="str">
        <f>Calcu!E11</f>
        <v/>
      </c>
      <c r="E12" s="128" t="str">
        <f ca="1">TEXT(Calcu!G11,Calcu!$Q$86)</f>
        <v/>
      </c>
      <c r="F12" s="128" t="str">
        <f ca="1">TEXT(Calcu!H11,Calcu!$Q$86)</f>
        <v/>
      </c>
      <c r="G12" s="128" t="str">
        <f ca="1">TEXT(Calcu!I11,Calcu!$Q$86)</f>
        <v/>
      </c>
      <c r="H12" s="128" t="str">
        <f ca="1">TEXT(Calcu!J11,Calcu!$Q$86)</f>
        <v/>
      </c>
      <c r="I12" s="128" t="str">
        <f ca="1">TEXT(Calcu!K11,Calcu!$Q$86)</f>
        <v/>
      </c>
      <c r="K12" s="131" t="str">
        <f>Calcu!C45</f>
        <v/>
      </c>
      <c r="L12" s="129" t="str">
        <f>Calcu!D45</f>
        <v/>
      </c>
      <c r="M12" s="128" t="str">
        <f>Calcu!E45</f>
        <v/>
      </c>
      <c r="N12" s="128" t="str">
        <f ca="1">TEXT(Calcu!G45,Calcu!$Q$86)</f>
        <v/>
      </c>
      <c r="O12" s="128" t="str">
        <f ca="1">TEXT(Calcu!H45,Calcu!$Q$86)</f>
        <v/>
      </c>
      <c r="P12" s="128" t="str">
        <f ca="1">TEXT(Calcu!I45,Calcu!$Q$86)</f>
        <v/>
      </c>
      <c r="Q12" s="128" t="str">
        <f ca="1">TEXT(Calcu!J45,Calcu!$Q$86)</f>
        <v/>
      </c>
      <c r="R12" s="128" t="str">
        <f ca="1">TEXT(Calcu!K45,Calcu!$Q$86)</f>
        <v/>
      </c>
    </row>
    <row r="13" spans="1:24" ht="13.5" customHeight="1">
      <c r="B13" s="131" t="str">
        <f>Calcu!C12</f>
        <v/>
      </c>
      <c r="C13" s="129" t="str">
        <f>Calcu!D12</f>
        <v/>
      </c>
      <c r="D13" s="128" t="str">
        <f>Calcu!E12</f>
        <v/>
      </c>
      <c r="E13" s="128" t="str">
        <f ca="1">TEXT(Calcu!G12,Calcu!$Q$86)</f>
        <v/>
      </c>
      <c r="F13" s="128" t="str">
        <f ca="1">TEXT(Calcu!H12,Calcu!$Q$86)</f>
        <v/>
      </c>
      <c r="G13" s="128" t="str">
        <f ca="1">TEXT(Calcu!I12,Calcu!$Q$86)</f>
        <v/>
      </c>
      <c r="H13" s="128" t="str">
        <f ca="1">TEXT(Calcu!J12,Calcu!$Q$86)</f>
        <v/>
      </c>
      <c r="I13" s="128" t="str">
        <f ca="1">TEXT(Calcu!K12,Calcu!$Q$86)</f>
        <v/>
      </c>
      <c r="K13" s="131" t="str">
        <f>Calcu!C46</f>
        <v/>
      </c>
      <c r="L13" s="129" t="str">
        <f>Calcu!D46</f>
        <v/>
      </c>
      <c r="M13" s="128" t="str">
        <f>Calcu!E46</f>
        <v/>
      </c>
      <c r="N13" s="128" t="str">
        <f ca="1">TEXT(Calcu!G46,Calcu!$Q$86)</f>
        <v/>
      </c>
      <c r="O13" s="128" t="str">
        <f ca="1">TEXT(Calcu!H46,Calcu!$Q$86)</f>
        <v/>
      </c>
      <c r="P13" s="128" t="str">
        <f ca="1">TEXT(Calcu!I46,Calcu!$Q$86)</f>
        <v/>
      </c>
      <c r="Q13" s="128" t="str">
        <f ca="1">TEXT(Calcu!J46,Calcu!$Q$86)</f>
        <v/>
      </c>
      <c r="R13" s="128" t="str">
        <f ca="1">TEXT(Calcu!K46,Calcu!$Q$86)</f>
        <v/>
      </c>
    </row>
    <row r="14" spans="1:24" ht="13.5" customHeight="1">
      <c r="B14" s="131" t="str">
        <f>Calcu!C13</f>
        <v/>
      </c>
      <c r="C14" s="129" t="str">
        <f>Calcu!D13</f>
        <v/>
      </c>
      <c r="D14" s="128" t="str">
        <f>Calcu!E13</f>
        <v/>
      </c>
      <c r="E14" s="128" t="str">
        <f ca="1">TEXT(Calcu!G13,Calcu!$Q$86)</f>
        <v/>
      </c>
      <c r="F14" s="128" t="str">
        <f ca="1">TEXT(Calcu!H13,Calcu!$Q$86)</f>
        <v/>
      </c>
      <c r="G14" s="128" t="str">
        <f ca="1">TEXT(Calcu!I13,Calcu!$Q$86)</f>
        <v/>
      </c>
      <c r="H14" s="128" t="str">
        <f ca="1">TEXT(Calcu!J13,Calcu!$Q$86)</f>
        <v/>
      </c>
      <c r="I14" s="128" t="str">
        <f ca="1">TEXT(Calcu!K13,Calcu!$Q$86)</f>
        <v/>
      </c>
      <c r="K14" s="131" t="str">
        <f>Calcu!C47</f>
        <v/>
      </c>
      <c r="L14" s="129" t="str">
        <f>Calcu!D47</f>
        <v/>
      </c>
      <c r="M14" s="128" t="str">
        <f>Calcu!E47</f>
        <v/>
      </c>
      <c r="N14" s="128" t="str">
        <f ca="1">TEXT(Calcu!G47,Calcu!$Q$86)</f>
        <v/>
      </c>
      <c r="O14" s="128" t="str">
        <f ca="1">TEXT(Calcu!H47,Calcu!$Q$86)</f>
        <v/>
      </c>
      <c r="P14" s="128" t="str">
        <f ca="1">TEXT(Calcu!I47,Calcu!$Q$86)</f>
        <v/>
      </c>
      <c r="Q14" s="128" t="str">
        <f ca="1">TEXT(Calcu!J47,Calcu!$Q$86)</f>
        <v/>
      </c>
      <c r="R14" s="128" t="str">
        <f ca="1">TEXT(Calcu!K47,Calcu!$Q$86)</f>
        <v/>
      </c>
    </row>
    <row r="15" spans="1:24" ht="13.5" customHeight="1">
      <c r="B15" s="131" t="str">
        <f>Calcu!C14</f>
        <v/>
      </c>
      <c r="C15" s="129" t="str">
        <f>Calcu!D14</f>
        <v/>
      </c>
      <c r="D15" s="128" t="str">
        <f>Calcu!E14</f>
        <v/>
      </c>
      <c r="E15" s="128" t="str">
        <f ca="1">TEXT(Calcu!G14,Calcu!$Q$86)</f>
        <v/>
      </c>
      <c r="F15" s="128" t="str">
        <f ca="1">TEXT(Calcu!H14,Calcu!$Q$86)</f>
        <v/>
      </c>
      <c r="G15" s="128" t="str">
        <f ca="1">TEXT(Calcu!I14,Calcu!$Q$86)</f>
        <v/>
      </c>
      <c r="H15" s="128" t="str">
        <f ca="1">TEXT(Calcu!J14,Calcu!$Q$86)</f>
        <v/>
      </c>
      <c r="I15" s="128" t="str">
        <f ca="1">TEXT(Calcu!K14,Calcu!$Q$86)</f>
        <v/>
      </c>
      <c r="K15" s="131" t="str">
        <f>Calcu!C48</f>
        <v/>
      </c>
      <c r="L15" s="129" t="str">
        <f>Calcu!D48</f>
        <v/>
      </c>
      <c r="M15" s="128" t="str">
        <f>Calcu!E48</f>
        <v/>
      </c>
      <c r="N15" s="128" t="str">
        <f ca="1">TEXT(Calcu!G48,Calcu!$Q$86)</f>
        <v/>
      </c>
      <c r="O15" s="128" t="str">
        <f ca="1">TEXT(Calcu!H48,Calcu!$Q$86)</f>
        <v/>
      </c>
      <c r="P15" s="128" t="str">
        <f ca="1">TEXT(Calcu!I48,Calcu!$Q$86)</f>
        <v/>
      </c>
      <c r="Q15" s="128" t="str">
        <f ca="1">TEXT(Calcu!J48,Calcu!$Q$86)</f>
        <v/>
      </c>
      <c r="R15" s="128" t="str">
        <f ca="1">TEXT(Calcu!K48,Calcu!$Q$86)</f>
        <v/>
      </c>
    </row>
    <row r="16" spans="1:24" ht="13.5" customHeight="1">
      <c r="B16" s="131" t="str">
        <f>Calcu!C15</f>
        <v/>
      </c>
      <c r="C16" s="129" t="str">
        <f>Calcu!D15</f>
        <v/>
      </c>
      <c r="D16" s="128" t="str">
        <f>Calcu!E15</f>
        <v/>
      </c>
      <c r="E16" s="128" t="str">
        <f ca="1">TEXT(Calcu!G15,Calcu!$Q$86)</f>
        <v/>
      </c>
      <c r="F16" s="128" t="str">
        <f ca="1">TEXT(Calcu!H15,Calcu!$Q$86)</f>
        <v/>
      </c>
      <c r="G16" s="128" t="str">
        <f ca="1">TEXT(Calcu!I15,Calcu!$Q$86)</f>
        <v/>
      </c>
      <c r="H16" s="128" t="str">
        <f ca="1">TEXT(Calcu!J15,Calcu!$Q$86)</f>
        <v/>
      </c>
      <c r="I16" s="128" t="str">
        <f ca="1">TEXT(Calcu!K15,Calcu!$Q$86)</f>
        <v/>
      </c>
      <c r="K16" s="131" t="str">
        <f>Calcu!C49</f>
        <v/>
      </c>
      <c r="L16" s="129" t="str">
        <f>Calcu!D49</f>
        <v/>
      </c>
      <c r="M16" s="128" t="str">
        <f>Calcu!E49</f>
        <v/>
      </c>
      <c r="N16" s="128" t="str">
        <f ca="1">TEXT(Calcu!G49,Calcu!$Q$86)</f>
        <v/>
      </c>
      <c r="O16" s="128" t="str">
        <f ca="1">TEXT(Calcu!H49,Calcu!$Q$86)</f>
        <v/>
      </c>
      <c r="P16" s="128" t="str">
        <f ca="1">TEXT(Calcu!I49,Calcu!$Q$86)</f>
        <v/>
      </c>
      <c r="Q16" s="128" t="str">
        <f ca="1">TEXT(Calcu!J49,Calcu!$Q$86)</f>
        <v/>
      </c>
      <c r="R16" s="128" t="str">
        <f ca="1">TEXT(Calcu!K49,Calcu!$Q$86)</f>
        <v/>
      </c>
    </row>
    <row r="17" spans="2:18" ht="13.5" customHeight="1">
      <c r="B17" s="131" t="str">
        <f>Calcu!C16</f>
        <v/>
      </c>
      <c r="C17" s="129" t="str">
        <f>Calcu!D16</f>
        <v/>
      </c>
      <c r="D17" s="128" t="str">
        <f>Calcu!E16</f>
        <v/>
      </c>
      <c r="E17" s="128" t="str">
        <f ca="1">TEXT(Calcu!G16,Calcu!$Q$86)</f>
        <v/>
      </c>
      <c r="F17" s="128" t="str">
        <f ca="1">TEXT(Calcu!H16,Calcu!$Q$86)</f>
        <v/>
      </c>
      <c r="G17" s="128" t="str">
        <f ca="1">TEXT(Calcu!I16,Calcu!$Q$86)</f>
        <v/>
      </c>
      <c r="H17" s="128" t="str">
        <f ca="1">TEXT(Calcu!J16,Calcu!$Q$86)</f>
        <v/>
      </c>
      <c r="I17" s="128" t="str">
        <f ca="1">TEXT(Calcu!K16,Calcu!$Q$86)</f>
        <v/>
      </c>
      <c r="K17" s="131" t="str">
        <f>Calcu!C50</f>
        <v/>
      </c>
      <c r="L17" s="129" t="str">
        <f>Calcu!D50</f>
        <v/>
      </c>
      <c r="M17" s="128" t="str">
        <f>Calcu!E50</f>
        <v/>
      </c>
      <c r="N17" s="128" t="str">
        <f ca="1">TEXT(Calcu!G50,Calcu!$Q$86)</f>
        <v/>
      </c>
      <c r="O17" s="128" t="str">
        <f ca="1">TEXT(Calcu!H50,Calcu!$Q$86)</f>
        <v/>
      </c>
      <c r="P17" s="128" t="str">
        <f ca="1">TEXT(Calcu!I50,Calcu!$Q$86)</f>
        <v/>
      </c>
      <c r="Q17" s="128" t="str">
        <f ca="1">TEXT(Calcu!J50,Calcu!$Q$86)</f>
        <v/>
      </c>
      <c r="R17" s="128" t="str">
        <f ca="1">TEXT(Calcu!K50,Calcu!$Q$86)</f>
        <v/>
      </c>
    </row>
    <row r="18" spans="2:18" ht="13.5" customHeight="1">
      <c r="B18" s="131" t="str">
        <f>Calcu!C17</f>
        <v/>
      </c>
      <c r="C18" s="129" t="str">
        <f>Calcu!D17</f>
        <v/>
      </c>
      <c r="D18" s="128" t="str">
        <f>Calcu!E17</f>
        <v/>
      </c>
      <c r="E18" s="128" t="str">
        <f ca="1">TEXT(Calcu!G17,Calcu!$Q$86)</f>
        <v/>
      </c>
      <c r="F18" s="128" t="str">
        <f ca="1">TEXT(Calcu!H17,Calcu!$Q$86)</f>
        <v/>
      </c>
      <c r="G18" s="128" t="str">
        <f ca="1">TEXT(Calcu!I17,Calcu!$Q$86)</f>
        <v/>
      </c>
      <c r="H18" s="128" t="str">
        <f ca="1">TEXT(Calcu!J17,Calcu!$Q$86)</f>
        <v/>
      </c>
      <c r="I18" s="128" t="str">
        <f ca="1">TEXT(Calcu!K17,Calcu!$Q$86)</f>
        <v/>
      </c>
      <c r="K18" s="131" t="str">
        <f>Calcu!C51</f>
        <v/>
      </c>
      <c r="L18" s="129" t="str">
        <f>Calcu!D51</f>
        <v/>
      </c>
      <c r="M18" s="128" t="str">
        <f>Calcu!E51</f>
        <v/>
      </c>
      <c r="N18" s="128" t="str">
        <f ca="1">TEXT(Calcu!G51,Calcu!$Q$86)</f>
        <v/>
      </c>
      <c r="O18" s="128" t="str">
        <f ca="1">TEXT(Calcu!H51,Calcu!$Q$86)</f>
        <v/>
      </c>
      <c r="P18" s="128" t="str">
        <f ca="1">TEXT(Calcu!I51,Calcu!$Q$86)</f>
        <v/>
      </c>
      <c r="Q18" s="128" t="str">
        <f ca="1">TEXT(Calcu!J51,Calcu!$Q$86)</f>
        <v/>
      </c>
      <c r="R18" s="128" t="str">
        <f ca="1">TEXT(Calcu!K51,Calcu!$Q$86)</f>
        <v/>
      </c>
    </row>
    <row r="19" spans="2:18" ht="13.5" customHeight="1">
      <c r="B19" s="131" t="str">
        <f>Calcu!C18</f>
        <v/>
      </c>
      <c r="C19" s="129" t="str">
        <f>Calcu!D18</f>
        <v/>
      </c>
      <c r="D19" s="128" t="str">
        <f>Calcu!E18</f>
        <v/>
      </c>
      <c r="E19" s="128" t="str">
        <f ca="1">TEXT(Calcu!G18,Calcu!$Q$86)</f>
        <v/>
      </c>
      <c r="F19" s="128" t="str">
        <f ca="1">TEXT(Calcu!H18,Calcu!$Q$86)</f>
        <v/>
      </c>
      <c r="G19" s="128" t="str">
        <f ca="1">TEXT(Calcu!I18,Calcu!$Q$86)</f>
        <v/>
      </c>
      <c r="H19" s="128" t="str">
        <f ca="1">TEXT(Calcu!J18,Calcu!$Q$86)</f>
        <v/>
      </c>
      <c r="I19" s="128" t="str">
        <f ca="1">TEXT(Calcu!K18,Calcu!$Q$86)</f>
        <v/>
      </c>
      <c r="K19" s="131" t="str">
        <f>Calcu!C52</f>
        <v/>
      </c>
      <c r="L19" s="129" t="str">
        <f>Calcu!D52</f>
        <v/>
      </c>
      <c r="M19" s="128" t="str">
        <f>Calcu!E52</f>
        <v/>
      </c>
      <c r="N19" s="128" t="str">
        <f ca="1">TEXT(Calcu!G52,Calcu!$Q$86)</f>
        <v/>
      </c>
      <c r="O19" s="128" t="str">
        <f ca="1">TEXT(Calcu!H52,Calcu!$Q$86)</f>
        <v/>
      </c>
      <c r="P19" s="128" t="str">
        <f ca="1">TEXT(Calcu!I52,Calcu!$Q$86)</f>
        <v/>
      </c>
      <c r="Q19" s="128" t="str">
        <f ca="1">TEXT(Calcu!J52,Calcu!$Q$86)</f>
        <v/>
      </c>
      <c r="R19" s="128" t="str">
        <f ca="1">TEXT(Calcu!K52,Calcu!$Q$86)</f>
        <v/>
      </c>
    </row>
    <row r="20" spans="2:18" ht="13.5" customHeight="1">
      <c r="B20" s="131" t="str">
        <f>Calcu!C19</f>
        <v/>
      </c>
      <c r="C20" s="129" t="str">
        <f>Calcu!D19</f>
        <v/>
      </c>
      <c r="D20" s="128" t="str">
        <f>Calcu!E19</f>
        <v/>
      </c>
      <c r="E20" s="128" t="str">
        <f ca="1">TEXT(Calcu!G19,Calcu!$Q$86)</f>
        <v/>
      </c>
      <c r="F20" s="128" t="str">
        <f ca="1">TEXT(Calcu!H19,Calcu!$Q$86)</f>
        <v/>
      </c>
      <c r="G20" s="128" t="str">
        <f ca="1">TEXT(Calcu!I19,Calcu!$Q$86)</f>
        <v/>
      </c>
      <c r="H20" s="128" t="str">
        <f ca="1">TEXT(Calcu!J19,Calcu!$Q$86)</f>
        <v/>
      </c>
      <c r="I20" s="128" t="str">
        <f ca="1">TEXT(Calcu!K19,Calcu!$Q$86)</f>
        <v/>
      </c>
      <c r="K20" s="131" t="str">
        <f>Calcu!C53</f>
        <v/>
      </c>
      <c r="L20" s="129" t="str">
        <f>Calcu!D53</f>
        <v/>
      </c>
      <c r="M20" s="128" t="str">
        <f>Calcu!E53</f>
        <v/>
      </c>
      <c r="N20" s="128" t="str">
        <f ca="1">TEXT(Calcu!G53,Calcu!$Q$86)</f>
        <v/>
      </c>
      <c r="O20" s="128" t="str">
        <f ca="1">TEXT(Calcu!H53,Calcu!$Q$86)</f>
        <v/>
      </c>
      <c r="P20" s="128" t="str">
        <f ca="1">TEXT(Calcu!I53,Calcu!$Q$86)</f>
        <v/>
      </c>
      <c r="Q20" s="128" t="str">
        <f ca="1">TEXT(Calcu!J53,Calcu!$Q$86)</f>
        <v/>
      </c>
      <c r="R20" s="128" t="str">
        <f ca="1">TEXT(Calcu!K53,Calcu!$Q$86)</f>
        <v/>
      </c>
    </row>
    <row r="21" spans="2:18" ht="13.5" customHeight="1">
      <c r="B21" s="131" t="str">
        <f>Calcu!C20</f>
        <v/>
      </c>
      <c r="C21" s="129" t="str">
        <f>Calcu!D20</f>
        <v/>
      </c>
      <c r="D21" s="128" t="str">
        <f>Calcu!E20</f>
        <v/>
      </c>
      <c r="E21" s="128" t="str">
        <f ca="1">TEXT(Calcu!G20,Calcu!$Q$86)</f>
        <v/>
      </c>
      <c r="F21" s="128" t="str">
        <f ca="1">TEXT(Calcu!H20,Calcu!$Q$86)</f>
        <v/>
      </c>
      <c r="G21" s="128" t="str">
        <f ca="1">TEXT(Calcu!I20,Calcu!$Q$86)</f>
        <v/>
      </c>
      <c r="H21" s="128" t="str">
        <f ca="1">TEXT(Calcu!J20,Calcu!$Q$86)</f>
        <v/>
      </c>
      <c r="I21" s="128" t="str">
        <f ca="1">TEXT(Calcu!K20,Calcu!$Q$86)</f>
        <v/>
      </c>
      <c r="K21" s="131" t="str">
        <f>Calcu!C54</f>
        <v/>
      </c>
      <c r="L21" s="129" t="str">
        <f>Calcu!D54</f>
        <v/>
      </c>
      <c r="M21" s="128" t="str">
        <f>Calcu!E54</f>
        <v/>
      </c>
      <c r="N21" s="128" t="str">
        <f ca="1">TEXT(Calcu!G54,Calcu!$Q$86)</f>
        <v/>
      </c>
      <c r="O21" s="128" t="str">
        <f ca="1">TEXT(Calcu!H54,Calcu!$Q$86)</f>
        <v/>
      </c>
      <c r="P21" s="128" t="str">
        <f ca="1">TEXT(Calcu!I54,Calcu!$Q$86)</f>
        <v/>
      </c>
      <c r="Q21" s="128" t="str">
        <f ca="1">TEXT(Calcu!J54,Calcu!$Q$86)</f>
        <v/>
      </c>
      <c r="R21" s="128" t="str">
        <f ca="1">TEXT(Calcu!K54,Calcu!$Q$86)</f>
        <v/>
      </c>
    </row>
    <row r="22" spans="2:18" ht="13.5" customHeight="1">
      <c r="B22" s="131" t="str">
        <f>Calcu!C21</f>
        <v/>
      </c>
      <c r="C22" s="129" t="str">
        <f>Calcu!D21</f>
        <v/>
      </c>
      <c r="D22" s="128" t="str">
        <f>Calcu!E21</f>
        <v/>
      </c>
      <c r="E22" s="128" t="str">
        <f ca="1">TEXT(Calcu!G21,Calcu!$Q$86)</f>
        <v/>
      </c>
      <c r="F22" s="128" t="str">
        <f ca="1">TEXT(Calcu!H21,Calcu!$Q$86)</f>
        <v/>
      </c>
      <c r="G22" s="128" t="str">
        <f ca="1">TEXT(Calcu!I21,Calcu!$Q$86)</f>
        <v/>
      </c>
      <c r="H22" s="128" t="str">
        <f ca="1">TEXT(Calcu!J21,Calcu!$Q$86)</f>
        <v/>
      </c>
      <c r="I22" s="128" t="str">
        <f ca="1">TEXT(Calcu!K21,Calcu!$Q$86)</f>
        <v/>
      </c>
      <c r="K22" s="131" t="str">
        <f>Calcu!C55</f>
        <v/>
      </c>
      <c r="L22" s="129" t="str">
        <f>Calcu!D55</f>
        <v/>
      </c>
      <c r="M22" s="128" t="str">
        <f>Calcu!E55</f>
        <v/>
      </c>
      <c r="N22" s="128" t="str">
        <f ca="1">TEXT(Calcu!G55,Calcu!$Q$86)</f>
        <v/>
      </c>
      <c r="O22" s="128" t="str">
        <f ca="1">TEXT(Calcu!H55,Calcu!$Q$86)</f>
        <v/>
      </c>
      <c r="P22" s="128" t="str">
        <f ca="1">TEXT(Calcu!I55,Calcu!$Q$86)</f>
        <v/>
      </c>
      <c r="Q22" s="128" t="str">
        <f ca="1">TEXT(Calcu!J55,Calcu!$Q$86)</f>
        <v/>
      </c>
      <c r="R22" s="128" t="str">
        <f ca="1">TEXT(Calcu!K55,Calcu!$Q$86)</f>
        <v/>
      </c>
    </row>
    <row r="23" spans="2:18" ht="13.5" customHeight="1">
      <c r="B23" s="131" t="str">
        <f>Calcu!C22</f>
        <v/>
      </c>
      <c r="C23" s="129" t="str">
        <f>Calcu!D22</f>
        <v/>
      </c>
      <c r="D23" s="128" t="str">
        <f>Calcu!E22</f>
        <v/>
      </c>
      <c r="E23" s="128" t="str">
        <f ca="1">TEXT(Calcu!G22,Calcu!$Q$86)</f>
        <v/>
      </c>
      <c r="F23" s="128" t="str">
        <f ca="1">TEXT(Calcu!H22,Calcu!$Q$86)</f>
        <v/>
      </c>
      <c r="G23" s="128" t="str">
        <f ca="1">TEXT(Calcu!I22,Calcu!$Q$86)</f>
        <v/>
      </c>
      <c r="H23" s="128" t="str">
        <f ca="1">TEXT(Calcu!J22,Calcu!$Q$86)</f>
        <v/>
      </c>
      <c r="I23" s="128" t="str">
        <f ca="1">TEXT(Calcu!K22,Calcu!$Q$86)</f>
        <v/>
      </c>
      <c r="K23" s="131" t="str">
        <f>Calcu!C56</f>
        <v/>
      </c>
      <c r="L23" s="129" t="str">
        <f>Calcu!D56</f>
        <v/>
      </c>
      <c r="M23" s="128" t="str">
        <f>Calcu!E56</f>
        <v/>
      </c>
      <c r="N23" s="128" t="str">
        <f ca="1">TEXT(Calcu!G56,Calcu!$Q$86)</f>
        <v/>
      </c>
      <c r="O23" s="128" t="str">
        <f ca="1">TEXT(Calcu!H56,Calcu!$Q$86)</f>
        <v/>
      </c>
      <c r="P23" s="128" t="str">
        <f ca="1">TEXT(Calcu!I56,Calcu!$Q$86)</f>
        <v/>
      </c>
      <c r="Q23" s="128" t="str">
        <f ca="1">TEXT(Calcu!J56,Calcu!$Q$86)</f>
        <v/>
      </c>
      <c r="R23" s="128" t="str">
        <f ca="1">TEXT(Calcu!K56,Calcu!$Q$86)</f>
        <v/>
      </c>
    </row>
    <row r="24" spans="2:18" ht="13.5" customHeight="1">
      <c r="B24" s="131" t="str">
        <f>Calcu!C23</f>
        <v/>
      </c>
      <c r="C24" s="129" t="str">
        <f>Calcu!D23</f>
        <v/>
      </c>
      <c r="D24" s="128" t="str">
        <f>Calcu!E23</f>
        <v/>
      </c>
      <c r="E24" s="128" t="str">
        <f ca="1">TEXT(Calcu!G23,Calcu!$Q$86)</f>
        <v/>
      </c>
      <c r="F24" s="128" t="str">
        <f ca="1">TEXT(Calcu!H23,Calcu!$Q$86)</f>
        <v/>
      </c>
      <c r="G24" s="128" t="str">
        <f ca="1">TEXT(Calcu!I23,Calcu!$Q$86)</f>
        <v/>
      </c>
      <c r="H24" s="128" t="str">
        <f ca="1">TEXT(Calcu!J23,Calcu!$Q$86)</f>
        <v/>
      </c>
      <c r="I24" s="128" t="str">
        <f ca="1">TEXT(Calcu!K23,Calcu!$Q$86)</f>
        <v/>
      </c>
      <c r="K24" s="131" t="str">
        <f>Calcu!C57</f>
        <v/>
      </c>
      <c r="L24" s="129" t="str">
        <f>Calcu!D57</f>
        <v/>
      </c>
      <c r="M24" s="128" t="str">
        <f>Calcu!E57</f>
        <v/>
      </c>
      <c r="N24" s="128" t="str">
        <f ca="1">TEXT(Calcu!G57,Calcu!$Q$86)</f>
        <v/>
      </c>
      <c r="O24" s="128" t="str">
        <f ca="1">TEXT(Calcu!H57,Calcu!$Q$86)</f>
        <v/>
      </c>
      <c r="P24" s="128" t="str">
        <f ca="1">TEXT(Calcu!I57,Calcu!$Q$86)</f>
        <v/>
      </c>
      <c r="Q24" s="128" t="str">
        <f ca="1">TEXT(Calcu!J57,Calcu!$Q$86)</f>
        <v/>
      </c>
      <c r="R24" s="128" t="str">
        <f ca="1">TEXT(Calcu!K57,Calcu!$Q$86)</f>
        <v/>
      </c>
    </row>
    <row r="25" spans="2:18" ht="13.5" customHeight="1">
      <c r="B25" s="131" t="str">
        <f>Calcu!C24</f>
        <v/>
      </c>
      <c r="C25" s="129" t="str">
        <f>Calcu!D24</f>
        <v/>
      </c>
      <c r="D25" s="128" t="str">
        <f>Calcu!E24</f>
        <v/>
      </c>
      <c r="E25" s="128" t="str">
        <f ca="1">TEXT(Calcu!G24,Calcu!$Q$86)</f>
        <v/>
      </c>
      <c r="F25" s="128" t="str">
        <f ca="1">TEXT(Calcu!H24,Calcu!$Q$86)</f>
        <v/>
      </c>
      <c r="G25" s="128" t="str">
        <f ca="1">TEXT(Calcu!I24,Calcu!$Q$86)</f>
        <v/>
      </c>
      <c r="H25" s="128" t="str">
        <f ca="1">TEXT(Calcu!J24,Calcu!$Q$86)</f>
        <v/>
      </c>
      <c r="I25" s="128" t="str">
        <f ca="1">TEXT(Calcu!K24,Calcu!$Q$86)</f>
        <v/>
      </c>
      <c r="K25" s="131" t="str">
        <f>Calcu!C58</f>
        <v/>
      </c>
      <c r="L25" s="129" t="str">
        <f>Calcu!D58</f>
        <v/>
      </c>
      <c r="M25" s="128" t="str">
        <f>Calcu!E58</f>
        <v/>
      </c>
      <c r="N25" s="128" t="str">
        <f ca="1">TEXT(Calcu!G58,Calcu!$Q$86)</f>
        <v/>
      </c>
      <c r="O25" s="128" t="str">
        <f ca="1">TEXT(Calcu!H58,Calcu!$Q$86)</f>
        <v/>
      </c>
      <c r="P25" s="128" t="str">
        <f ca="1">TEXT(Calcu!I58,Calcu!$Q$86)</f>
        <v/>
      </c>
      <c r="Q25" s="128" t="str">
        <f ca="1">TEXT(Calcu!J58,Calcu!$Q$86)</f>
        <v/>
      </c>
      <c r="R25" s="128" t="str">
        <f ca="1">TEXT(Calcu!K58,Calcu!$Q$86)</f>
        <v/>
      </c>
    </row>
    <row r="26" spans="2:18" ht="13.5" customHeight="1">
      <c r="B26" s="131" t="str">
        <f>Calcu!C25</f>
        <v/>
      </c>
      <c r="C26" s="129" t="str">
        <f>Calcu!D25</f>
        <v/>
      </c>
      <c r="D26" s="128" t="str">
        <f>Calcu!E25</f>
        <v/>
      </c>
      <c r="E26" s="128" t="str">
        <f ca="1">TEXT(Calcu!G25,Calcu!$Q$86)</f>
        <v/>
      </c>
      <c r="F26" s="128" t="str">
        <f ca="1">TEXT(Calcu!H25,Calcu!$Q$86)</f>
        <v/>
      </c>
      <c r="G26" s="128" t="str">
        <f ca="1">TEXT(Calcu!I25,Calcu!$Q$86)</f>
        <v/>
      </c>
      <c r="H26" s="128" t="str">
        <f ca="1">TEXT(Calcu!J25,Calcu!$Q$86)</f>
        <v/>
      </c>
      <c r="I26" s="128" t="str">
        <f ca="1">TEXT(Calcu!K25,Calcu!$Q$86)</f>
        <v/>
      </c>
      <c r="K26" s="131" t="str">
        <f>Calcu!C59</f>
        <v/>
      </c>
      <c r="L26" s="129" t="str">
        <f>Calcu!D59</f>
        <v/>
      </c>
      <c r="M26" s="128" t="str">
        <f>Calcu!E59</f>
        <v/>
      </c>
      <c r="N26" s="128" t="str">
        <f ca="1">TEXT(Calcu!G59,Calcu!$Q$86)</f>
        <v/>
      </c>
      <c r="O26" s="128" t="str">
        <f ca="1">TEXT(Calcu!H59,Calcu!$Q$86)</f>
        <v/>
      </c>
      <c r="P26" s="128" t="str">
        <f ca="1">TEXT(Calcu!I59,Calcu!$Q$86)</f>
        <v/>
      </c>
      <c r="Q26" s="128" t="str">
        <f ca="1">TEXT(Calcu!J59,Calcu!$Q$86)</f>
        <v/>
      </c>
      <c r="R26" s="128" t="str">
        <f ca="1">TEXT(Calcu!K59,Calcu!$Q$86)</f>
        <v/>
      </c>
    </row>
    <row r="27" spans="2:18" ht="13.5" customHeight="1">
      <c r="B27" s="131" t="str">
        <f>Calcu!C26</f>
        <v/>
      </c>
      <c r="C27" s="129" t="str">
        <f>Calcu!D26</f>
        <v/>
      </c>
      <c r="D27" s="128" t="str">
        <f>Calcu!E26</f>
        <v/>
      </c>
      <c r="E27" s="128" t="str">
        <f ca="1">TEXT(Calcu!G26,Calcu!$Q$86)</f>
        <v/>
      </c>
      <c r="F27" s="128" t="str">
        <f ca="1">TEXT(Calcu!H26,Calcu!$Q$86)</f>
        <v/>
      </c>
      <c r="G27" s="128" t="str">
        <f ca="1">TEXT(Calcu!I26,Calcu!$Q$86)</f>
        <v/>
      </c>
      <c r="H27" s="128" t="str">
        <f ca="1">TEXT(Calcu!J26,Calcu!$Q$86)</f>
        <v/>
      </c>
      <c r="I27" s="128" t="str">
        <f ca="1">TEXT(Calcu!K26,Calcu!$Q$86)</f>
        <v/>
      </c>
      <c r="K27" s="131" t="str">
        <f>Calcu!C60</f>
        <v/>
      </c>
      <c r="L27" s="129" t="str">
        <f>Calcu!D60</f>
        <v/>
      </c>
      <c r="M27" s="128" t="str">
        <f>Calcu!E60</f>
        <v/>
      </c>
      <c r="N27" s="128" t="str">
        <f ca="1">TEXT(Calcu!G60,Calcu!$Q$86)</f>
        <v/>
      </c>
      <c r="O27" s="128" t="str">
        <f ca="1">TEXT(Calcu!H60,Calcu!$Q$86)</f>
        <v/>
      </c>
      <c r="P27" s="128" t="str">
        <f ca="1">TEXT(Calcu!I60,Calcu!$Q$86)</f>
        <v/>
      </c>
      <c r="Q27" s="128" t="str">
        <f ca="1">TEXT(Calcu!J60,Calcu!$Q$86)</f>
        <v/>
      </c>
      <c r="R27" s="128" t="str">
        <f ca="1">TEXT(Calcu!K60,Calcu!$Q$86)</f>
        <v/>
      </c>
    </row>
    <row r="28" spans="2:18" ht="13.5" customHeight="1">
      <c r="B28" s="131" t="str">
        <f>Calcu!C27</f>
        <v/>
      </c>
      <c r="C28" s="129" t="str">
        <f>Calcu!D27</f>
        <v/>
      </c>
      <c r="D28" s="128" t="str">
        <f>Calcu!E27</f>
        <v/>
      </c>
      <c r="E28" s="128" t="str">
        <f ca="1">TEXT(Calcu!G27,Calcu!$Q$86)</f>
        <v/>
      </c>
      <c r="F28" s="128" t="str">
        <f ca="1">TEXT(Calcu!H27,Calcu!$Q$86)</f>
        <v/>
      </c>
      <c r="G28" s="128" t="str">
        <f ca="1">TEXT(Calcu!I27,Calcu!$Q$86)</f>
        <v/>
      </c>
      <c r="H28" s="128" t="str">
        <f ca="1">TEXT(Calcu!J27,Calcu!$Q$86)</f>
        <v/>
      </c>
      <c r="I28" s="128" t="str">
        <f ca="1">TEXT(Calcu!K27,Calcu!$Q$86)</f>
        <v/>
      </c>
      <c r="K28" s="131" t="str">
        <f>Calcu!C61</f>
        <v/>
      </c>
      <c r="L28" s="129" t="str">
        <f>Calcu!D61</f>
        <v/>
      </c>
      <c r="M28" s="128" t="str">
        <f>Calcu!E61</f>
        <v/>
      </c>
      <c r="N28" s="128" t="str">
        <f ca="1">TEXT(Calcu!G61,Calcu!$Q$86)</f>
        <v/>
      </c>
      <c r="O28" s="128" t="str">
        <f ca="1">TEXT(Calcu!H61,Calcu!$Q$86)</f>
        <v/>
      </c>
      <c r="P28" s="128" t="str">
        <f ca="1">TEXT(Calcu!I61,Calcu!$Q$86)</f>
        <v/>
      </c>
      <c r="Q28" s="128" t="str">
        <f ca="1">TEXT(Calcu!J61,Calcu!$Q$86)</f>
        <v/>
      </c>
      <c r="R28" s="128" t="str">
        <f ca="1">TEXT(Calcu!K61,Calcu!$Q$86)</f>
        <v/>
      </c>
    </row>
    <row r="29" spans="2:18" ht="13.5" customHeight="1">
      <c r="B29" s="131" t="str">
        <f>Calcu!C28</f>
        <v/>
      </c>
      <c r="C29" s="129" t="str">
        <f>Calcu!D28</f>
        <v/>
      </c>
      <c r="D29" s="128" t="str">
        <f>Calcu!E28</f>
        <v/>
      </c>
      <c r="E29" s="128" t="str">
        <f ca="1">TEXT(Calcu!G28,Calcu!$Q$86)</f>
        <v/>
      </c>
      <c r="F29" s="128" t="str">
        <f ca="1">TEXT(Calcu!H28,Calcu!$Q$86)</f>
        <v/>
      </c>
      <c r="G29" s="128" t="str">
        <f ca="1">TEXT(Calcu!I28,Calcu!$Q$86)</f>
        <v/>
      </c>
      <c r="H29" s="128" t="str">
        <f ca="1">TEXT(Calcu!J28,Calcu!$Q$86)</f>
        <v/>
      </c>
      <c r="I29" s="128" t="str">
        <f ca="1">TEXT(Calcu!K28,Calcu!$Q$86)</f>
        <v/>
      </c>
      <c r="K29" s="131" t="str">
        <f>Calcu!C62</f>
        <v/>
      </c>
      <c r="L29" s="129" t="str">
        <f>Calcu!D62</f>
        <v/>
      </c>
      <c r="M29" s="128" t="str">
        <f>Calcu!E62</f>
        <v/>
      </c>
      <c r="N29" s="128" t="str">
        <f ca="1">TEXT(Calcu!G62,Calcu!$Q$86)</f>
        <v/>
      </c>
      <c r="O29" s="128" t="str">
        <f ca="1">TEXT(Calcu!H62,Calcu!$Q$86)</f>
        <v/>
      </c>
      <c r="P29" s="128" t="str">
        <f ca="1">TEXT(Calcu!I62,Calcu!$Q$86)</f>
        <v/>
      </c>
      <c r="Q29" s="128" t="str">
        <f ca="1">TEXT(Calcu!J62,Calcu!$Q$86)</f>
        <v/>
      </c>
      <c r="R29" s="128" t="str">
        <f ca="1">TEXT(Calcu!K62,Calcu!$Q$86)</f>
        <v/>
      </c>
    </row>
    <row r="30" spans="2:18" ht="13.5" customHeight="1">
      <c r="B30" s="131" t="str">
        <f>Calcu!C29</f>
        <v/>
      </c>
      <c r="C30" s="129" t="str">
        <f>Calcu!D29</f>
        <v/>
      </c>
      <c r="D30" s="128" t="str">
        <f>Calcu!E29</f>
        <v/>
      </c>
      <c r="E30" s="128" t="str">
        <f ca="1">TEXT(Calcu!G29,Calcu!$Q$86)</f>
        <v/>
      </c>
      <c r="F30" s="128" t="str">
        <f ca="1">TEXT(Calcu!H29,Calcu!$Q$86)</f>
        <v/>
      </c>
      <c r="G30" s="128" t="str">
        <f ca="1">TEXT(Calcu!I29,Calcu!$Q$86)</f>
        <v/>
      </c>
      <c r="H30" s="128" t="str">
        <f ca="1">TEXT(Calcu!J29,Calcu!$Q$86)</f>
        <v/>
      </c>
      <c r="I30" s="128" t="str">
        <f ca="1">TEXT(Calcu!K29,Calcu!$Q$86)</f>
        <v/>
      </c>
      <c r="K30" s="131" t="str">
        <f>Calcu!C63</f>
        <v/>
      </c>
      <c r="L30" s="129" t="str">
        <f>Calcu!D63</f>
        <v/>
      </c>
      <c r="M30" s="128" t="str">
        <f>Calcu!E63</f>
        <v/>
      </c>
      <c r="N30" s="128" t="str">
        <f ca="1">TEXT(Calcu!G63,Calcu!$Q$86)</f>
        <v/>
      </c>
      <c r="O30" s="128" t="str">
        <f ca="1">TEXT(Calcu!H63,Calcu!$Q$86)</f>
        <v/>
      </c>
      <c r="P30" s="128" t="str">
        <f ca="1">TEXT(Calcu!I63,Calcu!$Q$86)</f>
        <v/>
      </c>
      <c r="Q30" s="128" t="str">
        <f ca="1">TEXT(Calcu!J63,Calcu!$Q$86)</f>
        <v/>
      </c>
      <c r="R30" s="128" t="str">
        <f ca="1">TEXT(Calcu!K63,Calcu!$Q$86)</f>
        <v/>
      </c>
    </row>
    <row r="31" spans="2:18" ht="13.5" customHeight="1">
      <c r="B31" s="131" t="str">
        <f>Calcu!C30</f>
        <v/>
      </c>
      <c r="C31" s="129" t="str">
        <f>Calcu!D30</f>
        <v/>
      </c>
      <c r="D31" s="128" t="str">
        <f>Calcu!E30</f>
        <v/>
      </c>
      <c r="E31" s="128" t="str">
        <f ca="1">TEXT(Calcu!G30,Calcu!$Q$86)</f>
        <v/>
      </c>
      <c r="F31" s="128" t="str">
        <f ca="1">TEXT(Calcu!H30,Calcu!$Q$86)</f>
        <v/>
      </c>
      <c r="G31" s="128" t="str">
        <f ca="1">TEXT(Calcu!I30,Calcu!$Q$86)</f>
        <v/>
      </c>
      <c r="H31" s="128" t="str">
        <f ca="1">TEXT(Calcu!J30,Calcu!$Q$86)</f>
        <v/>
      </c>
      <c r="I31" s="128" t="str">
        <f ca="1">TEXT(Calcu!K30,Calcu!$Q$86)</f>
        <v/>
      </c>
      <c r="K31" s="131" t="str">
        <f>Calcu!C64</f>
        <v/>
      </c>
      <c r="L31" s="129" t="str">
        <f>Calcu!D64</f>
        <v/>
      </c>
      <c r="M31" s="128" t="str">
        <f>Calcu!E64</f>
        <v/>
      </c>
      <c r="N31" s="128" t="str">
        <f ca="1">TEXT(Calcu!G64,Calcu!$Q$86)</f>
        <v/>
      </c>
      <c r="O31" s="128" t="str">
        <f ca="1">TEXT(Calcu!H64,Calcu!$Q$86)</f>
        <v/>
      </c>
      <c r="P31" s="128" t="str">
        <f ca="1">TEXT(Calcu!I64,Calcu!$Q$86)</f>
        <v/>
      </c>
      <c r="Q31" s="128" t="str">
        <f ca="1">TEXT(Calcu!J64,Calcu!$Q$86)</f>
        <v/>
      </c>
      <c r="R31" s="128" t="str">
        <f ca="1">TEXT(Calcu!K64,Calcu!$Q$86)</f>
        <v/>
      </c>
    </row>
    <row r="32" spans="2:18" ht="13.5" customHeight="1">
      <c r="B32" s="131" t="str">
        <f>Calcu!C31</f>
        <v/>
      </c>
      <c r="C32" s="129" t="str">
        <f>Calcu!D31</f>
        <v/>
      </c>
      <c r="D32" s="128" t="str">
        <f>Calcu!E31</f>
        <v/>
      </c>
      <c r="E32" s="128" t="str">
        <f ca="1">TEXT(Calcu!G31,Calcu!$Q$86)</f>
        <v/>
      </c>
      <c r="F32" s="128" t="str">
        <f ca="1">TEXT(Calcu!H31,Calcu!$Q$86)</f>
        <v/>
      </c>
      <c r="G32" s="128" t="str">
        <f ca="1">TEXT(Calcu!I31,Calcu!$Q$86)</f>
        <v/>
      </c>
      <c r="H32" s="128" t="str">
        <f ca="1">TEXT(Calcu!J31,Calcu!$Q$86)</f>
        <v/>
      </c>
      <c r="I32" s="128" t="str">
        <f ca="1">TEXT(Calcu!K31,Calcu!$Q$86)</f>
        <v/>
      </c>
      <c r="K32" s="131" t="str">
        <f>Calcu!C65</f>
        <v/>
      </c>
      <c r="L32" s="129" t="str">
        <f>Calcu!D65</f>
        <v/>
      </c>
      <c r="M32" s="128" t="str">
        <f>Calcu!E65</f>
        <v/>
      </c>
      <c r="N32" s="128" t="str">
        <f ca="1">TEXT(Calcu!G65,Calcu!$Q$86)</f>
        <v/>
      </c>
      <c r="O32" s="128" t="str">
        <f ca="1">TEXT(Calcu!H65,Calcu!$Q$86)</f>
        <v/>
      </c>
      <c r="P32" s="128" t="str">
        <f ca="1">TEXT(Calcu!I65,Calcu!$Q$86)</f>
        <v/>
      </c>
      <c r="Q32" s="128" t="str">
        <f ca="1">TEXT(Calcu!J65,Calcu!$Q$86)</f>
        <v/>
      </c>
      <c r="R32" s="128" t="str">
        <f ca="1">TEXT(Calcu!K65,Calcu!$Q$86)</f>
        <v/>
      </c>
    </row>
    <row r="33" spans="1:18" ht="13.5" customHeight="1">
      <c r="B33" s="131" t="str">
        <f>Calcu!C32</f>
        <v/>
      </c>
      <c r="C33" s="129" t="str">
        <f>Calcu!D32</f>
        <v/>
      </c>
      <c r="D33" s="128" t="str">
        <f>Calcu!E32</f>
        <v/>
      </c>
      <c r="E33" s="128" t="str">
        <f ca="1">TEXT(Calcu!G32,Calcu!$Q$86)</f>
        <v/>
      </c>
      <c r="F33" s="128" t="str">
        <f ca="1">TEXT(Calcu!H32,Calcu!$Q$86)</f>
        <v/>
      </c>
      <c r="G33" s="128" t="str">
        <f ca="1">TEXT(Calcu!I32,Calcu!$Q$86)</f>
        <v/>
      </c>
      <c r="H33" s="128" t="str">
        <f ca="1">TEXT(Calcu!J32,Calcu!$Q$86)</f>
        <v/>
      </c>
      <c r="I33" s="128" t="str">
        <f ca="1">TEXT(Calcu!K32,Calcu!$Q$86)</f>
        <v/>
      </c>
      <c r="K33" s="131" t="str">
        <f>Calcu!C66</f>
        <v/>
      </c>
      <c r="L33" s="129" t="str">
        <f>Calcu!D66</f>
        <v/>
      </c>
      <c r="M33" s="128" t="str">
        <f>Calcu!E66</f>
        <v/>
      </c>
      <c r="N33" s="128" t="str">
        <f ca="1">TEXT(Calcu!G66,Calcu!$Q$86)</f>
        <v/>
      </c>
      <c r="O33" s="128" t="str">
        <f ca="1">TEXT(Calcu!H66,Calcu!$Q$86)</f>
        <v/>
      </c>
      <c r="P33" s="128" t="str">
        <f ca="1">TEXT(Calcu!I66,Calcu!$Q$86)</f>
        <v/>
      </c>
      <c r="Q33" s="128" t="str">
        <f ca="1">TEXT(Calcu!J66,Calcu!$Q$86)</f>
        <v/>
      </c>
      <c r="R33" s="128" t="str">
        <f ca="1">TEXT(Calcu!K66,Calcu!$Q$86)</f>
        <v/>
      </c>
    </row>
    <row r="34" spans="1:18" ht="13.5" customHeight="1">
      <c r="B34" s="131" t="str">
        <f>Calcu!C33</f>
        <v/>
      </c>
      <c r="C34" s="129" t="str">
        <f>Calcu!D33</f>
        <v/>
      </c>
      <c r="D34" s="128" t="str">
        <f>Calcu!E33</f>
        <v/>
      </c>
      <c r="E34" s="128" t="str">
        <f ca="1">TEXT(Calcu!G33,Calcu!$Q$86)</f>
        <v/>
      </c>
      <c r="F34" s="128" t="str">
        <f ca="1">TEXT(Calcu!H33,Calcu!$Q$86)</f>
        <v/>
      </c>
      <c r="G34" s="128" t="str">
        <f ca="1">TEXT(Calcu!I33,Calcu!$Q$86)</f>
        <v/>
      </c>
      <c r="H34" s="128" t="str">
        <f ca="1">TEXT(Calcu!J33,Calcu!$Q$86)</f>
        <v/>
      </c>
      <c r="I34" s="128" t="str">
        <f ca="1">TEXT(Calcu!K33,Calcu!$Q$86)</f>
        <v/>
      </c>
      <c r="K34" s="131" t="str">
        <f>Calcu!C67</f>
        <v/>
      </c>
      <c r="L34" s="129" t="str">
        <f>Calcu!D67</f>
        <v/>
      </c>
      <c r="M34" s="128" t="str">
        <f>Calcu!E67</f>
        <v/>
      </c>
      <c r="N34" s="128" t="str">
        <f ca="1">TEXT(Calcu!G67,Calcu!$Q$86)</f>
        <v/>
      </c>
      <c r="O34" s="128" t="str">
        <f ca="1">TEXT(Calcu!H67,Calcu!$Q$86)</f>
        <v/>
      </c>
      <c r="P34" s="128" t="str">
        <f ca="1">TEXT(Calcu!I67,Calcu!$Q$86)</f>
        <v/>
      </c>
      <c r="Q34" s="128" t="str">
        <f ca="1">TEXT(Calcu!J67,Calcu!$Q$86)</f>
        <v/>
      </c>
      <c r="R34" s="128" t="str">
        <f ca="1">TEXT(Calcu!K67,Calcu!$Q$86)</f>
        <v/>
      </c>
    </row>
    <row r="35" spans="1:18" ht="13.5" customHeight="1">
      <c r="B35" s="131" t="str">
        <f>Calcu!C34</f>
        <v/>
      </c>
      <c r="C35" s="129" t="str">
        <f>Calcu!D34</f>
        <v/>
      </c>
      <c r="D35" s="128" t="str">
        <f>Calcu!E34</f>
        <v/>
      </c>
      <c r="E35" s="128" t="str">
        <f ca="1">TEXT(Calcu!G34,Calcu!$Q$86)</f>
        <v/>
      </c>
      <c r="F35" s="128" t="str">
        <f ca="1">TEXT(Calcu!H34,Calcu!$Q$86)</f>
        <v/>
      </c>
      <c r="G35" s="128" t="str">
        <f ca="1">TEXT(Calcu!I34,Calcu!$Q$86)</f>
        <v/>
      </c>
      <c r="H35" s="128" t="str">
        <f ca="1">TEXT(Calcu!J34,Calcu!$Q$86)</f>
        <v/>
      </c>
      <c r="I35" s="128" t="str">
        <f ca="1">TEXT(Calcu!K34,Calcu!$Q$86)</f>
        <v/>
      </c>
      <c r="K35" s="131" t="str">
        <f>Calcu!C68</f>
        <v/>
      </c>
      <c r="L35" s="129" t="str">
        <f>Calcu!D68</f>
        <v/>
      </c>
      <c r="M35" s="128" t="str">
        <f>Calcu!E68</f>
        <v/>
      </c>
      <c r="N35" s="128" t="str">
        <f ca="1">TEXT(Calcu!G68,Calcu!$Q$86)</f>
        <v/>
      </c>
      <c r="O35" s="128" t="str">
        <f ca="1">TEXT(Calcu!H68,Calcu!$Q$86)</f>
        <v/>
      </c>
      <c r="P35" s="128" t="str">
        <f ca="1">TEXT(Calcu!I68,Calcu!$Q$86)</f>
        <v/>
      </c>
      <c r="Q35" s="128" t="str">
        <f ca="1">TEXT(Calcu!J68,Calcu!$Q$86)</f>
        <v/>
      </c>
      <c r="R35" s="128" t="str">
        <f ca="1">TEXT(Calcu!K68,Calcu!$Q$86)</f>
        <v/>
      </c>
    </row>
    <row r="36" spans="1:18" ht="13.5" customHeight="1">
      <c r="B36" s="131" t="str">
        <f>Calcu!C35</f>
        <v/>
      </c>
      <c r="C36" s="129" t="str">
        <f>Calcu!D35</f>
        <v/>
      </c>
      <c r="D36" s="128" t="str">
        <f>Calcu!E35</f>
        <v/>
      </c>
      <c r="E36" s="128" t="str">
        <f ca="1">TEXT(Calcu!G35,Calcu!$Q$86)</f>
        <v/>
      </c>
      <c r="F36" s="128" t="str">
        <f ca="1">TEXT(Calcu!H35,Calcu!$Q$86)</f>
        <v/>
      </c>
      <c r="G36" s="128" t="str">
        <f ca="1">TEXT(Calcu!I35,Calcu!$Q$86)</f>
        <v/>
      </c>
      <c r="H36" s="128" t="str">
        <f ca="1">TEXT(Calcu!J35,Calcu!$Q$86)</f>
        <v/>
      </c>
      <c r="I36" s="128" t="str">
        <f ca="1">TEXT(Calcu!K35,Calcu!$Q$86)</f>
        <v/>
      </c>
      <c r="K36" s="131" t="str">
        <f>Calcu!C69</f>
        <v/>
      </c>
      <c r="L36" s="129" t="str">
        <f>Calcu!D69</f>
        <v/>
      </c>
      <c r="M36" s="128" t="str">
        <f>Calcu!E69</f>
        <v/>
      </c>
      <c r="N36" s="128" t="str">
        <f ca="1">TEXT(Calcu!G69,Calcu!$Q$86)</f>
        <v/>
      </c>
      <c r="O36" s="128" t="str">
        <f ca="1">TEXT(Calcu!H69,Calcu!$Q$86)</f>
        <v/>
      </c>
      <c r="P36" s="128" t="str">
        <f ca="1">TEXT(Calcu!I69,Calcu!$Q$86)</f>
        <v/>
      </c>
      <c r="Q36" s="128" t="str">
        <f ca="1">TEXT(Calcu!J69,Calcu!$Q$86)</f>
        <v/>
      </c>
      <c r="R36" s="128" t="str">
        <f ca="1">TEXT(Calcu!K69,Calcu!$Q$86)</f>
        <v/>
      </c>
    </row>
    <row r="37" spans="1:18" ht="13.5" customHeight="1">
      <c r="B37" s="131" t="str">
        <f>Calcu!C36</f>
        <v/>
      </c>
      <c r="C37" s="129" t="str">
        <f>Calcu!D36</f>
        <v/>
      </c>
      <c r="D37" s="128" t="str">
        <f>Calcu!E36</f>
        <v/>
      </c>
      <c r="E37" s="128" t="str">
        <f ca="1">TEXT(Calcu!G36,Calcu!$Q$86)</f>
        <v/>
      </c>
      <c r="F37" s="128" t="str">
        <f ca="1">TEXT(Calcu!H36,Calcu!$Q$86)</f>
        <v/>
      </c>
      <c r="G37" s="128" t="str">
        <f ca="1">TEXT(Calcu!I36,Calcu!$Q$86)</f>
        <v/>
      </c>
      <c r="H37" s="128" t="str">
        <f ca="1">TEXT(Calcu!J36,Calcu!$Q$86)</f>
        <v/>
      </c>
      <c r="I37" s="128" t="str">
        <f ca="1">TEXT(Calcu!K36,Calcu!$Q$86)</f>
        <v/>
      </c>
      <c r="K37" s="131" t="str">
        <f>Calcu!C70</f>
        <v/>
      </c>
      <c r="L37" s="129" t="str">
        <f>Calcu!D70</f>
        <v/>
      </c>
      <c r="M37" s="128" t="str">
        <f>Calcu!E70</f>
        <v/>
      </c>
      <c r="N37" s="128" t="str">
        <f ca="1">TEXT(Calcu!G70,Calcu!$Q$86)</f>
        <v/>
      </c>
      <c r="O37" s="128" t="str">
        <f ca="1">TEXT(Calcu!H70,Calcu!$Q$86)</f>
        <v/>
      </c>
      <c r="P37" s="128" t="str">
        <f ca="1">TEXT(Calcu!I70,Calcu!$Q$86)</f>
        <v/>
      </c>
      <c r="Q37" s="128" t="str">
        <f ca="1">TEXT(Calcu!J70,Calcu!$Q$86)</f>
        <v/>
      </c>
      <c r="R37" s="128" t="str">
        <f ca="1">TEXT(Calcu!K70,Calcu!$Q$86)</f>
        <v/>
      </c>
    </row>
    <row r="38" spans="1:18" ht="13.5" customHeight="1">
      <c r="B38" s="131" t="str">
        <f>Calcu!C37</f>
        <v/>
      </c>
      <c r="C38" s="129" t="str">
        <f>Calcu!D37</f>
        <v/>
      </c>
      <c r="D38" s="128" t="str">
        <f>Calcu!E37</f>
        <v/>
      </c>
      <c r="E38" s="128" t="str">
        <f ca="1">TEXT(Calcu!G37,Calcu!$Q$86)</f>
        <v/>
      </c>
      <c r="F38" s="128" t="str">
        <f ca="1">TEXT(Calcu!H37,Calcu!$Q$86)</f>
        <v/>
      </c>
      <c r="G38" s="128" t="str">
        <f ca="1">TEXT(Calcu!I37,Calcu!$Q$86)</f>
        <v/>
      </c>
      <c r="H38" s="128" t="str">
        <f ca="1">TEXT(Calcu!J37,Calcu!$Q$86)</f>
        <v/>
      </c>
      <c r="I38" s="128" t="str">
        <f ca="1">TEXT(Calcu!K37,Calcu!$Q$86)</f>
        <v/>
      </c>
      <c r="K38" s="131" t="str">
        <f>Calcu!C71</f>
        <v/>
      </c>
      <c r="L38" s="129" t="str">
        <f>Calcu!D71</f>
        <v/>
      </c>
      <c r="M38" s="128" t="str">
        <f>Calcu!E71</f>
        <v/>
      </c>
      <c r="N38" s="128" t="str">
        <f ca="1">TEXT(Calcu!G71,Calcu!$Q$86)</f>
        <v/>
      </c>
      <c r="O38" s="128" t="str">
        <f ca="1">TEXT(Calcu!H71,Calcu!$Q$86)</f>
        <v/>
      </c>
      <c r="P38" s="128" t="str">
        <f ca="1">TEXT(Calcu!I71,Calcu!$Q$86)</f>
        <v/>
      </c>
      <c r="Q38" s="128" t="str">
        <f ca="1">TEXT(Calcu!J71,Calcu!$Q$86)</f>
        <v/>
      </c>
      <c r="R38" s="128" t="str">
        <f ca="1">TEXT(Calcu!K71,Calcu!$Q$86)</f>
        <v/>
      </c>
    </row>
    <row r="39" spans="1:18" ht="13.5" customHeight="1">
      <c r="B39" s="131" t="str">
        <f>Calcu!C38</f>
        <v/>
      </c>
      <c r="C39" s="129" t="str">
        <f>Calcu!D38</f>
        <v/>
      </c>
      <c r="D39" s="128" t="str">
        <f>Calcu!E38</f>
        <v/>
      </c>
      <c r="E39" s="128" t="str">
        <f ca="1">TEXT(Calcu!G38,Calcu!$Q$86)</f>
        <v/>
      </c>
      <c r="F39" s="128" t="str">
        <f ca="1">TEXT(Calcu!H38,Calcu!$Q$86)</f>
        <v/>
      </c>
      <c r="G39" s="128" t="str">
        <f ca="1">TEXT(Calcu!I38,Calcu!$Q$86)</f>
        <v/>
      </c>
      <c r="H39" s="128" t="str">
        <f ca="1">TEXT(Calcu!J38,Calcu!$Q$86)</f>
        <v/>
      </c>
      <c r="I39" s="128" t="str">
        <f ca="1">TEXT(Calcu!K38,Calcu!$Q$86)</f>
        <v/>
      </c>
      <c r="K39" s="131" t="str">
        <f>Calcu!C72</f>
        <v/>
      </c>
      <c r="L39" s="129" t="str">
        <f>Calcu!D72</f>
        <v/>
      </c>
      <c r="M39" s="128" t="str">
        <f>Calcu!E72</f>
        <v/>
      </c>
      <c r="N39" s="128" t="str">
        <f ca="1">TEXT(Calcu!G72,Calcu!$Q$86)</f>
        <v/>
      </c>
      <c r="O39" s="128" t="str">
        <f ca="1">TEXT(Calcu!H72,Calcu!$Q$86)</f>
        <v/>
      </c>
      <c r="P39" s="128" t="str">
        <f ca="1">TEXT(Calcu!I72,Calcu!$Q$86)</f>
        <v/>
      </c>
      <c r="Q39" s="128" t="str">
        <f ca="1">TEXT(Calcu!J72,Calcu!$Q$86)</f>
        <v/>
      </c>
      <c r="R39" s="128" t="str">
        <f ca="1">TEXT(Calcu!K72,Calcu!$Q$86)</f>
        <v/>
      </c>
    </row>
    <row r="40" spans="1:18" ht="13.5" customHeight="1">
      <c r="B40" s="131" t="str">
        <f>Calcu!C39</f>
        <v/>
      </c>
      <c r="C40" s="129" t="str">
        <f>Calcu!D39</f>
        <v/>
      </c>
      <c r="D40" s="128" t="str">
        <f>Calcu!E39</f>
        <v/>
      </c>
      <c r="E40" s="128" t="str">
        <f ca="1">TEXT(Calcu!G39,Calcu!$Q$86)</f>
        <v/>
      </c>
      <c r="F40" s="128" t="str">
        <f ca="1">TEXT(Calcu!H39,Calcu!$Q$86)</f>
        <v/>
      </c>
      <c r="G40" s="128" t="str">
        <f ca="1">TEXT(Calcu!I39,Calcu!$Q$86)</f>
        <v/>
      </c>
      <c r="H40" s="128" t="str">
        <f ca="1">TEXT(Calcu!J39,Calcu!$Q$86)</f>
        <v/>
      </c>
      <c r="I40" s="128" t="str">
        <f ca="1">TEXT(Calcu!K39,Calcu!$Q$86)</f>
        <v/>
      </c>
      <c r="K40" s="131" t="str">
        <f>Calcu!C73</f>
        <v/>
      </c>
      <c r="L40" s="129" t="str">
        <f>Calcu!D73</f>
        <v/>
      </c>
      <c r="M40" s="128" t="str">
        <f>Calcu!E73</f>
        <v/>
      </c>
      <c r="N40" s="128" t="str">
        <f ca="1">TEXT(Calcu!G73,Calcu!$Q$86)</f>
        <v/>
      </c>
      <c r="O40" s="128" t="str">
        <f ca="1">TEXT(Calcu!H73,Calcu!$Q$86)</f>
        <v/>
      </c>
      <c r="P40" s="128" t="str">
        <f ca="1">TEXT(Calcu!I73,Calcu!$Q$86)</f>
        <v/>
      </c>
      <c r="Q40" s="128" t="str">
        <f ca="1">TEXT(Calcu!J73,Calcu!$Q$86)</f>
        <v/>
      </c>
      <c r="R40" s="128" t="str">
        <f ca="1">TEXT(Calcu!K73,Calcu!$Q$86)</f>
        <v/>
      </c>
    </row>
    <row r="42" spans="1:18" ht="13.5" customHeight="1">
      <c r="A42" s="29"/>
      <c r="B42" s="93" t="s">
        <v>278</v>
      </c>
      <c r="F42" s="25"/>
      <c r="G42" s="25"/>
      <c r="H42" s="25"/>
      <c r="I42" s="25"/>
      <c r="K42" s="93" t="s">
        <v>279</v>
      </c>
      <c r="L42" s="31"/>
      <c r="M42" s="31"/>
      <c r="N42" s="26"/>
      <c r="O42" s="25"/>
      <c r="P42" s="25"/>
      <c r="Q42" s="25"/>
      <c r="R42" s="25"/>
    </row>
    <row r="43" spans="1:18" ht="13.5" customHeight="1">
      <c r="B43" s="344" t="s">
        <v>271</v>
      </c>
      <c r="C43" s="344" t="s">
        <v>275</v>
      </c>
      <c r="D43" s="351" t="s">
        <v>198</v>
      </c>
      <c r="E43" s="353" t="str">
        <f>Calcu!G108</f>
        <v>전기식 수준기 지시값 (, )</v>
      </c>
      <c r="F43" s="354"/>
      <c r="G43" s="354"/>
      <c r="H43" s="354"/>
      <c r="I43" s="355"/>
      <c r="K43" s="344" t="s">
        <v>271</v>
      </c>
      <c r="L43" s="344" t="s">
        <v>275</v>
      </c>
      <c r="M43" s="351" t="s">
        <v>198</v>
      </c>
      <c r="N43" s="353" t="str">
        <f>Calcu!G142</f>
        <v>전기식 수준기 지시값 (, )</v>
      </c>
      <c r="O43" s="354"/>
      <c r="P43" s="354"/>
      <c r="Q43" s="354"/>
      <c r="R43" s="355"/>
    </row>
    <row r="44" spans="1:18" ht="13.5" customHeight="1">
      <c r="B44" s="345"/>
      <c r="C44" s="345"/>
      <c r="D44" s="352"/>
      <c r="E44" s="206" t="s">
        <v>78</v>
      </c>
      <c r="F44" s="206" t="s">
        <v>147</v>
      </c>
      <c r="G44" s="206" t="s">
        <v>148</v>
      </c>
      <c r="H44" s="206" t="s">
        <v>149</v>
      </c>
      <c r="I44" s="206" t="s">
        <v>150</v>
      </c>
      <c r="K44" s="345"/>
      <c r="L44" s="345"/>
      <c r="M44" s="352"/>
      <c r="N44" s="206" t="s">
        <v>78</v>
      </c>
      <c r="O44" s="206" t="s">
        <v>147</v>
      </c>
      <c r="P44" s="206" t="s">
        <v>148</v>
      </c>
      <c r="Q44" s="206" t="s">
        <v>149</v>
      </c>
      <c r="R44" s="206" t="s">
        <v>150</v>
      </c>
    </row>
    <row r="45" spans="1:18" ht="13.5" customHeight="1">
      <c r="B45" s="346"/>
      <c r="C45" s="346"/>
      <c r="D45" s="205" t="str">
        <f>Calcu!F111</f>
        <v/>
      </c>
      <c r="E45" s="207">
        <f>Calcu!G110</f>
        <v>0</v>
      </c>
      <c r="F45" s="207">
        <f>Calcu!H110</f>
        <v>0</v>
      </c>
      <c r="G45" s="207">
        <f>Calcu!I110</f>
        <v>0</v>
      </c>
      <c r="H45" s="207">
        <f>Calcu!J110</f>
        <v>0</v>
      </c>
      <c r="I45" s="207">
        <f>Calcu!K110</f>
        <v>0</v>
      </c>
      <c r="K45" s="346"/>
      <c r="L45" s="346"/>
      <c r="M45" s="205" t="str">
        <f>Calcu!F145</f>
        <v/>
      </c>
      <c r="N45" s="207">
        <f>Calcu!G144</f>
        <v>0</v>
      </c>
      <c r="O45" s="207">
        <f>Calcu!H144</f>
        <v>0</v>
      </c>
      <c r="P45" s="207">
        <f>Calcu!I144</f>
        <v>0</v>
      </c>
      <c r="Q45" s="207">
        <f>Calcu!J144</f>
        <v>0</v>
      </c>
      <c r="R45" s="207">
        <f>Calcu!K144</f>
        <v>0</v>
      </c>
    </row>
    <row r="46" spans="1:18" ht="13.5" customHeight="1">
      <c r="B46" s="131" t="str">
        <f>Calcu!C111</f>
        <v/>
      </c>
      <c r="C46" s="129" t="str">
        <f>Calcu!D111</f>
        <v/>
      </c>
      <c r="D46" s="128" t="str">
        <f>Calcu!E111</f>
        <v/>
      </c>
      <c r="E46" s="128" t="str">
        <f ca="1">TEXT(Calcu!G111,Calcu!$Q$187)</f>
        <v/>
      </c>
      <c r="F46" s="128" t="str">
        <f ca="1">TEXT(Calcu!H111,Calcu!$Q$187)</f>
        <v/>
      </c>
      <c r="G46" s="128" t="str">
        <f ca="1">TEXT(Calcu!I111,Calcu!$Q$187)</f>
        <v/>
      </c>
      <c r="H46" s="128" t="str">
        <f ca="1">TEXT(Calcu!J111,Calcu!$Q$187)</f>
        <v/>
      </c>
      <c r="I46" s="128" t="str">
        <f ca="1">TEXT(Calcu!K111,Calcu!$Q$187)</f>
        <v/>
      </c>
      <c r="K46" s="131" t="str">
        <f>Calcu!C145</f>
        <v/>
      </c>
      <c r="L46" s="129" t="str">
        <f>Calcu!D145</f>
        <v/>
      </c>
      <c r="M46" s="128" t="str">
        <f>Calcu!E145</f>
        <v/>
      </c>
      <c r="N46" s="128" t="str">
        <f ca="1">TEXT(Calcu!G145,Calcu!$Q$187)</f>
        <v/>
      </c>
      <c r="O46" s="128" t="str">
        <f ca="1">TEXT(Calcu!H145,Calcu!$Q$187)</f>
        <v/>
      </c>
      <c r="P46" s="128" t="str">
        <f ca="1">TEXT(Calcu!I145,Calcu!$Q$187)</f>
        <v/>
      </c>
      <c r="Q46" s="128" t="str">
        <f ca="1">TEXT(Calcu!J145,Calcu!$Q$187)</f>
        <v/>
      </c>
      <c r="R46" s="128" t="str">
        <f ca="1">TEXT(Calcu!K145,Calcu!$Q$187)</f>
        <v/>
      </c>
    </row>
    <row r="47" spans="1:18" ht="13.5" customHeight="1">
      <c r="B47" s="131" t="str">
        <f>Calcu!C112</f>
        <v/>
      </c>
      <c r="C47" s="129" t="str">
        <f>Calcu!D112</f>
        <v/>
      </c>
      <c r="D47" s="128" t="str">
        <f>Calcu!E112</f>
        <v/>
      </c>
      <c r="E47" s="128" t="str">
        <f ca="1">TEXT(Calcu!G112,Calcu!$Q$187)</f>
        <v/>
      </c>
      <c r="F47" s="128" t="str">
        <f ca="1">TEXT(Calcu!H112,Calcu!$Q$187)</f>
        <v/>
      </c>
      <c r="G47" s="128" t="str">
        <f ca="1">TEXT(Calcu!I112,Calcu!$Q$187)</f>
        <v/>
      </c>
      <c r="H47" s="128" t="str">
        <f ca="1">TEXT(Calcu!J112,Calcu!$Q$187)</f>
        <v/>
      </c>
      <c r="I47" s="128" t="str">
        <f ca="1">TEXT(Calcu!K112,Calcu!$Q$187)</f>
        <v/>
      </c>
      <c r="K47" s="131" t="str">
        <f>Calcu!C146</f>
        <v/>
      </c>
      <c r="L47" s="129" t="str">
        <f>Calcu!D146</f>
        <v/>
      </c>
      <c r="M47" s="128" t="str">
        <f>Calcu!E146</f>
        <v/>
      </c>
      <c r="N47" s="128" t="str">
        <f ca="1">TEXT(Calcu!G146,Calcu!$Q$187)</f>
        <v/>
      </c>
      <c r="O47" s="128" t="str">
        <f ca="1">TEXT(Calcu!H146,Calcu!$Q$187)</f>
        <v/>
      </c>
      <c r="P47" s="128" t="str">
        <f ca="1">TEXT(Calcu!I146,Calcu!$Q$187)</f>
        <v/>
      </c>
      <c r="Q47" s="128" t="str">
        <f ca="1">TEXT(Calcu!J146,Calcu!$Q$187)</f>
        <v/>
      </c>
      <c r="R47" s="128" t="str">
        <f ca="1">TEXT(Calcu!K146,Calcu!$Q$187)</f>
        <v/>
      </c>
    </row>
    <row r="48" spans="1:18" ht="13.5" customHeight="1">
      <c r="B48" s="131" t="str">
        <f>Calcu!C113</f>
        <v/>
      </c>
      <c r="C48" s="129" t="str">
        <f>Calcu!D113</f>
        <v/>
      </c>
      <c r="D48" s="128" t="str">
        <f>Calcu!E113</f>
        <v/>
      </c>
      <c r="E48" s="128" t="str">
        <f ca="1">TEXT(Calcu!G113,Calcu!$Q$187)</f>
        <v/>
      </c>
      <c r="F48" s="128" t="str">
        <f ca="1">TEXT(Calcu!H113,Calcu!$Q$187)</f>
        <v/>
      </c>
      <c r="G48" s="128" t="str">
        <f ca="1">TEXT(Calcu!I113,Calcu!$Q$187)</f>
        <v/>
      </c>
      <c r="H48" s="128" t="str">
        <f ca="1">TEXT(Calcu!J113,Calcu!$Q$187)</f>
        <v/>
      </c>
      <c r="I48" s="128" t="str">
        <f ca="1">TEXT(Calcu!K113,Calcu!$Q$187)</f>
        <v/>
      </c>
      <c r="K48" s="131" t="str">
        <f>Calcu!C147</f>
        <v/>
      </c>
      <c r="L48" s="129" t="str">
        <f>Calcu!D147</f>
        <v/>
      </c>
      <c r="M48" s="128" t="str">
        <f>Calcu!E147</f>
        <v/>
      </c>
      <c r="N48" s="128" t="str">
        <f ca="1">TEXT(Calcu!G147,Calcu!$Q$187)</f>
        <v/>
      </c>
      <c r="O48" s="128" t="str">
        <f ca="1">TEXT(Calcu!H147,Calcu!$Q$187)</f>
        <v/>
      </c>
      <c r="P48" s="128" t="str">
        <f ca="1">TEXT(Calcu!I147,Calcu!$Q$187)</f>
        <v/>
      </c>
      <c r="Q48" s="128" t="str">
        <f ca="1">TEXT(Calcu!J147,Calcu!$Q$187)</f>
        <v/>
      </c>
      <c r="R48" s="128" t="str">
        <f ca="1">TEXT(Calcu!K147,Calcu!$Q$187)</f>
        <v/>
      </c>
    </row>
    <row r="49" spans="2:18" ht="13.5" customHeight="1">
      <c r="B49" s="131" t="str">
        <f>Calcu!C114</f>
        <v/>
      </c>
      <c r="C49" s="129" t="str">
        <f>Calcu!D114</f>
        <v/>
      </c>
      <c r="D49" s="128" t="str">
        <f>Calcu!E114</f>
        <v/>
      </c>
      <c r="E49" s="128" t="str">
        <f ca="1">TEXT(Calcu!G114,Calcu!$Q$187)</f>
        <v/>
      </c>
      <c r="F49" s="128" t="str">
        <f ca="1">TEXT(Calcu!H114,Calcu!$Q$187)</f>
        <v/>
      </c>
      <c r="G49" s="128" t="str">
        <f ca="1">TEXT(Calcu!I114,Calcu!$Q$187)</f>
        <v/>
      </c>
      <c r="H49" s="128" t="str">
        <f ca="1">TEXT(Calcu!J114,Calcu!$Q$187)</f>
        <v/>
      </c>
      <c r="I49" s="128" t="str">
        <f ca="1">TEXT(Calcu!K114,Calcu!$Q$187)</f>
        <v/>
      </c>
      <c r="K49" s="131" t="str">
        <f>Calcu!C148</f>
        <v/>
      </c>
      <c r="L49" s="129" t="str">
        <f>Calcu!D148</f>
        <v/>
      </c>
      <c r="M49" s="128" t="str">
        <f>Calcu!E148</f>
        <v/>
      </c>
      <c r="N49" s="128" t="str">
        <f ca="1">TEXT(Calcu!G148,Calcu!$Q$187)</f>
        <v/>
      </c>
      <c r="O49" s="128" t="str">
        <f ca="1">TEXT(Calcu!H148,Calcu!$Q$187)</f>
        <v/>
      </c>
      <c r="P49" s="128" t="str">
        <f ca="1">TEXT(Calcu!I148,Calcu!$Q$187)</f>
        <v/>
      </c>
      <c r="Q49" s="128" t="str">
        <f ca="1">TEXT(Calcu!J148,Calcu!$Q$187)</f>
        <v/>
      </c>
      <c r="R49" s="128" t="str">
        <f ca="1">TEXT(Calcu!K148,Calcu!$Q$187)</f>
        <v/>
      </c>
    </row>
    <row r="50" spans="2:18" ht="13.5" customHeight="1">
      <c r="B50" s="131" t="str">
        <f>Calcu!C115</f>
        <v/>
      </c>
      <c r="C50" s="129" t="str">
        <f>Calcu!D115</f>
        <v/>
      </c>
      <c r="D50" s="128" t="str">
        <f>Calcu!E115</f>
        <v/>
      </c>
      <c r="E50" s="128" t="str">
        <f ca="1">TEXT(Calcu!G115,Calcu!$Q$187)</f>
        <v/>
      </c>
      <c r="F50" s="128" t="str">
        <f ca="1">TEXT(Calcu!H115,Calcu!$Q$187)</f>
        <v/>
      </c>
      <c r="G50" s="128" t="str">
        <f ca="1">TEXT(Calcu!I115,Calcu!$Q$187)</f>
        <v/>
      </c>
      <c r="H50" s="128" t="str">
        <f ca="1">TEXT(Calcu!J115,Calcu!$Q$187)</f>
        <v/>
      </c>
      <c r="I50" s="128" t="str">
        <f ca="1">TEXT(Calcu!K115,Calcu!$Q$187)</f>
        <v/>
      </c>
      <c r="K50" s="131" t="str">
        <f>Calcu!C149</f>
        <v/>
      </c>
      <c r="L50" s="129" t="str">
        <f>Calcu!D149</f>
        <v/>
      </c>
      <c r="M50" s="128" t="str">
        <f>Calcu!E149</f>
        <v/>
      </c>
      <c r="N50" s="128" t="str">
        <f ca="1">TEXT(Calcu!G149,Calcu!$Q$187)</f>
        <v/>
      </c>
      <c r="O50" s="128" t="str">
        <f ca="1">TEXT(Calcu!H149,Calcu!$Q$187)</f>
        <v/>
      </c>
      <c r="P50" s="128" t="str">
        <f ca="1">TEXT(Calcu!I149,Calcu!$Q$187)</f>
        <v/>
      </c>
      <c r="Q50" s="128" t="str">
        <f ca="1">TEXT(Calcu!J149,Calcu!$Q$187)</f>
        <v/>
      </c>
      <c r="R50" s="128" t="str">
        <f ca="1">TEXT(Calcu!K149,Calcu!$Q$187)</f>
        <v/>
      </c>
    </row>
    <row r="51" spans="2:18" ht="13.5" customHeight="1">
      <c r="B51" s="131" t="str">
        <f>Calcu!C116</f>
        <v/>
      </c>
      <c r="C51" s="129" t="str">
        <f>Calcu!D116</f>
        <v/>
      </c>
      <c r="D51" s="128" t="str">
        <f>Calcu!E116</f>
        <v/>
      </c>
      <c r="E51" s="128" t="str">
        <f ca="1">TEXT(Calcu!G116,Calcu!$Q$187)</f>
        <v/>
      </c>
      <c r="F51" s="128" t="str">
        <f ca="1">TEXT(Calcu!H116,Calcu!$Q$187)</f>
        <v/>
      </c>
      <c r="G51" s="128" t="str">
        <f ca="1">TEXT(Calcu!I116,Calcu!$Q$187)</f>
        <v/>
      </c>
      <c r="H51" s="128" t="str">
        <f ca="1">TEXT(Calcu!J116,Calcu!$Q$187)</f>
        <v/>
      </c>
      <c r="I51" s="128" t="str">
        <f ca="1">TEXT(Calcu!K116,Calcu!$Q$187)</f>
        <v/>
      </c>
      <c r="K51" s="131" t="str">
        <f>Calcu!C150</f>
        <v/>
      </c>
      <c r="L51" s="129" t="str">
        <f>Calcu!D150</f>
        <v/>
      </c>
      <c r="M51" s="128" t="str">
        <f>Calcu!E150</f>
        <v/>
      </c>
      <c r="N51" s="128" t="str">
        <f ca="1">TEXT(Calcu!G150,Calcu!$Q$187)</f>
        <v/>
      </c>
      <c r="O51" s="128" t="str">
        <f ca="1">TEXT(Calcu!H150,Calcu!$Q$187)</f>
        <v/>
      </c>
      <c r="P51" s="128" t="str">
        <f ca="1">TEXT(Calcu!I150,Calcu!$Q$187)</f>
        <v/>
      </c>
      <c r="Q51" s="128" t="str">
        <f ca="1">TEXT(Calcu!J150,Calcu!$Q$187)</f>
        <v/>
      </c>
      <c r="R51" s="128" t="str">
        <f ca="1">TEXT(Calcu!K150,Calcu!$Q$187)</f>
        <v/>
      </c>
    </row>
    <row r="52" spans="2:18" ht="13.5" customHeight="1">
      <c r="B52" s="131" t="str">
        <f>Calcu!C117</f>
        <v/>
      </c>
      <c r="C52" s="129" t="str">
        <f>Calcu!D117</f>
        <v/>
      </c>
      <c r="D52" s="128" t="str">
        <f>Calcu!E117</f>
        <v/>
      </c>
      <c r="E52" s="128" t="str">
        <f ca="1">TEXT(Calcu!G117,Calcu!$Q$187)</f>
        <v/>
      </c>
      <c r="F52" s="128" t="str">
        <f ca="1">TEXT(Calcu!H117,Calcu!$Q$187)</f>
        <v/>
      </c>
      <c r="G52" s="128" t="str">
        <f ca="1">TEXT(Calcu!I117,Calcu!$Q$187)</f>
        <v/>
      </c>
      <c r="H52" s="128" t="str">
        <f ca="1">TEXT(Calcu!J117,Calcu!$Q$187)</f>
        <v/>
      </c>
      <c r="I52" s="128" t="str">
        <f ca="1">TEXT(Calcu!K117,Calcu!$Q$187)</f>
        <v/>
      </c>
      <c r="K52" s="131" t="str">
        <f>Calcu!C151</f>
        <v/>
      </c>
      <c r="L52" s="129" t="str">
        <f>Calcu!D151</f>
        <v/>
      </c>
      <c r="M52" s="128" t="str">
        <f>Calcu!E151</f>
        <v/>
      </c>
      <c r="N52" s="128" t="str">
        <f ca="1">TEXT(Calcu!G151,Calcu!$Q$187)</f>
        <v/>
      </c>
      <c r="O52" s="128" t="str">
        <f ca="1">TEXT(Calcu!H151,Calcu!$Q$187)</f>
        <v/>
      </c>
      <c r="P52" s="128" t="str">
        <f ca="1">TEXT(Calcu!I151,Calcu!$Q$187)</f>
        <v/>
      </c>
      <c r="Q52" s="128" t="str">
        <f ca="1">TEXT(Calcu!J151,Calcu!$Q$187)</f>
        <v/>
      </c>
      <c r="R52" s="128" t="str">
        <f ca="1">TEXT(Calcu!K151,Calcu!$Q$187)</f>
        <v/>
      </c>
    </row>
    <row r="53" spans="2:18" ht="13.5" customHeight="1">
      <c r="B53" s="131" t="str">
        <f>Calcu!C118</f>
        <v/>
      </c>
      <c r="C53" s="129" t="str">
        <f>Calcu!D118</f>
        <v/>
      </c>
      <c r="D53" s="128" t="str">
        <f>Calcu!E118</f>
        <v/>
      </c>
      <c r="E53" s="128" t="str">
        <f ca="1">TEXT(Calcu!G118,Calcu!$Q$187)</f>
        <v/>
      </c>
      <c r="F53" s="128" t="str">
        <f ca="1">TEXT(Calcu!H118,Calcu!$Q$187)</f>
        <v/>
      </c>
      <c r="G53" s="128" t="str">
        <f ca="1">TEXT(Calcu!I118,Calcu!$Q$187)</f>
        <v/>
      </c>
      <c r="H53" s="128" t="str">
        <f ca="1">TEXT(Calcu!J118,Calcu!$Q$187)</f>
        <v/>
      </c>
      <c r="I53" s="128" t="str">
        <f ca="1">TEXT(Calcu!K118,Calcu!$Q$187)</f>
        <v/>
      </c>
      <c r="K53" s="131" t="str">
        <f>Calcu!C152</f>
        <v/>
      </c>
      <c r="L53" s="129" t="str">
        <f>Calcu!D152</f>
        <v/>
      </c>
      <c r="M53" s="128" t="str">
        <f>Calcu!E152</f>
        <v/>
      </c>
      <c r="N53" s="128" t="str">
        <f ca="1">TEXT(Calcu!G152,Calcu!$Q$187)</f>
        <v/>
      </c>
      <c r="O53" s="128" t="str">
        <f ca="1">TEXT(Calcu!H152,Calcu!$Q$187)</f>
        <v/>
      </c>
      <c r="P53" s="128" t="str">
        <f ca="1">TEXT(Calcu!I152,Calcu!$Q$187)</f>
        <v/>
      </c>
      <c r="Q53" s="128" t="str">
        <f ca="1">TEXT(Calcu!J152,Calcu!$Q$187)</f>
        <v/>
      </c>
      <c r="R53" s="128" t="str">
        <f ca="1">TEXT(Calcu!K152,Calcu!$Q$187)</f>
        <v/>
      </c>
    </row>
    <row r="54" spans="2:18" ht="13.5" customHeight="1">
      <c r="B54" s="131" t="str">
        <f>Calcu!C119</f>
        <v/>
      </c>
      <c r="C54" s="129" t="str">
        <f>Calcu!D119</f>
        <v/>
      </c>
      <c r="D54" s="128" t="str">
        <f>Calcu!E119</f>
        <v/>
      </c>
      <c r="E54" s="128" t="str">
        <f ca="1">TEXT(Calcu!G119,Calcu!$Q$187)</f>
        <v/>
      </c>
      <c r="F54" s="128" t="str">
        <f ca="1">TEXT(Calcu!H119,Calcu!$Q$187)</f>
        <v/>
      </c>
      <c r="G54" s="128" t="str">
        <f ca="1">TEXT(Calcu!I119,Calcu!$Q$187)</f>
        <v/>
      </c>
      <c r="H54" s="128" t="str">
        <f ca="1">TEXT(Calcu!J119,Calcu!$Q$187)</f>
        <v/>
      </c>
      <c r="I54" s="128" t="str">
        <f ca="1">TEXT(Calcu!K119,Calcu!$Q$187)</f>
        <v/>
      </c>
      <c r="K54" s="131" t="str">
        <f>Calcu!C153</f>
        <v/>
      </c>
      <c r="L54" s="129" t="str">
        <f>Calcu!D153</f>
        <v/>
      </c>
      <c r="M54" s="128" t="str">
        <f>Calcu!E153</f>
        <v/>
      </c>
      <c r="N54" s="128" t="str">
        <f ca="1">TEXT(Calcu!G153,Calcu!$Q$187)</f>
        <v/>
      </c>
      <c r="O54" s="128" t="str">
        <f ca="1">TEXT(Calcu!H153,Calcu!$Q$187)</f>
        <v/>
      </c>
      <c r="P54" s="128" t="str">
        <f ca="1">TEXT(Calcu!I153,Calcu!$Q$187)</f>
        <v/>
      </c>
      <c r="Q54" s="128" t="str">
        <f ca="1">TEXT(Calcu!J153,Calcu!$Q$187)</f>
        <v/>
      </c>
      <c r="R54" s="128" t="str">
        <f ca="1">TEXT(Calcu!K153,Calcu!$Q$187)</f>
        <v/>
      </c>
    </row>
    <row r="55" spans="2:18" ht="13.5" customHeight="1">
      <c r="B55" s="131" t="str">
        <f>Calcu!C120</f>
        <v/>
      </c>
      <c r="C55" s="129" t="str">
        <f>Calcu!D120</f>
        <v/>
      </c>
      <c r="D55" s="128" t="str">
        <f>Calcu!E120</f>
        <v/>
      </c>
      <c r="E55" s="128" t="str">
        <f ca="1">TEXT(Calcu!G120,Calcu!$Q$187)</f>
        <v/>
      </c>
      <c r="F55" s="128" t="str">
        <f ca="1">TEXT(Calcu!H120,Calcu!$Q$187)</f>
        <v/>
      </c>
      <c r="G55" s="128" t="str">
        <f ca="1">TEXT(Calcu!I120,Calcu!$Q$187)</f>
        <v/>
      </c>
      <c r="H55" s="128" t="str">
        <f ca="1">TEXT(Calcu!J120,Calcu!$Q$187)</f>
        <v/>
      </c>
      <c r="I55" s="128" t="str">
        <f ca="1">TEXT(Calcu!K120,Calcu!$Q$187)</f>
        <v/>
      </c>
      <c r="K55" s="131" t="str">
        <f>Calcu!C154</f>
        <v/>
      </c>
      <c r="L55" s="129" t="str">
        <f>Calcu!D154</f>
        <v/>
      </c>
      <c r="M55" s="128" t="str">
        <f>Calcu!E154</f>
        <v/>
      </c>
      <c r="N55" s="128" t="str">
        <f ca="1">TEXT(Calcu!G154,Calcu!$Q$187)</f>
        <v/>
      </c>
      <c r="O55" s="128" t="str">
        <f ca="1">TEXT(Calcu!H154,Calcu!$Q$187)</f>
        <v/>
      </c>
      <c r="P55" s="128" t="str">
        <f ca="1">TEXT(Calcu!I154,Calcu!$Q$187)</f>
        <v/>
      </c>
      <c r="Q55" s="128" t="str">
        <f ca="1">TEXT(Calcu!J154,Calcu!$Q$187)</f>
        <v/>
      </c>
      <c r="R55" s="128" t="str">
        <f ca="1">TEXT(Calcu!K154,Calcu!$Q$187)</f>
        <v/>
      </c>
    </row>
    <row r="56" spans="2:18" ht="13.5" customHeight="1">
      <c r="B56" s="131" t="str">
        <f>Calcu!C121</f>
        <v/>
      </c>
      <c r="C56" s="129" t="str">
        <f>Calcu!D121</f>
        <v/>
      </c>
      <c r="D56" s="128" t="str">
        <f>Calcu!E121</f>
        <v/>
      </c>
      <c r="E56" s="128" t="str">
        <f ca="1">TEXT(Calcu!G121,Calcu!$Q$187)</f>
        <v/>
      </c>
      <c r="F56" s="128" t="str">
        <f ca="1">TEXT(Calcu!H121,Calcu!$Q$187)</f>
        <v/>
      </c>
      <c r="G56" s="128" t="str">
        <f ca="1">TEXT(Calcu!I121,Calcu!$Q$187)</f>
        <v/>
      </c>
      <c r="H56" s="128" t="str">
        <f ca="1">TEXT(Calcu!J121,Calcu!$Q$187)</f>
        <v/>
      </c>
      <c r="I56" s="128" t="str">
        <f ca="1">TEXT(Calcu!K121,Calcu!$Q$187)</f>
        <v/>
      </c>
      <c r="K56" s="131" t="str">
        <f>Calcu!C155</f>
        <v/>
      </c>
      <c r="L56" s="129" t="str">
        <f>Calcu!D155</f>
        <v/>
      </c>
      <c r="M56" s="128" t="str">
        <f>Calcu!E155</f>
        <v/>
      </c>
      <c r="N56" s="128" t="str">
        <f ca="1">TEXT(Calcu!G155,Calcu!$Q$187)</f>
        <v/>
      </c>
      <c r="O56" s="128" t="str">
        <f ca="1">TEXT(Calcu!H155,Calcu!$Q$187)</f>
        <v/>
      </c>
      <c r="P56" s="128" t="str">
        <f ca="1">TEXT(Calcu!I155,Calcu!$Q$187)</f>
        <v/>
      </c>
      <c r="Q56" s="128" t="str">
        <f ca="1">TEXT(Calcu!J155,Calcu!$Q$187)</f>
        <v/>
      </c>
      <c r="R56" s="128" t="str">
        <f ca="1">TEXT(Calcu!K155,Calcu!$Q$187)</f>
        <v/>
      </c>
    </row>
    <row r="57" spans="2:18" ht="13.5" customHeight="1">
      <c r="B57" s="131" t="str">
        <f>Calcu!C122</f>
        <v/>
      </c>
      <c r="C57" s="129" t="str">
        <f>Calcu!D122</f>
        <v/>
      </c>
      <c r="D57" s="128" t="str">
        <f>Calcu!E122</f>
        <v/>
      </c>
      <c r="E57" s="128" t="str">
        <f ca="1">TEXT(Calcu!G122,Calcu!$Q$187)</f>
        <v/>
      </c>
      <c r="F57" s="128" t="str">
        <f ca="1">TEXT(Calcu!H122,Calcu!$Q$187)</f>
        <v/>
      </c>
      <c r="G57" s="128" t="str">
        <f ca="1">TEXT(Calcu!I122,Calcu!$Q$187)</f>
        <v/>
      </c>
      <c r="H57" s="128" t="str">
        <f ca="1">TEXT(Calcu!J122,Calcu!$Q$187)</f>
        <v/>
      </c>
      <c r="I57" s="128" t="str">
        <f ca="1">TEXT(Calcu!K122,Calcu!$Q$187)</f>
        <v/>
      </c>
      <c r="K57" s="131" t="str">
        <f>Calcu!C156</f>
        <v/>
      </c>
      <c r="L57" s="129" t="str">
        <f>Calcu!D156</f>
        <v/>
      </c>
      <c r="M57" s="128" t="str">
        <f>Calcu!E156</f>
        <v/>
      </c>
      <c r="N57" s="128" t="str">
        <f ca="1">TEXT(Calcu!G156,Calcu!$Q$187)</f>
        <v/>
      </c>
      <c r="O57" s="128" t="str">
        <f ca="1">TEXT(Calcu!H156,Calcu!$Q$187)</f>
        <v/>
      </c>
      <c r="P57" s="128" t="str">
        <f ca="1">TEXT(Calcu!I156,Calcu!$Q$187)</f>
        <v/>
      </c>
      <c r="Q57" s="128" t="str">
        <f ca="1">TEXT(Calcu!J156,Calcu!$Q$187)</f>
        <v/>
      </c>
      <c r="R57" s="128" t="str">
        <f ca="1">TEXT(Calcu!K156,Calcu!$Q$187)</f>
        <v/>
      </c>
    </row>
    <row r="58" spans="2:18" ht="13.5" customHeight="1">
      <c r="B58" s="131" t="str">
        <f>Calcu!C123</f>
        <v/>
      </c>
      <c r="C58" s="129" t="str">
        <f>Calcu!D123</f>
        <v/>
      </c>
      <c r="D58" s="128" t="str">
        <f>Calcu!E123</f>
        <v/>
      </c>
      <c r="E58" s="128" t="str">
        <f ca="1">TEXT(Calcu!G123,Calcu!$Q$187)</f>
        <v/>
      </c>
      <c r="F58" s="128" t="str">
        <f ca="1">TEXT(Calcu!H123,Calcu!$Q$187)</f>
        <v/>
      </c>
      <c r="G58" s="128" t="str">
        <f ca="1">TEXT(Calcu!I123,Calcu!$Q$187)</f>
        <v/>
      </c>
      <c r="H58" s="128" t="str">
        <f ca="1">TEXT(Calcu!J123,Calcu!$Q$187)</f>
        <v/>
      </c>
      <c r="I58" s="128" t="str">
        <f ca="1">TEXT(Calcu!K123,Calcu!$Q$187)</f>
        <v/>
      </c>
      <c r="K58" s="131" t="str">
        <f>Calcu!C157</f>
        <v/>
      </c>
      <c r="L58" s="129" t="str">
        <f>Calcu!D157</f>
        <v/>
      </c>
      <c r="M58" s="128" t="str">
        <f>Calcu!E157</f>
        <v/>
      </c>
      <c r="N58" s="128" t="str">
        <f ca="1">TEXT(Calcu!G157,Calcu!$Q$187)</f>
        <v/>
      </c>
      <c r="O58" s="128" t="str">
        <f ca="1">TEXT(Calcu!H157,Calcu!$Q$187)</f>
        <v/>
      </c>
      <c r="P58" s="128" t="str">
        <f ca="1">TEXT(Calcu!I157,Calcu!$Q$187)</f>
        <v/>
      </c>
      <c r="Q58" s="128" t="str">
        <f ca="1">TEXT(Calcu!J157,Calcu!$Q$187)</f>
        <v/>
      </c>
      <c r="R58" s="128" t="str">
        <f ca="1">TEXT(Calcu!K157,Calcu!$Q$187)</f>
        <v/>
      </c>
    </row>
    <row r="59" spans="2:18" ht="13.5" customHeight="1">
      <c r="B59" s="131" t="str">
        <f>Calcu!C124</f>
        <v/>
      </c>
      <c r="C59" s="129" t="str">
        <f>Calcu!D124</f>
        <v/>
      </c>
      <c r="D59" s="128" t="str">
        <f>Calcu!E124</f>
        <v/>
      </c>
      <c r="E59" s="128" t="str">
        <f ca="1">TEXT(Calcu!G124,Calcu!$Q$187)</f>
        <v/>
      </c>
      <c r="F59" s="128" t="str">
        <f ca="1">TEXT(Calcu!H124,Calcu!$Q$187)</f>
        <v/>
      </c>
      <c r="G59" s="128" t="str">
        <f ca="1">TEXT(Calcu!I124,Calcu!$Q$187)</f>
        <v/>
      </c>
      <c r="H59" s="128" t="str">
        <f ca="1">TEXT(Calcu!J124,Calcu!$Q$187)</f>
        <v/>
      </c>
      <c r="I59" s="128" t="str">
        <f ca="1">TEXT(Calcu!K124,Calcu!$Q$187)</f>
        <v/>
      </c>
      <c r="K59" s="131" t="str">
        <f>Calcu!C158</f>
        <v/>
      </c>
      <c r="L59" s="129" t="str">
        <f>Calcu!D158</f>
        <v/>
      </c>
      <c r="M59" s="128" t="str">
        <f>Calcu!E158</f>
        <v/>
      </c>
      <c r="N59" s="128" t="str">
        <f ca="1">TEXT(Calcu!G158,Calcu!$Q$187)</f>
        <v/>
      </c>
      <c r="O59" s="128" t="str">
        <f ca="1">TEXT(Calcu!H158,Calcu!$Q$187)</f>
        <v/>
      </c>
      <c r="P59" s="128" t="str">
        <f ca="1">TEXT(Calcu!I158,Calcu!$Q$187)</f>
        <v/>
      </c>
      <c r="Q59" s="128" t="str">
        <f ca="1">TEXT(Calcu!J158,Calcu!$Q$187)</f>
        <v/>
      </c>
      <c r="R59" s="128" t="str">
        <f ca="1">TEXT(Calcu!K158,Calcu!$Q$187)</f>
        <v/>
      </c>
    </row>
    <row r="60" spans="2:18" ht="13.5" customHeight="1">
      <c r="B60" s="131" t="str">
        <f>Calcu!C125</f>
        <v/>
      </c>
      <c r="C60" s="129" t="str">
        <f>Calcu!D125</f>
        <v/>
      </c>
      <c r="D60" s="128" t="str">
        <f>Calcu!E125</f>
        <v/>
      </c>
      <c r="E60" s="128" t="str">
        <f ca="1">TEXT(Calcu!G125,Calcu!$Q$187)</f>
        <v/>
      </c>
      <c r="F60" s="128" t="str">
        <f ca="1">TEXT(Calcu!H125,Calcu!$Q$187)</f>
        <v/>
      </c>
      <c r="G60" s="128" t="str">
        <f ca="1">TEXT(Calcu!I125,Calcu!$Q$187)</f>
        <v/>
      </c>
      <c r="H60" s="128" t="str">
        <f ca="1">TEXT(Calcu!J125,Calcu!$Q$187)</f>
        <v/>
      </c>
      <c r="I60" s="128" t="str">
        <f ca="1">TEXT(Calcu!K125,Calcu!$Q$187)</f>
        <v/>
      </c>
      <c r="K60" s="131" t="str">
        <f>Calcu!C159</f>
        <v/>
      </c>
      <c r="L60" s="129" t="str">
        <f>Calcu!D159</f>
        <v/>
      </c>
      <c r="M60" s="128" t="str">
        <f>Calcu!E159</f>
        <v/>
      </c>
      <c r="N60" s="128" t="str">
        <f ca="1">TEXT(Calcu!G159,Calcu!$Q$187)</f>
        <v/>
      </c>
      <c r="O60" s="128" t="str">
        <f ca="1">TEXT(Calcu!H159,Calcu!$Q$187)</f>
        <v/>
      </c>
      <c r="P60" s="128" t="str">
        <f ca="1">TEXT(Calcu!I159,Calcu!$Q$187)</f>
        <v/>
      </c>
      <c r="Q60" s="128" t="str">
        <f ca="1">TEXT(Calcu!J159,Calcu!$Q$187)</f>
        <v/>
      </c>
      <c r="R60" s="128" t="str">
        <f ca="1">TEXT(Calcu!K159,Calcu!$Q$187)</f>
        <v/>
      </c>
    </row>
    <row r="61" spans="2:18" ht="13.5" customHeight="1">
      <c r="B61" s="131" t="str">
        <f>Calcu!C126</f>
        <v/>
      </c>
      <c r="C61" s="129" t="str">
        <f>Calcu!D126</f>
        <v/>
      </c>
      <c r="D61" s="128" t="str">
        <f>Calcu!E126</f>
        <v/>
      </c>
      <c r="E61" s="128" t="str">
        <f ca="1">TEXT(Calcu!G126,Calcu!$Q$187)</f>
        <v/>
      </c>
      <c r="F61" s="128" t="str">
        <f ca="1">TEXT(Calcu!H126,Calcu!$Q$187)</f>
        <v/>
      </c>
      <c r="G61" s="128" t="str">
        <f ca="1">TEXT(Calcu!I126,Calcu!$Q$187)</f>
        <v/>
      </c>
      <c r="H61" s="128" t="str">
        <f ca="1">TEXT(Calcu!J126,Calcu!$Q$187)</f>
        <v/>
      </c>
      <c r="I61" s="128" t="str">
        <f ca="1">TEXT(Calcu!K126,Calcu!$Q$187)</f>
        <v/>
      </c>
      <c r="K61" s="131" t="str">
        <f>Calcu!C160</f>
        <v/>
      </c>
      <c r="L61" s="129" t="str">
        <f>Calcu!D160</f>
        <v/>
      </c>
      <c r="M61" s="128" t="str">
        <f>Calcu!E160</f>
        <v/>
      </c>
      <c r="N61" s="128" t="str">
        <f ca="1">TEXT(Calcu!G160,Calcu!$Q$187)</f>
        <v/>
      </c>
      <c r="O61" s="128" t="str">
        <f ca="1">TEXT(Calcu!H160,Calcu!$Q$187)</f>
        <v/>
      </c>
      <c r="P61" s="128" t="str">
        <f ca="1">TEXT(Calcu!I160,Calcu!$Q$187)</f>
        <v/>
      </c>
      <c r="Q61" s="128" t="str">
        <f ca="1">TEXT(Calcu!J160,Calcu!$Q$187)</f>
        <v/>
      </c>
      <c r="R61" s="128" t="str">
        <f ca="1">TEXT(Calcu!K160,Calcu!$Q$187)</f>
        <v/>
      </c>
    </row>
    <row r="62" spans="2:18" ht="13.5" customHeight="1">
      <c r="B62" s="131" t="str">
        <f>Calcu!C127</f>
        <v/>
      </c>
      <c r="C62" s="129" t="str">
        <f>Calcu!D127</f>
        <v/>
      </c>
      <c r="D62" s="128" t="str">
        <f>Calcu!E127</f>
        <v/>
      </c>
      <c r="E62" s="128" t="str">
        <f ca="1">TEXT(Calcu!G127,Calcu!$Q$187)</f>
        <v/>
      </c>
      <c r="F62" s="128" t="str">
        <f ca="1">TEXT(Calcu!H127,Calcu!$Q$187)</f>
        <v/>
      </c>
      <c r="G62" s="128" t="str">
        <f ca="1">TEXT(Calcu!I127,Calcu!$Q$187)</f>
        <v/>
      </c>
      <c r="H62" s="128" t="str">
        <f ca="1">TEXT(Calcu!J127,Calcu!$Q$187)</f>
        <v/>
      </c>
      <c r="I62" s="128" t="str">
        <f ca="1">TEXT(Calcu!K127,Calcu!$Q$187)</f>
        <v/>
      </c>
      <c r="K62" s="131" t="str">
        <f>Calcu!C161</f>
        <v/>
      </c>
      <c r="L62" s="129" t="str">
        <f>Calcu!D161</f>
        <v/>
      </c>
      <c r="M62" s="128" t="str">
        <f>Calcu!E161</f>
        <v/>
      </c>
      <c r="N62" s="128" t="str">
        <f ca="1">TEXT(Calcu!G161,Calcu!$Q$187)</f>
        <v/>
      </c>
      <c r="O62" s="128" t="str">
        <f ca="1">TEXT(Calcu!H161,Calcu!$Q$187)</f>
        <v/>
      </c>
      <c r="P62" s="128" t="str">
        <f ca="1">TEXT(Calcu!I161,Calcu!$Q$187)</f>
        <v/>
      </c>
      <c r="Q62" s="128" t="str">
        <f ca="1">TEXT(Calcu!J161,Calcu!$Q$187)</f>
        <v/>
      </c>
      <c r="R62" s="128" t="str">
        <f ca="1">TEXT(Calcu!K161,Calcu!$Q$187)</f>
        <v/>
      </c>
    </row>
    <row r="63" spans="2:18" ht="13.5" customHeight="1">
      <c r="B63" s="131" t="str">
        <f>Calcu!C128</f>
        <v/>
      </c>
      <c r="C63" s="129" t="str">
        <f>Calcu!D128</f>
        <v/>
      </c>
      <c r="D63" s="128" t="str">
        <f>Calcu!E128</f>
        <v/>
      </c>
      <c r="E63" s="128" t="str">
        <f ca="1">TEXT(Calcu!G128,Calcu!$Q$187)</f>
        <v/>
      </c>
      <c r="F63" s="128" t="str">
        <f ca="1">TEXT(Calcu!H128,Calcu!$Q$187)</f>
        <v/>
      </c>
      <c r="G63" s="128" t="str">
        <f ca="1">TEXT(Calcu!I128,Calcu!$Q$187)</f>
        <v/>
      </c>
      <c r="H63" s="128" t="str">
        <f ca="1">TEXT(Calcu!J128,Calcu!$Q$187)</f>
        <v/>
      </c>
      <c r="I63" s="128" t="str">
        <f ca="1">TEXT(Calcu!K128,Calcu!$Q$187)</f>
        <v/>
      </c>
      <c r="K63" s="131" t="str">
        <f>Calcu!C162</f>
        <v/>
      </c>
      <c r="L63" s="129" t="str">
        <f>Calcu!D162</f>
        <v/>
      </c>
      <c r="M63" s="128" t="str">
        <f>Calcu!E162</f>
        <v/>
      </c>
      <c r="N63" s="128" t="str">
        <f ca="1">TEXT(Calcu!G162,Calcu!$Q$187)</f>
        <v/>
      </c>
      <c r="O63" s="128" t="str">
        <f ca="1">TEXT(Calcu!H162,Calcu!$Q$187)</f>
        <v/>
      </c>
      <c r="P63" s="128" t="str">
        <f ca="1">TEXT(Calcu!I162,Calcu!$Q$187)</f>
        <v/>
      </c>
      <c r="Q63" s="128" t="str">
        <f ca="1">TEXT(Calcu!J162,Calcu!$Q$187)</f>
        <v/>
      </c>
      <c r="R63" s="128" t="str">
        <f ca="1">TEXT(Calcu!K162,Calcu!$Q$187)</f>
        <v/>
      </c>
    </row>
    <row r="64" spans="2:18" ht="13.5" customHeight="1">
      <c r="B64" s="131" t="str">
        <f>Calcu!C129</f>
        <v/>
      </c>
      <c r="C64" s="129" t="str">
        <f>Calcu!D129</f>
        <v/>
      </c>
      <c r="D64" s="128" t="str">
        <f>Calcu!E129</f>
        <v/>
      </c>
      <c r="E64" s="128" t="str">
        <f ca="1">TEXT(Calcu!G129,Calcu!$Q$187)</f>
        <v/>
      </c>
      <c r="F64" s="128" t="str">
        <f ca="1">TEXT(Calcu!H129,Calcu!$Q$187)</f>
        <v/>
      </c>
      <c r="G64" s="128" t="str">
        <f ca="1">TEXT(Calcu!I129,Calcu!$Q$187)</f>
        <v/>
      </c>
      <c r="H64" s="128" t="str">
        <f ca="1">TEXT(Calcu!J129,Calcu!$Q$187)</f>
        <v/>
      </c>
      <c r="I64" s="128" t="str">
        <f ca="1">TEXT(Calcu!K129,Calcu!$Q$187)</f>
        <v/>
      </c>
      <c r="K64" s="131" t="str">
        <f>Calcu!C163</f>
        <v/>
      </c>
      <c r="L64" s="129" t="str">
        <f>Calcu!D163</f>
        <v/>
      </c>
      <c r="M64" s="128" t="str">
        <f>Calcu!E163</f>
        <v/>
      </c>
      <c r="N64" s="128" t="str">
        <f ca="1">TEXT(Calcu!G163,Calcu!$Q$187)</f>
        <v/>
      </c>
      <c r="O64" s="128" t="str">
        <f ca="1">TEXT(Calcu!H163,Calcu!$Q$187)</f>
        <v/>
      </c>
      <c r="P64" s="128" t="str">
        <f ca="1">TEXT(Calcu!I163,Calcu!$Q$187)</f>
        <v/>
      </c>
      <c r="Q64" s="128" t="str">
        <f ca="1">TEXT(Calcu!J163,Calcu!$Q$187)</f>
        <v/>
      </c>
      <c r="R64" s="128" t="str">
        <f ca="1">TEXT(Calcu!K163,Calcu!$Q$187)</f>
        <v/>
      </c>
    </row>
    <row r="65" spans="1:18" ht="13.5" customHeight="1">
      <c r="B65" s="131" t="str">
        <f>Calcu!C130</f>
        <v/>
      </c>
      <c r="C65" s="129" t="str">
        <f>Calcu!D130</f>
        <v/>
      </c>
      <c r="D65" s="128" t="str">
        <f>Calcu!E130</f>
        <v/>
      </c>
      <c r="E65" s="128" t="str">
        <f ca="1">TEXT(Calcu!G130,Calcu!$Q$187)</f>
        <v/>
      </c>
      <c r="F65" s="128" t="str">
        <f ca="1">TEXT(Calcu!H130,Calcu!$Q$187)</f>
        <v/>
      </c>
      <c r="G65" s="128" t="str">
        <f ca="1">TEXT(Calcu!I130,Calcu!$Q$187)</f>
        <v/>
      </c>
      <c r="H65" s="128" t="str">
        <f ca="1">TEXT(Calcu!J130,Calcu!$Q$187)</f>
        <v/>
      </c>
      <c r="I65" s="128" t="str">
        <f ca="1">TEXT(Calcu!K130,Calcu!$Q$187)</f>
        <v/>
      </c>
      <c r="K65" s="131" t="str">
        <f>Calcu!C164</f>
        <v/>
      </c>
      <c r="L65" s="129" t="str">
        <f>Calcu!D164</f>
        <v/>
      </c>
      <c r="M65" s="128" t="str">
        <f>Calcu!E164</f>
        <v/>
      </c>
      <c r="N65" s="128" t="str">
        <f ca="1">TEXT(Calcu!G164,Calcu!$Q$187)</f>
        <v/>
      </c>
      <c r="O65" s="128" t="str">
        <f ca="1">TEXT(Calcu!H164,Calcu!$Q$187)</f>
        <v/>
      </c>
      <c r="P65" s="128" t="str">
        <f ca="1">TEXT(Calcu!I164,Calcu!$Q$187)</f>
        <v/>
      </c>
      <c r="Q65" s="128" t="str">
        <f ca="1">TEXT(Calcu!J164,Calcu!$Q$187)</f>
        <v/>
      </c>
      <c r="R65" s="128" t="str">
        <f ca="1">TEXT(Calcu!K164,Calcu!$Q$187)</f>
        <v/>
      </c>
    </row>
    <row r="66" spans="1:18" ht="13.5" customHeight="1">
      <c r="B66" s="131" t="str">
        <f>Calcu!C131</f>
        <v/>
      </c>
      <c r="C66" s="129" t="str">
        <f>Calcu!D131</f>
        <v/>
      </c>
      <c r="D66" s="128" t="str">
        <f>Calcu!E131</f>
        <v/>
      </c>
      <c r="E66" s="128" t="str">
        <f ca="1">TEXT(Calcu!G131,Calcu!$Q$187)</f>
        <v/>
      </c>
      <c r="F66" s="128" t="str">
        <f ca="1">TEXT(Calcu!H131,Calcu!$Q$187)</f>
        <v/>
      </c>
      <c r="G66" s="128" t="str">
        <f ca="1">TEXT(Calcu!I131,Calcu!$Q$187)</f>
        <v/>
      </c>
      <c r="H66" s="128" t="str">
        <f ca="1">TEXT(Calcu!J131,Calcu!$Q$187)</f>
        <v/>
      </c>
      <c r="I66" s="128" t="str">
        <f ca="1">TEXT(Calcu!K131,Calcu!$Q$187)</f>
        <v/>
      </c>
      <c r="K66" s="131" t="str">
        <f>Calcu!C165</f>
        <v/>
      </c>
      <c r="L66" s="129" t="str">
        <f>Calcu!D165</f>
        <v/>
      </c>
      <c r="M66" s="128" t="str">
        <f>Calcu!E165</f>
        <v/>
      </c>
      <c r="N66" s="128" t="str">
        <f ca="1">TEXT(Calcu!G165,Calcu!$Q$187)</f>
        <v/>
      </c>
      <c r="O66" s="128" t="str">
        <f ca="1">TEXT(Calcu!H165,Calcu!$Q$187)</f>
        <v/>
      </c>
      <c r="P66" s="128" t="str">
        <f ca="1">TEXT(Calcu!I165,Calcu!$Q$187)</f>
        <v/>
      </c>
      <c r="Q66" s="128" t="str">
        <f ca="1">TEXT(Calcu!J165,Calcu!$Q$187)</f>
        <v/>
      </c>
      <c r="R66" s="128" t="str">
        <f ca="1">TEXT(Calcu!K165,Calcu!$Q$187)</f>
        <v/>
      </c>
    </row>
    <row r="67" spans="1:18" ht="13.5" customHeight="1">
      <c r="B67" s="131" t="str">
        <f>Calcu!C132</f>
        <v/>
      </c>
      <c r="C67" s="129" t="str">
        <f>Calcu!D132</f>
        <v/>
      </c>
      <c r="D67" s="128" t="str">
        <f>Calcu!E132</f>
        <v/>
      </c>
      <c r="E67" s="128" t="str">
        <f ca="1">TEXT(Calcu!G132,Calcu!$Q$187)</f>
        <v/>
      </c>
      <c r="F67" s="128" t="str">
        <f ca="1">TEXT(Calcu!H132,Calcu!$Q$187)</f>
        <v/>
      </c>
      <c r="G67" s="128" t="str">
        <f ca="1">TEXT(Calcu!I132,Calcu!$Q$187)</f>
        <v/>
      </c>
      <c r="H67" s="128" t="str">
        <f ca="1">TEXT(Calcu!J132,Calcu!$Q$187)</f>
        <v/>
      </c>
      <c r="I67" s="128" t="str">
        <f ca="1">TEXT(Calcu!K132,Calcu!$Q$187)</f>
        <v/>
      </c>
      <c r="K67" s="131" t="str">
        <f>Calcu!C166</f>
        <v/>
      </c>
      <c r="L67" s="129" t="str">
        <f>Calcu!D166</f>
        <v/>
      </c>
      <c r="M67" s="128" t="str">
        <f>Calcu!E166</f>
        <v/>
      </c>
      <c r="N67" s="128" t="str">
        <f ca="1">TEXT(Calcu!G166,Calcu!$Q$187)</f>
        <v/>
      </c>
      <c r="O67" s="128" t="str">
        <f ca="1">TEXT(Calcu!H166,Calcu!$Q$187)</f>
        <v/>
      </c>
      <c r="P67" s="128" t="str">
        <f ca="1">TEXT(Calcu!I166,Calcu!$Q$187)</f>
        <v/>
      </c>
      <c r="Q67" s="128" t="str">
        <f ca="1">TEXT(Calcu!J166,Calcu!$Q$187)</f>
        <v/>
      </c>
      <c r="R67" s="128" t="str">
        <f ca="1">TEXT(Calcu!K166,Calcu!$Q$187)</f>
        <v/>
      </c>
    </row>
    <row r="68" spans="1:18" ht="13.5" customHeight="1">
      <c r="B68" s="131" t="str">
        <f>Calcu!C133</f>
        <v/>
      </c>
      <c r="C68" s="129" t="str">
        <f>Calcu!D133</f>
        <v/>
      </c>
      <c r="D68" s="128" t="str">
        <f>Calcu!E133</f>
        <v/>
      </c>
      <c r="E68" s="128" t="str">
        <f ca="1">TEXT(Calcu!G133,Calcu!$Q$187)</f>
        <v/>
      </c>
      <c r="F68" s="128" t="str">
        <f ca="1">TEXT(Calcu!H133,Calcu!$Q$187)</f>
        <v/>
      </c>
      <c r="G68" s="128" t="str">
        <f ca="1">TEXT(Calcu!I133,Calcu!$Q$187)</f>
        <v/>
      </c>
      <c r="H68" s="128" t="str">
        <f ca="1">TEXT(Calcu!J133,Calcu!$Q$187)</f>
        <v/>
      </c>
      <c r="I68" s="128" t="str">
        <f ca="1">TEXT(Calcu!K133,Calcu!$Q$187)</f>
        <v/>
      </c>
      <c r="K68" s="131" t="str">
        <f>Calcu!C167</f>
        <v/>
      </c>
      <c r="L68" s="129" t="str">
        <f>Calcu!D167</f>
        <v/>
      </c>
      <c r="M68" s="128" t="str">
        <f>Calcu!E167</f>
        <v/>
      </c>
      <c r="N68" s="128" t="str">
        <f ca="1">TEXT(Calcu!G167,Calcu!$Q$187)</f>
        <v/>
      </c>
      <c r="O68" s="128" t="str">
        <f ca="1">TEXT(Calcu!H167,Calcu!$Q$187)</f>
        <v/>
      </c>
      <c r="P68" s="128" t="str">
        <f ca="1">TEXT(Calcu!I167,Calcu!$Q$187)</f>
        <v/>
      </c>
      <c r="Q68" s="128" t="str">
        <f ca="1">TEXT(Calcu!J167,Calcu!$Q$187)</f>
        <v/>
      </c>
      <c r="R68" s="128" t="str">
        <f ca="1">TEXT(Calcu!K167,Calcu!$Q$187)</f>
        <v/>
      </c>
    </row>
    <row r="69" spans="1:18" ht="13.5" customHeight="1">
      <c r="B69" s="131" t="str">
        <f>Calcu!C134</f>
        <v/>
      </c>
      <c r="C69" s="129" t="str">
        <f>Calcu!D134</f>
        <v/>
      </c>
      <c r="D69" s="128" t="str">
        <f>Calcu!E134</f>
        <v/>
      </c>
      <c r="E69" s="128" t="str">
        <f ca="1">TEXT(Calcu!G134,Calcu!$Q$187)</f>
        <v/>
      </c>
      <c r="F69" s="128" t="str">
        <f ca="1">TEXT(Calcu!H134,Calcu!$Q$187)</f>
        <v/>
      </c>
      <c r="G69" s="128" t="str">
        <f ca="1">TEXT(Calcu!I134,Calcu!$Q$187)</f>
        <v/>
      </c>
      <c r="H69" s="128" t="str">
        <f ca="1">TEXT(Calcu!J134,Calcu!$Q$187)</f>
        <v/>
      </c>
      <c r="I69" s="128" t="str">
        <f ca="1">TEXT(Calcu!K134,Calcu!$Q$187)</f>
        <v/>
      </c>
      <c r="K69" s="131" t="str">
        <f>Calcu!C168</f>
        <v/>
      </c>
      <c r="L69" s="129" t="str">
        <f>Calcu!D168</f>
        <v/>
      </c>
      <c r="M69" s="128" t="str">
        <f>Calcu!E168</f>
        <v/>
      </c>
      <c r="N69" s="128" t="str">
        <f ca="1">TEXT(Calcu!G168,Calcu!$Q$187)</f>
        <v/>
      </c>
      <c r="O69" s="128" t="str">
        <f ca="1">TEXT(Calcu!H168,Calcu!$Q$187)</f>
        <v/>
      </c>
      <c r="P69" s="128" t="str">
        <f ca="1">TEXT(Calcu!I168,Calcu!$Q$187)</f>
        <v/>
      </c>
      <c r="Q69" s="128" t="str">
        <f ca="1">TEXT(Calcu!J168,Calcu!$Q$187)</f>
        <v/>
      </c>
      <c r="R69" s="128" t="str">
        <f ca="1">TEXT(Calcu!K168,Calcu!$Q$187)</f>
        <v/>
      </c>
    </row>
    <row r="70" spans="1:18" ht="13.5" customHeight="1">
      <c r="B70" s="131" t="str">
        <f>Calcu!C135</f>
        <v/>
      </c>
      <c r="C70" s="129" t="str">
        <f>Calcu!D135</f>
        <v/>
      </c>
      <c r="D70" s="128" t="str">
        <f>Calcu!E135</f>
        <v/>
      </c>
      <c r="E70" s="128" t="str">
        <f ca="1">TEXT(Calcu!G135,Calcu!$Q$187)</f>
        <v/>
      </c>
      <c r="F70" s="128" t="str">
        <f ca="1">TEXT(Calcu!H135,Calcu!$Q$187)</f>
        <v/>
      </c>
      <c r="G70" s="128" t="str">
        <f ca="1">TEXT(Calcu!I135,Calcu!$Q$187)</f>
        <v/>
      </c>
      <c r="H70" s="128" t="str">
        <f ca="1">TEXT(Calcu!J135,Calcu!$Q$187)</f>
        <v/>
      </c>
      <c r="I70" s="128" t="str">
        <f ca="1">TEXT(Calcu!K135,Calcu!$Q$187)</f>
        <v/>
      </c>
      <c r="K70" s="131" t="str">
        <f>Calcu!C169</f>
        <v/>
      </c>
      <c r="L70" s="129" t="str">
        <f>Calcu!D169</f>
        <v/>
      </c>
      <c r="M70" s="128" t="str">
        <f>Calcu!E169</f>
        <v/>
      </c>
      <c r="N70" s="128" t="str">
        <f ca="1">TEXT(Calcu!G169,Calcu!$Q$187)</f>
        <v/>
      </c>
      <c r="O70" s="128" t="str">
        <f ca="1">TEXT(Calcu!H169,Calcu!$Q$187)</f>
        <v/>
      </c>
      <c r="P70" s="128" t="str">
        <f ca="1">TEXT(Calcu!I169,Calcu!$Q$187)</f>
        <v/>
      </c>
      <c r="Q70" s="128" t="str">
        <f ca="1">TEXT(Calcu!J169,Calcu!$Q$187)</f>
        <v/>
      </c>
      <c r="R70" s="128" t="str">
        <f ca="1">TEXT(Calcu!K169,Calcu!$Q$187)</f>
        <v/>
      </c>
    </row>
    <row r="71" spans="1:18" ht="13.5" customHeight="1">
      <c r="B71" s="131" t="str">
        <f>Calcu!C136</f>
        <v/>
      </c>
      <c r="C71" s="129" t="str">
        <f>Calcu!D136</f>
        <v/>
      </c>
      <c r="D71" s="128" t="str">
        <f>Calcu!E136</f>
        <v/>
      </c>
      <c r="E71" s="128" t="str">
        <f ca="1">TEXT(Calcu!G136,Calcu!$Q$187)</f>
        <v/>
      </c>
      <c r="F71" s="128" t="str">
        <f ca="1">TEXT(Calcu!H136,Calcu!$Q$187)</f>
        <v/>
      </c>
      <c r="G71" s="128" t="str">
        <f ca="1">TEXT(Calcu!I136,Calcu!$Q$187)</f>
        <v/>
      </c>
      <c r="H71" s="128" t="str">
        <f ca="1">TEXT(Calcu!J136,Calcu!$Q$187)</f>
        <v/>
      </c>
      <c r="I71" s="128" t="str">
        <f ca="1">TEXT(Calcu!K136,Calcu!$Q$187)</f>
        <v/>
      </c>
      <c r="K71" s="131" t="str">
        <f>Calcu!C170</f>
        <v/>
      </c>
      <c r="L71" s="129" t="str">
        <f>Calcu!D170</f>
        <v/>
      </c>
      <c r="M71" s="128" t="str">
        <f>Calcu!E170</f>
        <v/>
      </c>
      <c r="N71" s="128" t="str">
        <f ca="1">TEXT(Calcu!G170,Calcu!$Q$187)</f>
        <v/>
      </c>
      <c r="O71" s="128" t="str">
        <f ca="1">TEXT(Calcu!H170,Calcu!$Q$187)</f>
        <v/>
      </c>
      <c r="P71" s="128" t="str">
        <f ca="1">TEXT(Calcu!I170,Calcu!$Q$187)</f>
        <v/>
      </c>
      <c r="Q71" s="128" t="str">
        <f ca="1">TEXT(Calcu!J170,Calcu!$Q$187)</f>
        <v/>
      </c>
      <c r="R71" s="128" t="str">
        <f ca="1">TEXT(Calcu!K170,Calcu!$Q$187)</f>
        <v/>
      </c>
    </row>
    <row r="72" spans="1:18" ht="13.5" customHeight="1">
      <c r="B72" s="131" t="str">
        <f>Calcu!C137</f>
        <v/>
      </c>
      <c r="C72" s="129" t="str">
        <f>Calcu!D137</f>
        <v/>
      </c>
      <c r="D72" s="128" t="str">
        <f>Calcu!E137</f>
        <v/>
      </c>
      <c r="E72" s="128" t="str">
        <f ca="1">TEXT(Calcu!G137,Calcu!$Q$187)</f>
        <v/>
      </c>
      <c r="F72" s="128" t="str">
        <f ca="1">TEXT(Calcu!H137,Calcu!$Q$187)</f>
        <v/>
      </c>
      <c r="G72" s="128" t="str">
        <f ca="1">TEXT(Calcu!I137,Calcu!$Q$187)</f>
        <v/>
      </c>
      <c r="H72" s="128" t="str">
        <f ca="1">TEXT(Calcu!J137,Calcu!$Q$187)</f>
        <v/>
      </c>
      <c r="I72" s="128" t="str">
        <f ca="1">TEXT(Calcu!K137,Calcu!$Q$187)</f>
        <v/>
      </c>
      <c r="K72" s="131" t="str">
        <f>Calcu!C171</f>
        <v/>
      </c>
      <c r="L72" s="129" t="str">
        <f>Calcu!D171</f>
        <v/>
      </c>
      <c r="M72" s="128" t="str">
        <f>Calcu!E171</f>
        <v/>
      </c>
      <c r="N72" s="128" t="str">
        <f ca="1">TEXT(Calcu!G171,Calcu!$Q$187)</f>
        <v/>
      </c>
      <c r="O72" s="128" t="str">
        <f ca="1">TEXT(Calcu!H171,Calcu!$Q$187)</f>
        <v/>
      </c>
      <c r="P72" s="128" t="str">
        <f ca="1">TEXT(Calcu!I171,Calcu!$Q$187)</f>
        <v/>
      </c>
      <c r="Q72" s="128" t="str">
        <f ca="1">TEXT(Calcu!J171,Calcu!$Q$187)</f>
        <v/>
      </c>
      <c r="R72" s="128" t="str">
        <f ca="1">TEXT(Calcu!K171,Calcu!$Q$187)</f>
        <v/>
      </c>
    </row>
    <row r="73" spans="1:18" ht="13.5" customHeight="1">
      <c r="B73" s="131" t="str">
        <f>Calcu!C138</f>
        <v/>
      </c>
      <c r="C73" s="129" t="str">
        <f>Calcu!D138</f>
        <v/>
      </c>
      <c r="D73" s="128" t="str">
        <f>Calcu!E138</f>
        <v/>
      </c>
      <c r="E73" s="128" t="str">
        <f ca="1">TEXT(Calcu!G138,Calcu!$Q$187)</f>
        <v/>
      </c>
      <c r="F73" s="128" t="str">
        <f ca="1">TEXT(Calcu!H138,Calcu!$Q$187)</f>
        <v/>
      </c>
      <c r="G73" s="128" t="str">
        <f ca="1">TEXT(Calcu!I138,Calcu!$Q$187)</f>
        <v/>
      </c>
      <c r="H73" s="128" t="str">
        <f ca="1">TEXT(Calcu!J138,Calcu!$Q$187)</f>
        <v/>
      </c>
      <c r="I73" s="128" t="str">
        <f ca="1">TEXT(Calcu!K138,Calcu!$Q$187)</f>
        <v/>
      </c>
      <c r="K73" s="131" t="str">
        <f>Calcu!C172</f>
        <v/>
      </c>
      <c r="L73" s="129" t="str">
        <f>Calcu!D172</f>
        <v/>
      </c>
      <c r="M73" s="128" t="str">
        <f>Calcu!E172</f>
        <v/>
      </c>
      <c r="N73" s="128" t="str">
        <f ca="1">TEXT(Calcu!G172,Calcu!$Q$187)</f>
        <v/>
      </c>
      <c r="O73" s="128" t="str">
        <f ca="1">TEXT(Calcu!H172,Calcu!$Q$187)</f>
        <v/>
      </c>
      <c r="P73" s="128" t="str">
        <f ca="1">TEXT(Calcu!I172,Calcu!$Q$187)</f>
        <v/>
      </c>
      <c r="Q73" s="128" t="str">
        <f ca="1">TEXT(Calcu!J172,Calcu!$Q$187)</f>
        <v/>
      </c>
      <c r="R73" s="128" t="str">
        <f ca="1">TEXT(Calcu!K172,Calcu!$Q$187)</f>
        <v/>
      </c>
    </row>
    <row r="74" spans="1:18" ht="13.5" customHeight="1">
      <c r="B74" s="131" t="str">
        <f>Calcu!C139</f>
        <v/>
      </c>
      <c r="C74" s="129" t="str">
        <f>Calcu!D139</f>
        <v/>
      </c>
      <c r="D74" s="128" t="str">
        <f>Calcu!E139</f>
        <v/>
      </c>
      <c r="E74" s="128" t="str">
        <f ca="1">TEXT(Calcu!G139,Calcu!$Q$187)</f>
        <v/>
      </c>
      <c r="F74" s="128" t="str">
        <f ca="1">TEXT(Calcu!H139,Calcu!$Q$187)</f>
        <v/>
      </c>
      <c r="G74" s="128" t="str">
        <f ca="1">TEXT(Calcu!I139,Calcu!$Q$187)</f>
        <v/>
      </c>
      <c r="H74" s="128" t="str">
        <f ca="1">TEXT(Calcu!J139,Calcu!$Q$187)</f>
        <v/>
      </c>
      <c r="I74" s="128" t="str">
        <f ca="1">TEXT(Calcu!K139,Calcu!$Q$187)</f>
        <v/>
      </c>
      <c r="K74" s="131" t="str">
        <f>Calcu!C173</f>
        <v/>
      </c>
      <c r="L74" s="129" t="str">
        <f>Calcu!D173</f>
        <v/>
      </c>
      <c r="M74" s="128" t="str">
        <f>Calcu!E173</f>
        <v/>
      </c>
      <c r="N74" s="128" t="str">
        <f ca="1">TEXT(Calcu!G173,Calcu!$Q$187)</f>
        <v/>
      </c>
      <c r="O74" s="128" t="str">
        <f ca="1">TEXT(Calcu!H173,Calcu!$Q$187)</f>
        <v/>
      </c>
      <c r="P74" s="128" t="str">
        <f ca="1">TEXT(Calcu!I173,Calcu!$Q$187)</f>
        <v/>
      </c>
      <c r="Q74" s="128" t="str">
        <f ca="1">TEXT(Calcu!J173,Calcu!$Q$187)</f>
        <v/>
      </c>
      <c r="R74" s="128" t="str">
        <f ca="1">TEXT(Calcu!K173,Calcu!$Q$187)</f>
        <v/>
      </c>
    </row>
    <row r="75" spans="1:18" ht="13.5" customHeight="1">
      <c r="B75" s="131" t="str">
        <f>Calcu!C140</f>
        <v/>
      </c>
      <c r="C75" s="129" t="str">
        <f>Calcu!D140</f>
        <v/>
      </c>
      <c r="D75" s="128" t="str">
        <f>Calcu!E140</f>
        <v/>
      </c>
      <c r="E75" s="128" t="str">
        <f ca="1">TEXT(Calcu!G140,Calcu!$Q$187)</f>
        <v/>
      </c>
      <c r="F75" s="128" t="str">
        <f ca="1">TEXT(Calcu!H140,Calcu!$Q$187)</f>
        <v/>
      </c>
      <c r="G75" s="128" t="str">
        <f ca="1">TEXT(Calcu!I140,Calcu!$Q$187)</f>
        <v/>
      </c>
      <c r="H75" s="128" t="str">
        <f ca="1">TEXT(Calcu!J140,Calcu!$Q$187)</f>
        <v/>
      </c>
      <c r="I75" s="128" t="str">
        <f ca="1">TEXT(Calcu!K140,Calcu!$Q$187)</f>
        <v/>
      </c>
      <c r="K75" s="131" t="str">
        <f>Calcu!C174</f>
        <v/>
      </c>
      <c r="L75" s="129" t="str">
        <f>Calcu!D174</f>
        <v/>
      </c>
      <c r="M75" s="128" t="str">
        <f>Calcu!E174</f>
        <v/>
      </c>
      <c r="N75" s="128" t="str">
        <f ca="1">TEXT(Calcu!G174,Calcu!$Q$187)</f>
        <v/>
      </c>
      <c r="O75" s="128" t="str">
        <f ca="1">TEXT(Calcu!H174,Calcu!$Q$187)</f>
        <v/>
      </c>
      <c r="P75" s="128" t="str">
        <f ca="1">TEXT(Calcu!I174,Calcu!$Q$187)</f>
        <v/>
      </c>
      <c r="Q75" s="128" t="str">
        <f ca="1">TEXT(Calcu!J174,Calcu!$Q$187)</f>
        <v/>
      </c>
      <c r="R75" s="128" t="str">
        <f ca="1">TEXT(Calcu!K174,Calcu!$Q$187)</f>
        <v/>
      </c>
    </row>
    <row r="77" spans="1:18" ht="13.5" customHeight="1">
      <c r="A77" s="29"/>
      <c r="B77" s="93" t="s">
        <v>280</v>
      </c>
      <c r="F77" s="25"/>
      <c r="G77" s="25"/>
      <c r="H77" s="25"/>
      <c r="I77" s="25"/>
      <c r="K77" s="93" t="s">
        <v>281</v>
      </c>
      <c r="L77" s="31"/>
      <c r="M77" s="31"/>
      <c r="N77" s="26"/>
      <c r="O77" s="25"/>
      <c r="P77" s="25"/>
      <c r="Q77" s="25"/>
      <c r="R77" s="25"/>
    </row>
    <row r="78" spans="1:18" ht="13.5" customHeight="1">
      <c r="B78" s="344" t="s">
        <v>271</v>
      </c>
      <c r="C78" s="344" t="s">
        <v>275</v>
      </c>
      <c r="D78" s="351" t="s">
        <v>198</v>
      </c>
      <c r="E78" s="353" t="str">
        <f>Calcu!G209</f>
        <v>전기식 수준기 지시값 (, )</v>
      </c>
      <c r="F78" s="354"/>
      <c r="G78" s="354"/>
      <c r="H78" s="354"/>
      <c r="I78" s="355"/>
      <c r="K78" s="344" t="s">
        <v>271</v>
      </c>
      <c r="L78" s="344" t="s">
        <v>275</v>
      </c>
      <c r="M78" s="351" t="s">
        <v>198</v>
      </c>
      <c r="N78" s="353" t="str">
        <f>Calcu!G243</f>
        <v>전기식 수준기 지시값 (, )</v>
      </c>
      <c r="O78" s="354"/>
      <c r="P78" s="354"/>
      <c r="Q78" s="354"/>
      <c r="R78" s="355"/>
    </row>
    <row r="79" spans="1:18" ht="13.5" customHeight="1">
      <c r="B79" s="345"/>
      <c r="C79" s="345"/>
      <c r="D79" s="352"/>
      <c r="E79" s="206" t="s">
        <v>78</v>
      </c>
      <c r="F79" s="206" t="s">
        <v>147</v>
      </c>
      <c r="G79" s="206" t="s">
        <v>148</v>
      </c>
      <c r="H79" s="206" t="s">
        <v>149</v>
      </c>
      <c r="I79" s="206" t="s">
        <v>150</v>
      </c>
      <c r="K79" s="345"/>
      <c r="L79" s="345"/>
      <c r="M79" s="352"/>
      <c r="N79" s="206" t="s">
        <v>78</v>
      </c>
      <c r="O79" s="206" t="s">
        <v>147</v>
      </c>
      <c r="P79" s="206" t="s">
        <v>148</v>
      </c>
      <c r="Q79" s="206" t="s">
        <v>149</v>
      </c>
      <c r="R79" s="206" t="s">
        <v>150</v>
      </c>
    </row>
    <row r="80" spans="1:18" ht="13.5" customHeight="1">
      <c r="B80" s="346"/>
      <c r="C80" s="346"/>
      <c r="D80" s="205" t="str">
        <f>Calcu!F212</f>
        <v/>
      </c>
      <c r="E80" s="207">
        <f>Calcu!G211</f>
        <v>0</v>
      </c>
      <c r="F80" s="207">
        <f>Calcu!H211</f>
        <v>0</v>
      </c>
      <c r="G80" s="207">
        <f>Calcu!I211</f>
        <v>0</v>
      </c>
      <c r="H80" s="207">
        <f>Calcu!J211</f>
        <v>0</v>
      </c>
      <c r="I80" s="207">
        <f>Calcu!K211</f>
        <v>0</v>
      </c>
      <c r="K80" s="346"/>
      <c r="L80" s="346"/>
      <c r="M80" s="205" t="str">
        <f>Calcu!F246</f>
        <v/>
      </c>
      <c r="N80" s="207">
        <f>Calcu!G245</f>
        <v>0</v>
      </c>
      <c r="O80" s="207">
        <f>Calcu!H245</f>
        <v>0</v>
      </c>
      <c r="P80" s="207">
        <f>Calcu!I245</f>
        <v>0</v>
      </c>
      <c r="Q80" s="207">
        <f>Calcu!J245</f>
        <v>0</v>
      </c>
      <c r="R80" s="207">
        <f>Calcu!K245</f>
        <v>0</v>
      </c>
    </row>
    <row r="81" spans="2:18" ht="13.5" customHeight="1">
      <c r="B81" s="131" t="str">
        <f>Calcu!C212</f>
        <v/>
      </c>
      <c r="C81" s="129" t="str">
        <f>Calcu!D212</f>
        <v/>
      </c>
      <c r="D81" s="128" t="str">
        <f>Calcu!E212</f>
        <v/>
      </c>
      <c r="E81" s="128" t="str">
        <f ca="1">TEXT(Calcu!G212,Calcu!$Q$288)</f>
        <v/>
      </c>
      <c r="F81" s="128" t="str">
        <f ca="1">TEXT(Calcu!H212,Calcu!$Q$288)</f>
        <v/>
      </c>
      <c r="G81" s="128" t="str">
        <f ca="1">TEXT(Calcu!I212,Calcu!$Q$288)</f>
        <v/>
      </c>
      <c r="H81" s="128" t="str">
        <f ca="1">TEXT(Calcu!J212,Calcu!$Q$288)</f>
        <v/>
      </c>
      <c r="I81" s="128" t="str">
        <f ca="1">TEXT(Calcu!K212,Calcu!$Q$288)</f>
        <v/>
      </c>
      <c r="K81" s="131" t="str">
        <f>Calcu!C246</f>
        <v/>
      </c>
      <c r="L81" s="129" t="str">
        <f>Calcu!D246</f>
        <v/>
      </c>
      <c r="M81" s="128" t="str">
        <f>Calcu!E246</f>
        <v/>
      </c>
      <c r="N81" s="128" t="str">
        <f ca="1">TEXT(Calcu!G246,Calcu!$Q$288)</f>
        <v/>
      </c>
      <c r="O81" s="128" t="str">
        <f ca="1">TEXT(Calcu!H246,Calcu!$Q$288)</f>
        <v/>
      </c>
      <c r="P81" s="128" t="str">
        <f ca="1">TEXT(Calcu!I246,Calcu!$Q$288)</f>
        <v/>
      </c>
      <c r="Q81" s="128" t="str">
        <f ca="1">TEXT(Calcu!J246,Calcu!$Q$288)</f>
        <v/>
      </c>
      <c r="R81" s="128" t="str">
        <f ca="1">TEXT(Calcu!K246,Calcu!$Q$288)</f>
        <v/>
      </c>
    </row>
    <row r="82" spans="2:18" ht="13.5" customHeight="1">
      <c r="B82" s="131" t="str">
        <f>Calcu!C213</f>
        <v/>
      </c>
      <c r="C82" s="129" t="str">
        <f>Calcu!D213</f>
        <v/>
      </c>
      <c r="D82" s="128" t="str">
        <f>Calcu!E213</f>
        <v/>
      </c>
      <c r="E82" s="128" t="str">
        <f ca="1">TEXT(Calcu!G213,Calcu!$Q$288)</f>
        <v/>
      </c>
      <c r="F82" s="128" t="str">
        <f ca="1">TEXT(Calcu!H213,Calcu!$Q$288)</f>
        <v/>
      </c>
      <c r="G82" s="128" t="str">
        <f ca="1">TEXT(Calcu!I213,Calcu!$Q$288)</f>
        <v/>
      </c>
      <c r="H82" s="128" t="str">
        <f ca="1">TEXT(Calcu!J213,Calcu!$Q$288)</f>
        <v/>
      </c>
      <c r="I82" s="128" t="str">
        <f ca="1">TEXT(Calcu!K213,Calcu!$Q$288)</f>
        <v/>
      </c>
      <c r="K82" s="131" t="str">
        <f>Calcu!C247</f>
        <v/>
      </c>
      <c r="L82" s="129" t="str">
        <f>Calcu!D247</f>
        <v/>
      </c>
      <c r="M82" s="128" t="str">
        <f>Calcu!E247</f>
        <v/>
      </c>
      <c r="N82" s="128" t="str">
        <f ca="1">TEXT(Calcu!G247,Calcu!$Q$288)</f>
        <v/>
      </c>
      <c r="O82" s="128" t="str">
        <f ca="1">TEXT(Calcu!H247,Calcu!$Q$288)</f>
        <v/>
      </c>
      <c r="P82" s="128" t="str">
        <f ca="1">TEXT(Calcu!I247,Calcu!$Q$288)</f>
        <v/>
      </c>
      <c r="Q82" s="128" t="str">
        <f ca="1">TEXT(Calcu!J247,Calcu!$Q$288)</f>
        <v/>
      </c>
      <c r="R82" s="128" t="str">
        <f ca="1">TEXT(Calcu!K247,Calcu!$Q$288)</f>
        <v/>
      </c>
    </row>
    <row r="83" spans="2:18" ht="13.5" customHeight="1">
      <c r="B83" s="131" t="str">
        <f>Calcu!C214</f>
        <v/>
      </c>
      <c r="C83" s="129" t="str">
        <f>Calcu!D214</f>
        <v/>
      </c>
      <c r="D83" s="128" t="str">
        <f>Calcu!E214</f>
        <v/>
      </c>
      <c r="E83" s="128" t="str">
        <f ca="1">TEXT(Calcu!G214,Calcu!$Q$288)</f>
        <v/>
      </c>
      <c r="F83" s="128" t="str">
        <f ca="1">TEXT(Calcu!H214,Calcu!$Q$288)</f>
        <v/>
      </c>
      <c r="G83" s="128" t="str">
        <f ca="1">TEXT(Calcu!I214,Calcu!$Q$288)</f>
        <v/>
      </c>
      <c r="H83" s="128" t="str">
        <f ca="1">TEXT(Calcu!J214,Calcu!$Q$288)</f>
        <v/>
      </c>
      <c r="I83" s="128" t="str">
        <f ca="1">TEXT(Calcu!K214,Calcu!$Q$288)</f>
        <v/>
      </c>
      <c r="K83" s="131" t="str">
        <f>Calcu!C248</f>
        <v/>
      </c>
      <c r="L83" s="129" t="str">
        <f>Calcu!D248</f>
        <v/>
      </c>
      <c r="M83" s="128" t="str">
        <f>Calcu!E248</f>
        <v/>
      </c>
      <c r="N83" s="128" t="str">
        <f ca="1">TEXT(Calcu!G248,Calcu!$Q$288)</f>
        <v/>
      </c>
      <c r="O83" s="128" t="str">
        <f ca="1">TEXT(Calcu!H248,Calcu!$Q$288)</f>
        <v/>
      </c>
      <c r="P83" s="128" t="str">
        <f ca="1">TEXT(Calcu!I248,Calcu!$Q$288)</f>
        <v/>
      </c>
      <c r="Q83" s="128" t="str">
        <f ca="1">TEXT(Calcu!J248,Calcu!$Q$288)</f>
        <v/>
      </c>
      <c r="R83" s="128" t="str">
        <f ca="1">TEXT(Calcu!K248,Calcu!$Q$288)</f>
        <v/>
      </c>
    </row>
    <row r="84" spans="2:18" ht="13.5" customHeight="1">
      <c r="B84" s="131" t="str">
        <f>Calcu!C215</f>
        <v/>
      </c>
      <c r="C84" s="129" t="str">
        <f>Calcu!D215</f>
        <v/>
      </c>
      <c r="D84" s="128" t="str">
        <f>Calcu!E215</f>
        <v/>
      </c>
      <c r="E84" s="128" t="str">
        <f ca="1">TEXT(Calcu!G215,Calcu!$Q$288)</f>
        <v/>
      </c>
      <c r="F84" s="128" t="str">
        <f ca="1">TEXT(Calcu!H215,Calcu!$Q$288)</f>
        <v/>
      </c>
      <c r="G84" s="128" t="str">
        <f ca="1">TEXT(Calcu!I215,Calcu!$Q$288)</f>
        <v/>
      </c>
      <c r="H84" s="128" t="str">
        <f ca="1">TEXT(Calcu!J215,Calcu!$Q$288)</f>
        <v/>
      </c>
      <c r="I84" s="128" t="str">
        <f ca="1">TEXT(Calcu!K215,Calcu!$Q$288)</f>
        <v/>
      </c>
      <c r="K84" s="131" t="str">
        <f>Calcu!C249</f>
        <v/>
      </c>
      <c r="L84" s="129" t="str">
        <f>Calcu!D249</f>
        <v/>
      </c>
      <c r="M84" s="128" t="str">
        <f>Calcu!E249</f>
        <v/>
      </c>
      <c r="N84" s="128" t="str">
        <f ca="1">TEXT(Calcu!G249,Calcu!$Q$288)</f>
        <v/>
      </c>
      <c r="O84" s="128" t="str">
        <f ca="1">TEXT(Calcu!H249,Calcu!$Q$288)</f>
        <v/>
      </c>
      <c r="P84" s="128" t="str">
        <f ca="1">TEXT(Calcu!I249,Calcu!$Q$288)</f>
        <v/>
      </c>
      <c r="Q84" s="128" t="str">
        <f ca="1">TEXT(Calcu!J249,Calcu!$Q$288)</f>
        <v/>
      </c>
      <c r="R84" s="128" t="str">
        <f ca="1">TEXT(Calcu!K249,Calcu!$Q$288)</f>
        <v/>
      </c>
    </row>
    <row r="85" spans="2:18" ht="13.5" customHeight="1">
      <c r="B85" s="131" t="str">
        <f>Calcu!C216</f>
        <v/>
      </c>
      <c r="C85" s="129" t="str">
        <f>Calcu!D216</f>
        <v/>
      </c>
      <c r="D85" s="128" t="str">
        <f>Calcu!E216</f>
        <v/>
      </c>
      <c r="E85" s="128" t="str">
        <f ca="1">TEXT(Calcu!G216,Calcu!$Q$288)</f>
        <v/>
      </c>
      <c r="F85" s="128" t="str">
        <f ca="1">TEXT(Calcu!H216,Calcu!$Q$288)</f>
        <v/>
      </c>
      <c r="G85" s="128" t="str">
        <f ca="1">TEXT(Calcu!I216,Calcu!$Q$288)</f>
        <v/>
      </c>
      <c r="H85" s="128" t="str">
        <f ca="1">TEXT(Calcu!J216,Calcu!$Q$288)</f>
        <v/>
      </c>
      <c r="I85" s="128" t="str">
        <f ca="1">TEXT(Calcu!K216,Calcu!$Q$288)</f>
        <v/>
      </c>
      <c r="K85" s="131" t="str">
        <f>Calcu!C250</f>
        <v/>
      </c>
      <c r="L85" s="129" t="str">
        <f>Calcu!D250</f>
        <v/>
      </c>
      <c r="M85" s="128" t="str">
        <f>Calcu!E250</f>
        <v/>
      </c>
      <c r="N85" s="128" t="str">
        <f ca="1">TEXT(Calcu!G250,Calcu!$Q$288)</f>
        <v/>
      </c>
      <c r="O85" s="128" t="str">
        <f ca="1">TEXT(Calcu!H250,Calcu!$Q$288)</f>
        <v/>
      </c>
      <c r="P85" s="128" t="str">
        <f ca="1">TEXT(Calcu!I250,Calcu!$Q$288)</f>
        <v/>
      </c>
      <c r="Q85" s="128" t="str">
        <f ca="1">TEXT(Calcu!J250,Calcu!$Q$288)</f>
        <v/>
      </c>
      <c r="R85" s="128" t="str">
        <f ca="1">TEXT(Calcu!K250,Calcu!$Q$288)</f>
        <v/>
      </c>
    </row>
    <row r="86" spans="2:18" ht="13.5" customHeight="1">
      <c r="B86" s="131" t="str">
        <f>Calcu!C217</f>
        <v/>
      </c>
      <c r="C86" s="129" t="str">
        <f>Calcu!D217</f>
        <v/>
      </c>
      <c r="D86" s="128" t="str">
        <f>Calcu!E217</f>
        <v/>
      </c>
      <c r="E86" s="128" t="str">
        <f ca="1">TEXT(Calcu!G217,Calcu!$Q$288)</f>
        <v/>
      </c>
      <c r="F86" s="128" t="str">
        <f ca="1">TEXT(Calcu!H217,Calcu!$Q$288)</f>
        <v/>
      </c>
      <c r="G86" s="128" t="str">
        <f ca="1">TEXT(Calcu!I217,Calcu!$Q$288)</f>
        <v/>
      </c>
      <c r="H86" s="128" t="str">
        <f ca="1">TEXT(Calcu!J217,Calcu!$Q$288)</f>
        <v/>
      </c>
      <c r="I86" s="128" t="str">
        <f ca="1">TEXT(Calcu!K217,Calcu!$Q$288)</f>
        <v/>
      </c>
      <c r="K86" s="131" t="str">
        <f>Calcu!C251</f>
        <v/>
      </c>
      <c r="L86" s="129" t="str">
        <f>Calcu!D251</f>
        <v/>
      </c>
      <c r="M86" s="128" t="str">
        <f>Calcu!E251</f>
        <v/>
      </c>
      <c r="N86" s="128" t="str">
        <f ca="1">TEXT(Calcu!G251,Calcu!$Q$288)</f>
        <v/>
      </c>
      <c r="O86" s="128" t="str">
        <f ca="1">TEXT(Calcu!H251,Calcu!$Q$288)</f>
        <v/>
      </c>
      <c r="P86" s="128" t="str">
        <f ca="1">TEXT(Calcu!I251,Calcu!$Q$288)</f>
        <v/>
      </c>
      <c r="Q86" s="128" t="str">
        <f ca="1">TEXT(Calcu!J251,Calcu!$Q$288)</f>
        <v/>
      </c>
      <c r="R86" s="128" t="str">
        <f ca="1">TEXT(Calcu!K251,Calcu!$Q$288)</f>
        <v/>
      </c>
    </row>
    <row r="87" spans="2:18" ht="13.5" customHeight="1">
      <c r="B87" s="131" t="str">
        <f>Calcu!C218</f>
        <v/>
      </c>
      <c r="C87" s="129" t="str">
        <f>Calcu!D218</f>
        <v/>
      </c>
      <c r="D87" s="128" t="str">
        <f>Calcu!E218</f>
        <v/>
      </c>
      <c r="E87" s="128" t="str">
        <f ca="1">TEXT(Calcu!G218,Calcu!$Q$288)</f>
        <v/>
      </c>
      <c r="F87" s="128" t="str">
        <f ca="1">TEXT(Calcu!H218,Calcu!$Q$288)</f>
        <v/>
      </c>
      <c r="G87" s="128" t="str">
        <f ca="1">TEXT(Calcu!I218,Calcu!$Q$288)</f>
        <v/>
      </c>
      <c r="H87" s="128" t="str">
        <f ca="1">TEXT(Calcu!J218,Calcu!$Q$288)</f>
        <v/>
      </c>
      <c r="I87" s="128" t="str">
        <f ca="1">TEXT(Calcu!K218,Calcu!$Q$288)</f>
        <v/>
      </c>
      <c r="K87" s="131" t="str">
        <f>Calcu!C252</f>
        <v/>
      </c>
      <c r="L87" s="129" t="str">
        <f>Calcu!D252</f>
        <v/>
      </c>
      <c r="M87" s="128" t="str">
        <f>Calcu!E252</f>
        <v/>
      </c>
      <c r="N87" s="128" t="str">
        <f ca="1">TEXT(Calcu!G252,Calcu!$Q$288)</f>
        <v/>
      </c>
      <c r="O87" s="128" t="str">
        <f ca="1">TEXT(Calcu!H252,Calcu!$Q$288)</f>
        <v/>
      </c>
      <c r="P87" s="128" t="str">
        <f ca="1">TEXT(Calcu!I252,Calcu!$Q$288)</f>
        <v/>
      </c>
      <c r="Q87" s="128" t="str">
        <f ca="1">TEXT(Calcu!J252,Calcu!$Q$288)</f>
        <v/>
      </c>
      <c r="R87" s="128" t="str">
        <f ca="1">TEXT(Calcu!K252,Calcu!$Q$288)</f>
        <v/>
      </c>
    </row>
    <row r="88" spans="2:18" ht="13.5" customHeight="1">
      <c r="B88" s="131" t="str">
        <f>Calcu!C219</f>
        <v/>
      </c>
      <c r="C88" s="129" t="str">
        <f>Calcu!D219</f>
        <v/>
      </c>
      <c r="D88" s="128" t="str">
        <f>Calcu!E219</f>
        <v/>
      </c>
      <c r="E88" s="128" t="str">
        <f ca="1">TEXT(Calcu!G219,Calcu!$Q$288)</f>
        <v/>
      </c>
      <c r="F88" s="128" t="str">
        <f ca="1">TEXT(Calcu!H219,Calcu!$Q$288)</f>
        <v/>
      </c>
      <c r="G88" s="128" t="str">
        <f ca="1">TEXT(Calcu!I219,Calcu!$Q$288)</f>
        <v/>
      </c>
      <c r="H88" s="128" t="str">
        <f ca="1">TEXT(Calcu!J219,Calcu!$Q$288)</f>
        <v/>
      </c>
      <c r="I88" s="128" t="str">
        <f ca="1">TEXT(Calcu!K219,Calcu!$Q$288)</f>
        <v/>
      </c>
      <c r="K88" s="131" t="str">
        <f>Calcu!C253</f>
        <v/>
      </c>
      <c r="L88" s="129" t="str">
        <f>Calcu!D253</f>
        <v/>
      </c>
      <c r="M88" s="128" t="str">
        <f>Calcu!E253</f>
        <v/>
      </c>
      <c r="N88" s="128" t="str">
        <f ca="1">TEXT(Calcu!G253,Calcu!$Q$288)</f>
        <v/>
      </c>
      <c r="O88" s="128" t="str">
        <f ca="1">TEXT(Calcu!H253,Calcu!$Q$288)</f>
        <v/>
      </c>
      <c r="P88" s="128" t="str">
        <f ca="1">TEXT(Calcu!I253,Calcu!$Q$288)</f>
        <v/>
      </c>
      <c r="Q88" s="128" t="str">
        <f ca="1">TEXT(Calcu!J253,Calcu!$Q$288)</f>
        <v/>
      </c>
      <c r="R88" s="128" t="str">
        <f ca="1">TEXT(Calcu!K253,Calcu!$Q$288)</f>
        <v/>
      </c>
    </row>
    <row r="89" spans="2:18" ht="13.5" customHeight="1">
      <c r="B89" s="131" t="str">
        <f>Calcu!C220</f>
        <v/>
      </c>
      <c r="C89" s="129" t="str">
        <f>Calcu!D220</f>
        <v/>
      </c>
      <c r="D89" s="128" t="str">
        <f>Calcu!E220</f>
        <v/>
      </c>
      <c r="E89" s="128" t="str">
        <f ca="1">TEXT(Calcu!G220,Calcu!$Q$288)</f>
        <v/>
      </c>
      <c r="F89" s="128" t="str">
        <f ca="1">TEXT(Calcu!H220,Calcu!$Q$288)</f>
        <v/>
      </c>
      <c r="G89" s="128" t="str">
        <f ca="1">TEXT(Calcu!I220,Calcu!$Q$288)</f>
        <v/>
      </c>
      <c r="H89" s="128" t="str">
        <f ca="1">TEXT(Calcu!J220,Calcu!$Q$288)</f>
        <v/>
      </c>
      <c r="I89" s="128" t="str">
        <f ca="1">TEXT(Calcu!K220,Calcu!$Q$288)</f>
        <v/>
      </c>
      <c r="K89" s="131" t="str">
        <f>Calcu!C254</f>
        <v/>
      </c>
      <c r="L89" s="129" t="str">
        <f>Calcu!D254</f>
        <v/>
      </c>
      <c r="M89" s="128" t="str">
        <f>Calcu!E254</f>
        <v/>
      </c>
      <c r="N89" s="128" t="str">
        <f ca="1">TEXT(Calcu!G254,Calcu!$Q$288)</f>
        <v/>
      </c>
      <c r="O89" s="128" t="str">
        <f ca="1">TEXT(Calcu!H254,Calcu!$Q$288)</f>
        <v/>
      </c>
      <c r="P89" s="128" t="str">
        <f ca="1">TEXT(Calcu!I254,Calcu!$Q$288)</f>
        <v/>
      </c>
      <c r="Q89" s="128" t="str">
        <f ca="1">TEXT(Calcu!J254,Calcu!$Q$288)</f>
        <v/>
      </c>
      <c r="R89" s="128" t="str">
        <f ca="1">TEXT(Calcu!K254,Calcu!$Q$288)</f>
        <v/>
      </c>
    </row>
    <row r="90" spans="2:18" ht="13.5" customHeight="1">
      <c r="B90" s="131" t="str">
        <f>Calcu!C221</f>
        <v/>
      </c>
      <c r="C90" s="129" t="str">
        <f>Calcu!D221</f>
        <v/>
      </c>
      <c r="D90" s="128" t="str">
        <f>Calcu!E221</f>
        <v/>
      </c>
      <c r="E90" s="128" t="str">
        <f ca="1">TEXT(Calcu!G221,Calcu!$Q$288)</f>
        <v/>
      </c>
      <c r="F90" s="128" t="str">
        <f ca="1">TEXT(Calcu!H221,Calcu!$Q$288)</f>
        <v/>
      </c>
      <c r="G90" s="128" t="str">
        <f ca="1">TEXT(Calcu!I221,Calcu!$Q$288)</f>
        <v/>
      </c>
      <c r="H90" s="128" t="str">
        <f ca="1">TEXT(Calcu!J221,Calcu!$Q$288)</f>
        <v/>
      </c>
      <c r="I90" s="128" t="str">
        <f ca="1">TEXT(Calcu!K221,Calcu!$Q$288)</f>
        <v/>
      </c>
      <c r="K90" s="131" t="str">
        <f>Calcu!C255</f>
        <v/>
      </c>
      <c r="L90" s="129" t="str">
        <f>Calcu!D255</f>
        <v/>
      </c>
      <c r="M90" s="128" t="str">
        <f>Calcu!E255</f>
        <v/>
      </c>
      <c r="N90" s="128" t="str">
        <f ca="1">TEXT(Calcu!G255,Calcu!$Q$288)</f>
        <v/>
      </c>
      <c r="O90" s="128" t="str">
        <f ca="1">TEXT(Calcu!H255,Calcu!$Q$288)</f>
        <v/>
      </c>
      <c r="P90" s="128" t="str">
        <f ca="1">TEXT(Calcu!I255,Calcu!$Q$288)</f>
        <v/>
      </c>
      <c r="Q90" s="128" t="str">
        <f ca="1">TEXT(Calcu!J255,Calcu!$Q$288)</f>
        <v/>
      </c>
      <c r="R90" s="128" t="str">
        <f ca="1">TEXT(Calcu!K255,Calcu!$Q$288)</f>
        <v/>
      </c>
    </row>
    <row r="91" spans="2:18" ht="13.5" customHeight="1">
      <c r="B91" s="131" t="str">
        <f>Calcu!C222</f>
        <v/>
      </c>
      <c r="C91" s="129" t="str">
        <f>Calcu!D222</f>
        <v/>
      </c>
      <c r="D91" s="128" t="str">
        <f>Calcu!E222</f>
        <v/>
      </c>
      <c r="E91" s="128" t="str">
        <f ca="1">TEXT(Calcu!G222,Calcu!$Q$288)</f>
        <v/>
      </c>
      <c r="F91" s="128" t="str">
        <f ca="1">TEXT(Calcu!H222,Calcu!$Q$288)</f>
        <v/>
      </c>
      <c r="G91" s="128" t="str">
        <f ca="1">TEXT(Calcu!I222,Calcu!$Q$288)</f>
        <v/>
      </c>
      <c r="H91" s="128" t="str">
        <f ca="1">TEXT(Calcu!J222,Calcu!$Q$288)</f>
        <v/>
      </c>
      <c r="I91" s="128" t="str">
        <f ca="1">TEXT(Calcu!K222,Calcu!$Q$288)</f>
        <v/>
      </c>
      <c r="K91" s="131" t="str">
        <f>Calcu!C256</f>
        <v/>
      </c>
      <c r="L91" s="129" t="str">
        <f>Calcu!D256</f>
        <v/>
      </c>
      <c r="M91" s="128" t="str">
        <f>Calcu!E256</f>
        <v/>
      </c>
      <c r="N91" s="128" t="str">
        <f ca="1">TEXT(Calcu!G256,Calcu!$Q$288)</f>
        <v/>
      </c>
      <c r="O91" s="128" t="str">
        <f ca="1">TEXT(Calcu!H256,Calcu!$Q$288)</f>
        <v/>
      </c>
      <c r="P91" s="128" t="str">
        <f ca="1">TEXT(Calcu!I256,Calcu!$Q$288)</f>
        <v/>
      </c>
      <c r="Q91" s="128" t="str">
        <f ca="1">TEXT(Calcu!J256,Calcu!$Q$288)</f>
        <v/>
      </c>
      <c r="R91" s="128" t="str">
        <f ca="1">TEXT(Calcu!K256,Calcu!$Q$288)</f>
        <v/>
      </c>
    </row>
    <row r="92" spans="2:18" ht="13.5" customHeight="1">
      <c r="B92" s="131" t="str">
        <f>Calcu!C223</f>
        <v/>
      </c>
      <c r="C92" s="129" t="str">
        <f>Calcu!D223</f>
        <v/>
      </c>
      <c r="D92" s="128" t="str">
        <f>Calcu!E223</f>
        <v/>
      </c>
      <c r="E92" s="128" t="str">
        <f ca="1">TEXT(Calcu!G223,Calcu!$Q$288)</f>
        <v/>
      </c>
      <c r="F92" s="128" t="str">
        <f ca="1">TEXT(Calcu!H223,Calcu!$Q$288)</f>
        <v/>
      </c>
      <c r="G92" s="128" t="str">
        <f ca="1">TEXT(Calcu!I223,Calcu!$Q$288)</f>
        <v/>
      </c>
      <c r="H92" s="128" t="str">
        <f ca="1">TEXT(Calcu!J223,Calcu!$Q$288)</f>
        <v/>
      </c>
      <c r="I92" s="128" t="str">
        <f ca="1">TEXT(Calcu!K223,Calcu!$Q$288)</f>
        <v/>
      </c>
      <c r="K92" s="131" t="str">
        <f>Calcu!C257</f>
        <v/>
      </c>
      <c r="L92" s="129" t="str">
        <f>Calcu!D257</f>
        <v/>
      </c>
      <c r="M92" s="128" t="str">
        <f>Calcu!E257</f>
        <v/>
      </c>
      <c r="N92" s="128" t="str">
        <f ca="1">TEXT(Calcu!G257,Calcu!$Q$288)</f>
        <v/>
      </c>
      <c r="O92" s="128" t="str">
        <f ca="1">TEXT(Calcu!H257,Calcu!$Q$288)</f>
        <v/>
      </c>
      <c r="P92" s="128" t="str">
        <f ca="1">TEXT(Calcu!I257,Calcu!$Q$288)</f>
        <v/>
      </c>
      <c r="Q92" s="128" t="str">
        <f ca="1">TEXT(Calcu!J257,Calcu!$Q$288)</f>
        <v/>
      </c>
      <c r="R92" s="128" t="str">
        <f ca="1">TEXT(Calcu!K257,Calcu!$Q$288)</f>
        <v/>
      </c>
    </row>
    <row r="93" spans="2:18" ht="13.5" customHeight="1">
      <c r="B93" s="131" t="str">
        <f>Calcu!C224</f>
        <v/>
      </c>
      <c r="C93" s="129" t="str">
        <f>Calcu!D224</f>
        <v/>
      </c>
      <c r="D93" s="128" t="str">
        <f>Calcu!E224</f>
        <v/>
      </c>
      <c r="E93" s="128" t="str">
        <f ca="1">TEXT(Calcu!G224,Calcu!$Q$288)</f>
        <v/>
      </c>
      <c r="F93" s="128" t="str">
        <f ca="1">TEXT(Calcu!H224,Calcu!$Q$288)</f>
        <v/>
      </c>
      <c r="G93" s="128" t="str">
        <f ca="1">TEXT(Calcu!I224,Calcu!$Q$288)</f>
        <v/>
      </c>
      <c r="H93" s="128" t="str">
        <f ca="1">TEXT(Calcu!J224,Calcu!$Q$288)</f>
        <v/>
      </c>
      <c r="I93" s="128" t="str">
        <f ca="1">TEXT(Calcu!K224,Calcu!$Q$288)</f>
        <v/>
      </c>
      <c r="K93" s="131" t="str">
        <f>Calcu!C258</f>
        <v/>
      </c>
      <c r="L93" s="129" t="str">
        <f>Calcu!D258</f>
        <v/>
      </c>
      <c r="M93" s="128" t="str">
        <f>Calcu!E258</f>
        <v/>
      </c>
      <c r="N93" s="128" t="str">
        <f ca="1">TEXT(Calcu!G258,Calcu!$Q$288)</f>
        <v/>
      </c>
      <c r="O93" s="128" t="str">
        <f ca="1">TEXT(Calcu!H258,Calcu!$Q$288)</f>
        <v/>
      </c>
      <c r="P93" s="128" t="str">
        <f ca="1">TEXT(Calcu!I258,Calcu!$Q$288)</f>
        <v/>
      </c>
      <c r="Q93" s="128" t="str">
        <f ca="1">TEXT(Calcu!J258,Calcu!$Q$288)</f>
        <v/>
      </c>
      <c r="R93" s="128" t="str">
        <f ca="1">TEXT(Calcu!K258,Calcu!$Q$288)</f>
        <v/>
      </c>
    </row>
    <row r="94" spans="2:18" ht="13.5" customHeight="1">
      <c r="B94" s="131" t="str">
        <f>Calcu!C225</f>
        <v/>
      </c>
      <c r="C94" s="129" t="str">
        <f>Calcu!D225</f>
        <v/>
      </c>
      <c r="D94" s="128" t="str">
        <f>Calcu!E225</f>
        <v/>
      </c>
      <c r="E94" s="128" t="str">
        <f ca="1">TEXT(Calcu!G225,Calcu!$Q$288)</f>
        <v/>
      </c>
      <c r="F94" s="128" t="str">
        <f ca="1">TEXT(Calcu!H225,Calcu!$Q$288)</f>
        <v/>
      </c>
      <c r="G94" s="128" t="str">
        <f ca="1">TEXT(Calcu!I225,Calcu!$Q$288)</f>
        <v/>
      </c>
      <c r="H94" s="128" t="str">
        <f ca="1">TEXT(Calcu!J225,Calcu!$Q$288)</f>
        <v/>
      </c>
      <c r="I94" s="128" t="str">
        <f ca="1">TEXT(Calcu!K225,Calcu!$Q$288)</f>
        <v/>
      </c>
      <c r="K94" s="131" t="str">
        <f>Calcu!C259</f>
        <v/>
      </c>
      <c r="L94" s="129" t="str">
        <f>Calcu!D259</f>
        <v/>
      </c>
      <c r="M94" s="128" t="str">
        <f>Calcu!E259</f>
        <v/>
      </c>
      <c r="N94" s="128" t="str">
        <f ca="1">TEXT(Calcu!G259,Calcu!$Q$288)</f>
        <v/>
      </c>
      <c r="O94" s="128" t="str">
        <f ca="1">TEXT(Calcu!H259,Calcu!$Q$288)</f>
        <v/>
      </c>
      <c r="P94" s="128" t="str">
        <f ca="1">TEXT(Calcu!I259,Calcu!$Q$288)</f>
        <v/>
      </c>
      <c r="Q94" s="128" t="str">
        <f ca="1">TEXT(Calcu!J259,Calcu!$Q$288)</f>
        <v/>
      </c>
      <c r="R94" s="128" t="str">
        <f ca="1">TEXT(Calcu!K259,Calcu!$Q$288)</f>
        <v/>
      </c>
    </row>
    <row r="95" spans="2:18" ht="13.5" customHeight="1">
      <c r="B95" s="131" t="str">
        <f>Calcu!C226</f>
        <v/>
      </c>
      <c r="C95" s="129" t="str">
        <f>Calcu!D226</f>
        <v/>
      </c>
      <c r="D95" s="128" t="str">
        <f>Calcu!E226</f>
        <v/>
      </c>
      <c r="E95" s="128" t="str">
        <f ca="1">TEXT(Calcu!G226,Calcu!$Q$288)</f>
        <v/>
      </c>
      <c r="F95" s="128" t="str">
        <f ca="1">TEXT(Calcu!H226,Calcu!$Q$288)</f>
        <v/>
      </c>
      <c r="G95" s="128" t="str">
        <f ca="1">TEXT(Calcu!I226,Calcu!$Q$288)</f>
        <v/>
      </c>
      <c r="H95" s="128" t="str">
        <f ca="1">TEXT(Calcu!J226,Calcu!$Q$288)</f>
        <v/>
      </c>
      <c r="I95" s="128" t="str">
        <f ca="1">TEXT(Calcu!K226,Calcu!$Q$288)</f>
        <v/>
      </c>
      <c r="K95" s="131" t="str">
        <f>Calcu!C260</f>
        <v/>
      </c>
      <c r="L95" s="129" t="str">
        <f>Calcu!D260</f>
        <v/>
      </c>
      <c r="M95" s="128" t="str">
        <f>Calcu!E260</f>
        <v/>
      </c>
      <c r="N95" s="128" t="str">
        <f ca="1">TEXT(Calcu!G260,Calcu!$Q$288)</f>
        <v/>
      </c>
      <c r="O95" s="128" t="str">
        <f ca="1">TEXT(Calcu!H260,Calcu!$Q$288)</f>
        <v/>
      </c>
      <c r="P95" s="128" t="str">
        <f ca="1">TEXT(Calcu!I260,Calcu!$Q$288)</f>
        <v/>
      </c>
      <c r="Q95" s="128" t="str">
        <f ca="1">TEXT(Calcu!J260,Calcu!$Q$288)</f>
        <v/>
      </c>
      <c r="R95" s="128" t="str">
        <f ca="1">TEXT(Calcu!K260,Calcu!$Q$288)</f>
        <v/>
      </c>
    </row>
    <row r="96" spans="2:18" ht="13.5" customHeight="1">
      <c r="B96" s="131" t="str">
        <f>Calcu!C227</f>
        <v/>
      </c>
      <c r="C96" s="129" t="str">
        <f>Calcu!D227</f>
        <v/>
      </c>
      <c r="D96" s="128" t="str">
        <f>Calcu!E227</f>
        <v/>
      </c>
      <c r="E96" s="128" t="str">
        <f ca="1">TEXT(Calcu!G227,Calcu!$Q$288)</f>
        <v/>
      </c>
      <c r="F96" s="128" t="str">
        <f ca="1">TEXT(Calcu!H227,Calcu!$Q$288)</f>
        <v/>
      </c>
      <c r="G96" s="128" t="str">
        <f ca="1">TEXT(Calcu!I227,Calcu!$Q$288)</f>
        <v/>
      </c>
      <c r="H96" s="128" t="str">
        <f ca="1">TEXT(Calcu!J227,Calcu!$Q$288)</f>
        <v/>
      </c>
      <c r="I96" s="128" t="str">
        <f ca="1">TEXT(Calcu!K227,Calcu!$Q$288)</f>
        <v/>
      </c>
      <c r="K96" s="131" t="str">
        <f>Calcu!C261</f>
        <v/>
      </c>
      <c r="L96" s="129" t="str">
        <f>Calcu!D261</f>
        <v/>
      </c>
      <c r="M96" s="128" t="str">
        <f>Calcu!E261</f>
        <v/>
      </c>
      <c r="N96" s="128" t="str">
        <f ca="1">TEXT(Calcu!G261,Calcu!$Q$288)</f>
        <v/>
      </c>
      <c r="O96" s="128" t="str">
        <f ca="1">TEXT(Calcu!H261,Calcu!$Q$288)</f>
        <v/>
      </c>
      <c r="P96" s="128" t="str">
        <f ca="1">TEXT(Calcu!I261,Calcu!$Q$288)</f>
        <v/>
      </c>
      <c r="Q96" s="128" t="str">
        <f ca="1">TEXT(Calcu!J261,Calcu!$Q$288)</f>
        <v/>
      </c>
      <c r="R96" s="128" t="str">
        <f ca="1">TEXT(Calcu!K261,Calcu!$Q$288)</f>
        <v/>
      </c>
    </row>
    <row r="97" spans="1:18" ht="13.5" customHeight="1">
      <c r="B97" s="131" t="str">
        <f>Calcu!C228</f>
        <v/>
      </c>
      <c r="C97" s="129" t="str">
        <f>Calcu!D228</f>
        <v/>
      </c>
      <c r="D97" s="128" t="str">
        <f>Calcu!E228</f>
        <v/>
      </c>
      <c r="E97" s="128" t="str">
        <f ca="1">TEXT(Calcu!G228,Calcu!$Q$288)</f>
        <v/>
      </c>
      <c r="F97" s="128" t="str">
        <f ca="1">TEXT(Calcu!H228,Calcu!$Q$288)</f>
        <v/>
      </c>
      <c r="G97" s="128" t="str">
        <f ca="1">TEXT(Calcu!I228,Calcu!$Q$288)</f>
        <v/>
      </c>
      <c r="H97" s="128" t="str">
        <f ca="1">TEXT(Calcu!J228,Calcu!$Q$288)</f>
        <v/>
      </c>
      <c r="I97" s="128" t="str">
        <f ca="1">TEXT(Calcu!K228,Calcu!$Q$288)</f>
        <v/>
      </c>
      <c r="K97" s="131" t="str">
        <f>Calcu!C262</f>
        <v/>
      </c>
      <c r="L97" s="129" t="str">
        <f>Calcu!D262</f>
        <v/>
      </c>
      <c r="M97" s="128" t="str">
        <f>Calcu!E262</f>
        <v/>
      </c>
      <c r="N97" s="128" t="str">
        <f ca="1">TEXT(Calcu!G262,Calcu!$Q$288)</f>
        <v/>
      </c>
      <c r="O97" s="128" t="str">
        <f ca="1">TEXT(Calcu!H262,Calcu!$Q$288)</f>
        <v/>
      </c>
      <c r="P97" s="128" t="str">
        <f ca="1">TEXT(Calcu!I262,Calcu!$Q$288)</f>
        <v/>
      </c>
      <c r="Q97" s="128" t="str">
        <f ca="1">TEXT(Calcu!J262,Calcu!$Q$288)</f>
        <v/>
      </c>
      <c r="R97" s="128" t="str">
        <f ca="1">TEXT(Calcu!K262,Calcu!$Q$288)</f>
        <v/>
      </c>
    </row>
    <row r="98" spans="1:18" ht="13.5" customHeight="1">
      <c r="B98" s="131" t="str">
        <f>Calcu!C229</f>
        <v/>
      </c>
      <c r="C98" s="129" t="str">
        <f>Calcu!D229</f>
        <v/>
      </c>
      <c r="D98" s="128" t="str">
        <f>Calcu!E229</f>
        <v/>
      </c>
      <c r="E98" s="128" t="str">
        <f ca="1">TEXT(Calcu!G229,Calcu!$Q$288)</f>
        <v/>
      </c>
      <c r="F98" s="128" t="str">
        <f ca="1">TEXT(Calcu!H229,Calcu!$Q$288)</f>
        <v/>
      </c>
      <c r="G98" s="128" t="str">
        <f ca="1">TEXT(Calcu!I229,Calcu!$Q$288)</f>
        <v/>
      </c>
      <c r="H98" s="128" t="str">
        <f ca="1">TEXT(Calcu!J229,Calcu!$Q$288)</f>
        <v/>
      </c>
      <c r="I98" s="128" t="str">
        <f ca="1">TEXT(Calcu!K229,Calcu!$Q$288)</f>
        <v/>
      </c>
      <c r="K98" s="131" t="str">
        <f>Calcu!C263</f>
        <v/>
      </c>
      <c r="L98" s="129" t="str">
        <f>Calcu!D263</f>
        <v/>
      </c>
      <c r="M98" s="128" t="str">
        <f>Calcu!E263</f>
        <v/>
      </c>
      <c r="N98" s="128" t="str">
        <f ca="1">TEXT(Calcu!G263,Calcu!$Q$288)</f>
        <v/>
      </c>
      <c r="O98" s="128" t="str">
        <f ca="1">TEXT(Calcu!H263,Calcu!$Q$288)</f>
        <v/>
      </c>
      <c r="P98" s="128" t="str">
        <f ca="1">TEXT(Calcu!I263,Calcu!$Q$288)</f>
        <v/>
      </c>
      <c r="Q98" s="128" t="str">
        <f ca="1">TEXT(Calcu!J263,Calcu!$Q$288)</f>
        <v/>
      </c>
      <c r="R98" s="128" t="str">
        <f ca="1">TEXT(Calcu!K263,Calcu!$Q$288)</f>
        <v/>
      </c>
    </row>
    <row r="99" spans="1:18" ht="13.5" customHeight="1">
      <c r="B99" s="131" t="str">
        <f>Calcu!C230</f>
        <v/>
      </c>
      <c r="C99" s="129" t="str">
        <f>Calcu!D230</f>
        <v/>
      </c>
      <c r="D99" s="128" t="str">
        <f>Calcu!E230</f>
        <v/>
      </c>
      <c r="E99" s="128" t="str">
        <f ca="1">TEXT(Calcu!G230,Calcu!$Q$288)</f>
        <v/>
      </c>
      <c r="F99" s="128" t="str">
        <f ca="1">TEXT(Calcu!H230,Calcu!$Q$288)</f>
        <v/>
      </c>
      <c r="G99" s="128" t="str">
        <f ca="1">TEXT(Calcu!I230,Calcu!$Q$288)</f>
        <v/>
      </c>
      <c r="H99" s="128" t="str">
        <f ca="1">TEXT(Calcu!J230,Calcu!$Q$288)</f>
        <v/>
      </c>
      <c r="I99" s="128" t="str">
        <f ca="1">TEXT(Calcu!K230,Calcu!$Q$288)</f>
        <v/>
      </c>
      <c r="K99" s="131" t="str">
        <f>Calcu!C264</f>
        <v/>
      </c>
      <c r="L99" s="129" t="str">
        <f>Calcu!D264</f>
        <v/>
      </c>
      <c r="M99" s="128" t="str">
        <f>Calcu!E264</f>
        <v/>
      </c>
      <c r="N99" s="128" t="str">
        <f ca="1">TEXT(Calcu!G264,Calcu!$Q$288)</f>
        <v/>
      </c>
      <c r="O99" s="128" t="str">
        <f ca="1">TEXT(Calcu!H264,Calcu!$Q$288)</f>
        <v/>
      </c>
      <c r="P99" s="128" t="str">
        <f ca="1">TEXT(Calcu!I264,Calcu!$Q$288)</f>
        <v/>
      </c>
      <c r="Q99" s="128" t="str">
        <f ca="1">TEXT(Calcu!J264,Calcu!$Q$288)</f>
        <v/>
      </c>
      <c r="R99" s="128" t="str">
        <f ca="1">TEXT(Calcu!K264,Calcu!$Q$288)</f>
        <v/>
      </c>
    </row>
    <row r="100" spans="1:18" ht="13.5" customHeight="1">
      <c r="B100" s="131" t="str">
        <f>Calcu!C231</f>
        <v/>
      </c>
      <c r="C100" s="129" t="str">
        <f>Calcu!D231</f>
        <v/>
      </c>
      <c r="D100" s="128" t="str">
        <f>Calcu!E231</f>
        <v/>
      </c>
      <c r="E100" s="128" t="str">
        <f ca="1">TEXT(Calcu!G231,Calcu!$Q$288)</f>
        <v/>
      </c>
      <c r="F100" s="128" t="str">
        <f ca="1">TEXT(Calcu!H231,Calcu!$Q$288)</f>
        <v/>
      </c>
      <c r="G100" s="128" t="str">
        <f ca="1">TEXT(Calcu!I231,Calcu!$Q$288)</f>
        <v/>
      </c>
      <c r="H100" s="128" t="str">
        <f ca="1">TEXT(Calcu!J231,Calcu!$Q$288)</f>
        <v/>
      </c>
      <c r="I100" s="128" t="str">
        <f ca="1">TEXT(Calcu!K231,Calcu!$Q$288)</f>
        <v/>
      </c>
      <c r="K100" s="131" t="str">
        <f>Calcu!C265</f>
        <v/>
      </c>
      <c r="L100" s="129" t="str">
        <f>Calcu!D265</f>
        <v/>
      </c>
      <c r="M100" s="128" t="str">
        <f>Calcu!E265</f>
        <v/>
      </c>
      <c r="N100" s="128" t="str">
        <f ca="1">TEXT(Calcu!G265,Calcu!$Q$288)</f>
        <v/>
      </c>
      <c r="O100" s="128" t="str">
        <f ca="1">TEXT(Calcu!H265,Calcu!$Q$288)</f>
        <v/>
      </c>
      <c r="P100" s="128" t="str">
        <f ca="1">TEXT(Calcu!I265,Calcu!$Q$288)</f>
        <v/>
      </c>
      <c r="Q100" s="128" t="str">
        <f ca="1">TEXT(Calcu!J265,Calcu!$Q$288)</f>
        <v/>
      </c>
      <c r="R100" s="128" t="str">
        <f ca="1">TEXT(Calcu!K265,Calcu!$Q$288)</f>
        <v/>
      </c>
    </row>
    <row r="101" spans="1:18" ht="13.5" customHeight="1">
      <c r="B101" s="131" t="str">
        <f>Calcu!C232</f>
        <v/>
      </c>
      <c r="C101" s="129" t="str">
        <f>Calcu!D232</f>
        <v/>
      </c>
      <c r="D101" s="128" t="str">
        <f>Calcu!E232</f>
        <v/>
      </c>
      <c r="E101" s="128" t="str">
        <f ca="1">TEXT(Calcu!G232,Calcu!$Q$288)</f>
        <v/>
      </c>
      <c r="F101" s="128" t="str">
        <f ca="1">TEXT(Calcu!H232,Calcu!$Q$288)</f>
        <v/>
      </c>
      <c r="G101" s="128" t="str">
        <f ca="1">TEXT(Calcu!I232,Calcu!$Q$288)</f>
        <v/>
      </c>
      <c r="H101" s="128" t="str">
        <f ca="1">TEXT(Calcu!J232,Calcu!$Q$288)</f>
        <v/>
      </c>
      <c r="I101" s="128" t="str">
        <f ca="1">TEXT(Calcu!K232,Calcu!$Q$288)</f>
        <v/>
      </c>
      <c r="K101" s="131" t="str">
        <f>Calcu!C266</f>
        <v/>
      </c>
      <c r="L101" s="129" t="str">
        <f>Calcu!D266</f>
        <v/>
      </c>
      <c r="M101" s="128" t="str">
        <f>Calcu!E266</f>
        <v/>
      </c>
      <c r="N101" s="128" t="str">
        <f ca="1">TEXT(Calcu!G266,Calcu!$Q$288)</f>
        <v/>
      </c>
      <c r="O101" s="128" t="str">
        <f ca="1">TEXT(Calcu!H266,Calcu!$Q$288)</f>
        <v/>
      </c>
      <c r="P101" s="128" t="str">
        <f ca="1">TEXT(Calcu!I266,Calcu!$Q$288)</f>
        <v/>
      </c>
      <c r="Q101" s="128" t="str">
        <f ca="1">TEXT(Calcu!J266,Calcu!$Q$288)</f>
        <v/>
      </c>
      <c r="R101" s="128" t="str">
        <f ca="1">TEXT(Calcu!K266,Calcu!$Q$288)</f>
        <v/>
      </c>
    </row>
    <row r="102" spans="1:18" ht="13.5" customHeight="1">
      <c r="B102" s="131" t="str">
        <f>Calcu!C233</f>
        <v/>
      </c>
      <c r="C102" s="129" t="str">
        <f>Calcu!D233</f>
        <v/>
      </c>
      <c r="D102" s="128" t="str">
        <f>Calcu!E233</f>
        <v/>
      </c>
      <c r="E102" s="128" t="str">
        <f ca="1">TEXT(Calcu!G233,Calcu!$Q$288)</f>
        <v/>
      </c>
      <c r="F102" s="128" t="str">
        <f ca="1">TEXT(Calcu!H233,Calcu!$Q$288)</f>
        <v/>
      </c>
      <c r="G102" s="128" t="str">
        <f ca="1">TEXT(Calcu!I233,Calcu!$Q$288)</f>
        <v/>
      </c>
      <c r="H102" s="128" t="str">
        <f ca="1">TEXT(Calcu!J233,Calcu!$Q$288)</f>
        <v/>
      </c>
      <c r="I102" s="128" t="str">
        <f ca="1">TEXT(Calcu!K233,Calcu!$Q$288)</f>
        <v/>
      </c>
      <c r="K102" s="131" t="str">
        <f>Calcu!C267</f>
        <v/>
      </c>
      <c r="L102" s="129" t="str">
        <f>Calcu!D267</f>
        <v/>
      </c>
      <c r="M102" s="128" t="str">
        <f>Calcu!E267</f>
        <v/>
      </c>
      <c r="N102" s="128" t="str">
        <f ca="1">TEXT(Calcu!G267,Calcu!$Q$288)</f>
        <v/>
      </c>
      <c r="O102" s="128" t="str">
        <f ca="1">TEXT(Calcu!H267,Calcu!$Q$288)</f>
        <v/>
      </c>
      <c r="P102" s="128" t="str">
        <f ca="1">TEXT(Calcu!I267,Calcu!$Q$288)</f>
        <v/>
      </c>
      <c r="Q102" s="128" t="str">
        <f ca="1">TEXT(Calcu!J267,Calcu!$Q$288)</f>
        <v/>
      </c>
      <c r="R102" s="128" t="str">
        <f ca="1">TEXT(Calcu!K267,Calcu!$Q$288)</f>
        <v/>
      </c>
    </row>
    <row r="103" spans="1:18" ht="13.5" customHeight="1">
      <c r="B103" s="131" t="str">
        <f>Calcu!C234</f>
        <v/>
      </c>
      <c r="C103" s="129" t="str">
        <f>Calcu!D234</f>
        <v/>
      </c>
      <c r="D103" s="128" t="str">
        <f>Calcu!E234</f>
        <v/>
      </c>
      <c r="E103" s="128" t="str">
        <f ca="1">TEXT(Calcu!G234,Calcu!$Q$288)</f>
        <v/>
      </c>
      <c r="F103" s="128" t="str">
        <f ca="1">TEXT(Calcu!H234,Calcu!$Q$288)</f>
        <v/>
      </c>
      <c r="G103" s="128" t="str">
        <f ca="1">TEXT(Calcu!I234,Calcu!$Q$288)</f>
        <v/>
      </c>
      <c r="H103" s="128" t="str">
        <f ca="1">TEXT(Calcu!J234,Calcu!$Q$288)</f>
        <v/>
      </c>
      <c r="I103" s="128" t="str">
        <f ca="1">TEXT(Calcu!K234,Calcu!$Q$288)</f>
        <v/>
      </c>
      <c r="K103" s="131" t="str">
        <f>Calcu!C268</f>
        <v/>
      </c>
      <c r="L103" s="129" t="str">
        <f>Calcu!D268</f>
        <v/>
      </c>
      <c r="M103" s="128" t="str">
        <f>Calcu!E268</f>
        <v/>
      </c>
      <c r="N103" s="128" t="str">
        <f ca="1">TEXT(Calcu!G268,Calcu!$Q$288)</f>
        <v/>
      </c>
      <c r="O103" s="128" t="str">
        <f ca="1">TEXT(Calcu!H268,Calcu!$Q$288)</f>
        <v/>
      </c>
      <c r="P103" s="128" t="str">
        <f ca="1">TEXT(Calcu!I268,Calcu!$Q$288)</f>
        <v/>
      </c>
      <c r="Q103" s="128" t="str">
        <f ca="1">TEXT(Calcu!J268,Calcu!$Q$288)</f>
        <v/>
      </c>
      <c r="R103" s="128" t="str">
        <f ca="1">TEXT(Calcu!K268,Calcu!$Q$288)</f>
        <v/>
      </c>
    </row>
    <row r="104" spans="1:18" ht="13.5" customHeight="1">
      <c r="B104" s="131" t="str">
        <f>Calcu!C235</f>
        <v/>
      </c>
      <c r="C104" s="129" t="str">
        <f>Calcu!D235</f>
        <v/>
      </c>
      <c r="D104" s="128" t="str">
        <f>Calcu!E235</f>
        <v/>
      </c>
      <c r="E104" s="128" t="str">
        <f ca="1">TEXT(Calcu!G235,Calcu!$Q$288)</f>
        <v/>
      </c>
      <c r="F104" s="128" t="str">
        <f ca="1">TEXT(Calcu!H235,Calcu!$Q$288)</f>
        <v/>
      </c>
      <c r="G104" s="128" t="str">
        <f ca="1">TEXT(Calcu!I235,Calcu!$Q$288)</f>
        <v/>
      </c>
      <c r="H104" s="128" t="str">
        <f ca="1">TEXT(Calcu!J235,Calcu!$Q$288)</f>
        <v/>
      </c>
      <c r="I104" s="128" t="str">
        <f ca="1">TEXT(Calcu!K235,Calcu!$Q$288)</f>
        <v/>
      </c>
      <c r="K104" s="131" t="str">
        <f>Calcu!C269</f>
        <v/>
      </c>
      <c r="L104" s="129" t="str">
        <f>Calcu!D269</f>
        <v/>
      </c>
      <c r="M104" s="128" t="str">
        <f>Calcu!E269</f>
        <v/>
      </c>
      <c r="N104" s="128" t="str">
        <f ca="1">TEXT(Calcu!G269,Calcu!$Q$288)</f>
        <v/>
      </c>
      <c r="O104" s="128" t="str">
        <f ca="1">TEXT(Calcu!H269,Calcu!$Q$288)</f>
        <v/>
      </c>
      <c r="P104" s="128" t="str">
        <f ca="1">TEXT(Calcu!I269,Calcu!$Q$288)</f>
        <v/>
      </c>
      <c r="Q104" s="128" t="str">
        <f ca="1">TEXT(Calcu!J269,Calcu!$Q$288)</f>
        <v/>
      </c>
      <c r="R104" s="128" t="str">
        <f ca="1">TEXT(Calcu!K269,Calcu!$Q$288)</f>
        <v/>
      </c>
    </row>
    <row r="105" spans="1:18" ht="13.5" customHeight="1">
      <c r="B105" s="131" t="str">
        <f>Calcu!C236</f>
        <v/>
      </c>
      <c r="C105" s="129" t="str">
        <f>Calcu!D236</f>
        <v/>
      </c>
      <c r="D105" s="128" t="str">
        <f>Calcu!E236</f>
        <v/>
      </c>
      <c r="E105" s="128" t="str">
        <f ca="1">TEXT(Calcu!G236,Calcu!$Q$288)</f>
        <v/>
      </c>
      <c r="F105" s="128" t="str">
        <f ca="1">TEXT(Calcu!H236,Calcu!$Q$288)</f>
        <v/>
      </c>
      <c r="G105" s="128" t="str">
        <f ca="1">TEXT(Calcu!I236,Calcu!$Q$288)</f>
        <v/>
      </c>
      <c r="H105" s="128" t="str">
        <f ca="1">TEXT(Calcu!J236,Calcu!$Q$288)</f>
        <v/>
      </c>
      <c r="I105" s="128" t="str">
        <f ca="1">TEXT(Calcu!K236,Calcu!$Q$288)</f>
        <v/>
      </c>
      <c r="K105" s="131" t="str">
        <f>Calcu!C270</f>
        <v/>
      </c>
      <c r="L105" s="129" t="str">
        <f>Calcu!D270</f>
        <v/>
      </c>
      <c r="M105" s="128" t="str">
        <f>Calcu!E270</f>
        <v/>
      </c>
      <c r="N105" s="128" t="str">
        <f ca="1">TEXT(Calcu!G270,Calcu!$Q$288)</f>
        <v/>
      </c>
      <c r="O105" s="128" t="str">
        <f ca="1">TEXT(Calcu!H270,Calcu!$Q$288)</f>
        <v/>
      </c>
      <c r="P105" s="128" t="str">
        <f ca="1">TEXT(Calcu!I270,Calcu!$Q$288)</f>
        <v/>
      </c>
      <c r="Q105" s="128" t="str">
        <f ca="1">TEXT(Calcu!J270,Calcu!$Q$288)</f>
        <v/>
      </c>
      <c r="R105" s="128" t="str">
        <f ca="1">TEXT(Calcu!K270,Calcu!$Q$288)</f>
        <v/>
      </c>
    </row>
    <row r="106" spans="1:18" ht="13.5" customHeight="1">
      <c r="B106" s="131" t="str">
        <f>Calcu!C237</f>
        <v/>
      </c>
      <c r="C106" s="129" t="str">
        <f>Calcu!D237</f>
        <v/>
      </c>
      <c r="D106" s="128" t="str">
        <f>Calcu!E237</f>
        <v/>
      </c>
      <c r="E106" s="128" t="str">
        <f ca="1">TEXT(Calcu!G237,Calcu!$Q$288)</f>
        <v/>
      </c>
      <c r="F106" s="128" t="str">
        <f ca="1">TEXT(Calcu!H237,Calcu!$Q$288)</f>
        <v/>
      </c>
      <c r="G106" s="128" t="str">
        <f ca="1">TEXT(Calcu!I237,Calcu!$Q$288)</f>
        <v/>
      </c>
      <c r="H106" s="128" t="str">
        <f ca="1">TEXT(Calcu!J237,Calcu!$Q$288)</f>
        <v/>
      </c>
      <c r="I106" s="128" t="str">
        <f ca="1">TEXT(Calcu!K237,Calcu!$Q$288)</f>
        <v/>
      </c>
      <c r="K106" s="131" t="str">
        <f>Calcu!C271</f>
        <v/>
      </c>
      <c r="L106" s="129" t="str">
        <f>Calcu!D271</f>
        <v/>
      </c>
      <c r="M106" s="128" t="str">
        <f>Calcu!E271</f>
        <v/>
      </c>
      <c r="N106" s="128" t="str">
        <f ca="1">TEXT(Calcu!G271,Calcu!$Q$288)</f>
        <v/>
      </c>
      <c r="O106" s="128" t="str">
        <f ca="1">TEXT(Calcu!H271,Calcu!$Q$288)</f>
        <v/>
      </c>
      <c r="P106" s="128" t="str">
        <f ca="1">TEXT(Calcu!I271,Calcu!$Q$288)</f>
        <v/>
      </c>
      <c r="Q106" s="128" t="str">
        <f ca="1">TEXT(Calcu!J271,Calcu!$Q$288)</f>
        <v/>
      </c>
      <c r="R106" s="128" t="str">
        <f ca="1">TEXT(Calcu!K271,Calcu!$Q$288)</f>
        <v/>
      </c>
    </row>
    <row r="107" spans="1:18" ht="13.5" customHeight="1">
      <c r="B107" s="131" t="str">
        <f>Calcu!C238</f>
        <v/>
      </c>
      <c r="C107" s="129" t="str">
        <f>Calcu!D238</f>
        <v/>
      </c>
      <c r="D107" s="128" t="str">
        <f>Calcu!E238</f>
        <v/>
      </c>
      <c r="E107" s="128" t="str">
        <f ca="1">TEXT(Calcu!G238,Calcu!$Q$288)</f>
        <v/>
      </c>
      <c r="F107" s="128" t="str">
        <f ca="1">TEXT(Calcu!H238,Calcu!$Q$288)</f>
        <v/>
      </c>
      <c r="G107" s="128" t="str">
        <f ca="1">TEXT(Calcu!I238,Calcu!$Q$288)</f>
        <v/>
      </c>
      <c r="H107" s="128" t="str">
        <f ca="1">TEXT(Calcu!J238,Calcu!$Q$288)</f>
        <v/>
      </c>
      <c r="I107" s="128" t="str">
        <f ca="1">TEXT(Calcu!K238,Calcu!$Q$288)</f>
        <v/>
      </c>
      <c r="K107" s="131" t="str">
        <f>Calcu!C272</f>
        <v/>
      </c>
      <c r="L107" s="129" t="str">
        <f>Calcu!D272</f>
        <v/>
      </c>
      <c r="M107" s="128" t="str">
        <f>Calcu!E272</f>
        <v/>
      </c>
      <c r="N107" s="128" t="str">
        <f ca="1">TEXT(Calcu!G272,Calcu!$Q$288)</f>
        <v/>
      </c>
      <c r="O107" s="128" t="str">
        <f ca="1">TEXT(Calcu!H272,Calcu!$Q$288)</f>
        <v/>
      </c>
      <c r="P107" s="128" t="str">
        <f ca="1">TEXT(Calcu!I272,Calcu!$Q$288)</f>
        <v/>
      </c>
      <c r="Q107" s="128" t="str">
        <f ca="1">TEXT(Calcu!J272,Calcu!$Q$288)</f>
        <v/>
      </c>
      <c r="R107" s="128" t="str">
        <f ca="1">TEXT(Calcu!K272,Calcu!$Q$288)</f>
        <v/>
      </c>
    </row>
    <row r="108" spans="1:18" ht="13.5" customHeight="1">
      <c r="B108" s="131" t="str">
        <f>Calcu!C239</f>
        <v/>
      </c>
      <c r="C108" s="129" t="str">
        <f>Calcu!D239</f>
        <v/>
      </c>
      <c r="D108" s="128" t="str">
        <f>Calcu!E239</f>
        <v/>
      </c>
      <c r="E108" s="128" t="str">
        <f ca="1">TEXT(Calcu!G239,Calcu!$Q$288)</f>
        <v/>
      </c>
      <c r="F108" s="128" t="str">
        <f ca="1">TEXT(Calcu!H239,Calcu!$Q$288)</f>
        <v/>
      </c>
      <c r="G108" s="128" t="str">
        <f ca="1">TEXT(Calcu!I239,Calcu!$Q$288)</f>
        <v/>
      </c>
      <c r="H108" s="128" t="str">
        <f ca="1">TEXT(Calcu!J239,Calcu!$Q$288)</f>
        <v/>
      </c>
      <c r="I108" s="128" t="str">
        <f ca="1">TEXT(Calcu!K239,Calcu!$Q$288)</f>
        <v/>
      </c>
      <c r="K108" s="131" t="str">
        <f>Calcu!C273</f>
        <v/>
      </c>
      <c r="L108" s="129" t="str">
        <f>Calcu!D273</f>
        <v/>
      </c>
      <c r="M108" s="128" t="str">
        <f>Calcu!E273</f>
        <v/>
      </c>
      <c r="N108" s="128" t="str">
        <f ca="1">TEXT(Calcu!G273,Calcu!$Q$288)</f>
        <v/>
      </c>
      <c r="O108" s="128" t="str">
        <f ca="1">TEXT(Calcu!H273,Calcu!$Q$288)</f>
        <v/>
      </c>
      <c r="P108" s="128" t="str">
        <f ca="1">TEXT(Calcu!I273,Calcu!$Q$288)</f>
        <v/>
      </c>
      <c r="Q108" s="128" t="str">
        <f ca="1">TEXT(Calcu!J273,Calcu!$Q$288)</f>
        <v/>
      </c>
      <c r="R108" s="128" t="str">
        <f ca="1">TEXT(Calcu!K273,Calcu!$Q$288)</f>
        <v/>
      </c>
    </row>
    <row r="109" spans="1:18" ht="13.5" customHeight="1">
      <c r="B109" s="131" t="str">
        <f>Calcu!C240</f>
        <v/>
      </c>
      <c r="C109" s="129" t="str">
        <f>Calcu!D240</f>
        <v/>
      </c>
      <c r="D109" s="128" t="str">
        <f>Calcu!E240</f>
        <v/>
      </c>
      <c r="E109" s="128" t="str">
        <f ca="1">TEXT(Calcu!G240,Calcu!$Q$288)</f>
        <v/>
      </c>
      <c r="F109" s="128" t="str">
        <f ca="1">TEXT(Calcu!H240,Calcu!$Q$288)</f>
        <v/>
      </c>
      <c r="G109" s="128" t="str">
        <f ca="1">TEXT(Calcu!I240,Calcu!$Q$288)</f>
        <v/>
      </c>
      <c r="H109" s="128" t="str">
        <f ca="1">TEXT(Calcu!J240,Calcu!$Q$288)</f>
        <v/>
      </c>
      <c r="I109" s="128" t="str">
        <f ca="1">TEXT(Calcu!K240,Calcu!$Q$288)</f>
        <v/>
      </c>
      <c r="K109" s="131" t="str">
        <f>Calcu!C274</f>
        <v/>
      </c>
      <c r="L109" s="129" t="str">
        <f>Calcu!D274</f>
        <v/>
      </c>
      <c r="M109" s="128" t="str">
        <f>Calcu!E274</f>
        <v/>
      </c>
      <c r="N109" s="128" t="str">
        <f ca="1">TEXT(Calcu!G274,Calcu!$Q$288)</f>
        <v/>
      </c>
      <c r="O109" s="128" t="str">
        <f ca="1">TEXT(Calcu!H274,Calcu!$Q$288)</f>
        <v/>
      </c>
      <c r="P109" s="128" t="str">
        <f ca="1">TEXT(Calcu!I274,Calcu!$Q$288)</f>
        <v/>
      </c>
      <c r="Q109" s="128" t="str">
        <f ca="1">TEXT(Calcu!J274,Calcu!$Q$288)</f>
        <v/>
      </c>
      <c r="R109" s="128" t="str">
        <f ca="1">TEXT(Calcu!K274,Calcu!$Q$288)</f>
        <v/>
      </c>
    </row>
    <row r="110" spans="1:18" ht="13.5" customHeight="1">
      <c r="B110" s="131" t="str">
        <f>Calcu!C241</f>
        <v/>
      </c>
      <c r="C110" s="129" t="str">
        <f>Calcu!D241</f>
        <v/>
      </c>
      <c r="D110" s="128" t="str">
        <f>Calcu!E241</f>
        <v/>
      </c>
      <c r="E110" s="128" t="str">
        <f ca="1">TEXT(Calcu!G241,Calcu!$Q$288)</f>
        <v/>
      </c>
      <c r="F110" s="128" t="str">
        <f ca="1">TEXT(Calcu!H241,Calcu!$Q$288)</f>
        <v/>
      </c>
      <c r="G110" s="128" t="str">
        <f ca="1">TEXT(Calcu!I241,Calcu!$Q$288)</f>
        <v/>
      </c>
      <c r="H110" s="128" t="str">
        <f ca="1">TEXT(Calcu!J241,Calcu!$Q$288)</f>
        <v/>
      </c>
      <c r="I110" s="128" t="str">
        <f ca="1">TEXT(Calcu!K241,Calcu!$Q$288)</f>
        <v/>
      </c>
      <c r="K110" s="131" t="str">
        <f>Calcu!C275</f>
        <v/>
      </c>
      <c r="L110" s="129" t="str">
        <f>Calcu!D275</f>
        <v/>
      </c>
      <c r="M110" s="128" t="str">
        <f>Calcu!E275</f>
        <v/>
      </c>
      <c r="N110" s="128" t="str">
        <f ca="1">TEXT(Calcu!G275,Calcu!$Q$288)</f>
        <v/>
      </c>
      <c r="O110" s="128" t="str">
        <f ca="1">TEXT(Calcu!H275,Calcu!$Q$288)</f>
        <v/>
      </c>
      <c r="P110" s="128" t="str">
        <f ca="1">TEXT(Calcu!I275,Calcu!$Q$288)</f>
        <v/>
      </c>
      <c r="Q110" s="128" t="str">
        <f ca="1">TEXT(Calcu!J275,Calcu!$Q$288)</f>
        <v/>
      </c>
      <c r="R110" s="128" t="str">
        <f ca="1">TEXT(Calcu!K275,Calcu!$Q$288)</f>
        <v/>
      </c>
    </row>
    <row r="112" spans="1:18" ht="13.5" customHeight="1">
      <c r="A112" s="29"/>
      <c r="B112" s="93" t="s">
        <v>282</v>
      </c>
      <c r="F112" s="25"/>
      <c r="G112" s="25"/>
      <c r="H112" s="25"/>
      <c r="I112" s="25"/>
      <c r="K112" s="93" t="s">
        <v>283</v>
      </c>
    </row>
    <row r="113" spans="2:18" ht="13.5" customHeight="1">
      <c r="B113" s="344" t="s">
        <v>271</v>
      </c>
      <c r="C113" s="344" t="s">
        <v>275</v>
      </c>
      <c r="D113" s="351" t="s">
        <v>198</v>
      </c>
      <c r="E113" s="353" t="str">
        <f>Calcu!G310</f>
        <v>전기식 수준기 지시값 (, )</v>
      </c>
      <c r="F113" s="354"/>
      <c r="G113" s="354"/>
      <c r="H113" s="354"/>
      <c r="I113" s="355"/>
      <c r="K113" s="344" t="s">
        <v>271</v>
      </c>
      <c r="L113" s="344" t="s">
        <v>275</v>
      </c>
      <c r="M113" s="351" t="s">
        <v>198</v>
      </c>
      <c r="N113" s="353" t="str">
        <f>Calcu!G344</f>
        <v>전기식 수준기 지시값 (, )</v>
      </c>
      <c r="O113" s="354"/>
      <c r="P113" s="354"/>
      <c r="Q113" s="354"/>
      <c r="R113" s="355"/>
    </row>
    <row r="114" spans="2:18" ht="13.5" customHeight="1">
      <c r="B114" s="345"/>
      <c r="C114" s="345"/>
      <c r="D114" s="352"/>
      <c r="E114" s="206" t="s">
        <v>78</v>
      </c>
      <c r="F114" s="206" t="s">
        <v>147</v>
      </c>
      <c r="G114" s="206" t="s">
        <v>148</v>
      </c>
      <c r="H114" s="206" t="s">
        <v>149</v>
      </c>
      <c r="I114" s="206" t="s">
        <v>150</v>
      </c>
      <c r="K114" s="345"/>
      <c r="L114" s="345"/>
      <c r="M114" s="352"/>
      <c r="N114" s="206" t="s">
        <v>78</v>
      </c>
      <c r="O114" s="206" t="s">
        <v>147</v>
      </c>
      <c r="P114" s="206" t="s">
        <v>148</v>
      </c>
      <c r="Q114" s="206" t="s">
        <v>149</v>
      </c>
      <c r="R114" s="206" t="s">
        <v>150</v>
      </c>
    </row>
    <row r="115" spans="2:18" ht="13.5" customHeight="1">
      <c r="B115" s="346"/>
      <c r="C115" s="346"/>
      <c r="D115" s="205" t="str">
        <f>Calcu!F313</f>
        <v/>
      </c>
      <c r="E115" s="207">
        <f>Calcu!G312</f>
        <v>0</v>
      </c>
      <c r="F115" s="207">
        <f>Calcu!H312</f>
        <v>0</v>
      </c>
      <c r="G115" s="207">
        <f>Calcu!I312</f>
        <v>0</v>
      </c>
      <c r="H115" s="207">
        <f>Calcu!J312</f>
        <v>0</v>
      </c>
      <c r="I115" s="207">
        <f>Calcu!K312</f>
        <v>0</v>
      </c>
      <c r="K115" s="346"/>
      <c r="L115" s="346"/>
      <c r="M115" s="205" t="str">
        <f>Calcu!F347</f>
        <v/>
      </c>
      <c r="N115" s="207">
        <f>Calcu!G346</f>
        <v>0</v>
      </c>
      <c r="O115" s="207">
        <f>Calcu!H346</f>
        <v>0</v>
      </c>
      <c r="P115" s="207">
        <f>Calcu!I346</f>
        <v>0</v>
      </c>
      <c r="Q115" s="207">
        <f>Calcu!J346</f>
        <v>0</v>
      </c>
      <c r="R115" s="207">
        <f>Calcu!K346</f>
        <v>0</v>
      </c>
    </row>
    <row r="116" spans="2:18" ht="13.5" customHeight="1">
      <c r="B116" s="131" t="str">
        <f>Calcu!C313</f>
        <v/>
      </c>
      <c r="C116" s="129" t="str">
        <f>Calcu!D313</f>
        <v/>
      </c>
      <c r="D116" s="128" t="str">
        <f>Calcu!E313</f>
        <v/>
      </c>
      <c r="E116" s="128" t="str">
        <f ca="1">TEXT(Calcu!G313,Calcu!$Q$389)</f>
        <v/>
      </c>
      <c r="F116" s="128" t="str">
        <f ca="1">TEXT(Calcu!H313,Calcu!$Q$389)</f>
        <v/>
      </c>
      <c r="G116" s="128" t="str">
        <f ca="1">TEXT(Calcu!I313,Calcu!$Q$389)</f>
        <v/>
      </c>
      <c r="H116" s="128" t="str">
        <f ca="1">TEXT(Calcu!J313,Calcu!$Q$389)</f>
        <v/>
      </c>
      <c r="I116" s="128" t="str">
        <f ca="1">TEXT(Calcu!K313,Calcu!$Q$389)</f>
        <v/>
      </c>
      <c r="K116" s="131" t="str">
        <f>Calcu!C347</f>
        <v/>
      </c>
      <c r="L116" s="129" t="str">
        <f>Calcu!D347</f>
        <v/>
      </c>
      <c r="M116" s="128" t="str">
        <f>Calcu!E347</f>
        <v/>
      </c>
      <c r="N116" s="128" t="str">
        <f ca="1">TEXT(Calcu!G347,Calcu!$Q$389)</f>
        <v/>
      </c>
      <c r="O116" s="128" t="str">
        <f ca="1">TEXT(Calcu!H347,Calcu!$Q$389)</f>
        <v/>
      </c>
      <c r="P116" s="128" t="str">
        <f ca="1">TEXT(Calcu!I347,Calcu!$Q$389)</f>
        <v/>
      </c>
      <c r="Q116" s="128" t="str">
        <f ca="1">TEXT(Calcu!J347,Calcu!$Q$389)</f>
        <v/>
      </c>
      <c r="R116" s="128" t="str">
        <f ca="1">TEXT(Calcu!K347,Calcu!$Q$389)</f>
        <v/>
      </c>
    </row>
    <row r="117" spans="2:18" ht="13.5" customHeight="1">
      <c r="B117" s="131" t="str">
        <f>Calcu!C314</f>
        <v/>
      </c>
      <c r="C117" s="129" t="str">
        <f>Calcu!D314</f>
        <v/>
      </c>
      <c r="D117" s="128" t="str">
        <f>Calcu!E314</f>
        <v/>
      </c>
      <c r="E117" s="128" t="str">
        <f ca="1">TEXT(Calcu!G314,Calcu!$Q$389)</f>
        <v/>
      </c>
      <c r="F117" s="128" t="str">
        <f ca="1">TEXT(Calcu!H314,Calcu!$Q$389)</f>
        <v/>
      </c>
      <c r="G117" s="128" t="str">
        <f ca="1">TEXT(Calcu!I314,Calcu!$Q$389)</f>
        <v/>
      </c>
      <c r="H117" s="128" t="str">
        <f ca="1">TEXT(Calcu!J314,Calcu!$Q$389)</f>
        <v/>
      </c>
      <c r="I117" s="128" t="str">
        <f ca="1">TEXT(Calcu!K314,Calcu!$Q$389)</f>
        <v/>
      </c>
      <c r="K117" s="131" t="str">
        <f>Calcu!C348</f>
        <v/>
      </c>
      <c r="L117" s="129" t="str">
        <f>Calcu!D348</f>
        <v/>
      </c>
      <c r="M117" s="128" t="str">
        <f>Calcu!E348</f>
        <v/>
      </c>
      <c r="N117" s="128" t="str">
        <f ca="1">TEXT(Calcu!G348,Calcu!$Q$389)</f>
        <v/>
      </c>
      <c r="O117" s="128" t="str">
        <f ca="1">TEXT(Calcu!H348,Calcu!$Q$389)</f>
        <v/>
      </c>
      <c r="P117" s="128" t="str">
        <f ca="1">TEXT(Calcu!I348,Calcu!$Q$389)</f>
        <v/>
      </c>
      <c r="Q117" s="128" t="str">
        <f ca="1">TEXT(Calcu!J348,Calcu!$Q$389)</f>
        <v/>
      </c>
      <c r="R117" s="128" t="str">
        <f ca="1">TEXT(Calcu!K348,Calcu!$Q$389)</f>
        <v/>
      </c>
    </row>
    <row r="118" spans="2:18" ht="13.5" customHeight="1">
      <c r="B118" s="131" t="str">
        <f>Calcu!C315</f>
        <v/>
      </c>
      <c r="C118" s="129" t="str">
        <f>Calcu!D315</f>
        <v/>
      </c>
      <c r="D118" s="128" t="str">
        <f>Calcu!E315</f>
        <v/>
      </c>
      <c r="E118" s="128" t="str">
        <f ca="1">TEXT(Calcu!G315,Calcu!$Q$389)</f>
        <v/>
      </c>
      <c r="F118" s="128" t="str">
        <f ca="1">TEXT(Calcu!H315,Calcu!$Q$389)</f>
        <v/>
      </c>
      <c r="G118" s="128" t="str">
        <f ca="1">TEXT(Calcu!I315,Calcu!$Q$389)</f>
        <v/>
      </c>
      <c r="H118" s="128" t="str">
        <f ca="1">TEXT(Calcu!J315,Calcu!$Q$389)</f>
        <v/>
      </c>
      <c r="I118" s="128" t="str">
        <f ca="1">TEXT(Calcu!K315,Calcu!$Q$389)</f>
        <v/>
      </c>
      <c r="K118" s="131" t="str">
        <f>Calcu!C349</f>
        <v/>
      </c>
      <c r="L118" s="129" t="str">
        <f>Calcu!D349</f>
        <v/>
      </c>
      <c r="M118" s="128" t="str">
        <f>Calcu!E349</f>
        <v/>
      </c>
      <c r="N118" s="128" t="str">
        <f ca="1">TEXT(Calcu!G349,Calcu!$Q$389)</f>
        <v/>
      </c>
      <c r="O118" s="128" t="str">
        <f ca="1">TEXT(Calcu!H349,Calcu!$Q$389)</f>
        <v/>
      </c>
      <c r="P118" s="128" t="str">
        <f ca="1">TEXT(Calcu!I349,Calcu!$Q$389)</f>
        <v/>
      </c>
      <c r="Q118" s="128" t="str">
        <f ca="1">TEXT(Calcu!J349,Calcu!$Q$389)</f>
        <v/>
      </c>
      <c r="R118" s="128" t="str">
        <f ca="1">TEXT(Calcu!K349,Calcu!$Q$389)</f>
        <v/>
      </c>
    </row>
    <row r="119" spans="2:18" ht="13.5" customHeight="1">
      <c r="B119" s="131" t="str">
        <f>Calcu!C316</f>
        <v/>
      </c>
      <c r="C119" s="129" t="str">
        <f>Calcu!D316</f>
        <v/>
      </c>
      <c r="D119" s="128" t="str">
        <f>Calcu!E316</f>
        <v/>
      </c>
      <c r="E119" s="128" t="str">
        <f ca="1">TEXT(Calcu!G316,Calcu!$Q$389)</f>
        <v/>
      </c>
      <c r="F119" s="128" t="str">
        <f ca="1">TEXT(Calcu!H316,Calcu!$Q$389)</f>
        <v/>
      </c>
      <c r="G119" s="128" t="str">
        <f ca="1">TEXT(Calcu!I316,Calcu!$Q$389)</f>
        <v/>
      </c>
      <c r="H119" s="128" t="str">
        <f ca="1">TEXT(Calcu!J316,Calcu!$Q$389)</f>
        <v/>
      </c>
      <c r="I119" s="128" t="str">
        <f ca="1">TEXT(Calcu!K316,Calcu!$Q$389)</f>
        <v/>
      </c>
      <c r="K119" s="131" t="str">
        <f>Calcu!C350</f>
        <v/>
      </c>
      <c r="L119" s="129" t="str">
        <f>Calcu!D350</f>
        <v/>
      </c>
      <c r="M119" s="128" t="str">
        <f>Calcu!E350</f>
        <v/>
      </c>
      <c r="N119" s="128" t="str">
        <f ca="1">TEXT(Calcu!G350,Calcu!$Q$389)</f>
        <v/>
      </c>
      <c r="O119" s="128" t="str">
        <f ca="1">TEXT(Calcu!H350,Calcu!$Q$389)</f>
        <v/>
      </c>
      <c r="P119" s="128" t="str">
        <f ca="1">TEXT(Calcu!I350,Calcu!$Q$389)</f>
        <v/>
      </c>
      <c r="Q119" s="128" t="str">
        <f ca="1">TEXT(Calcu!J350,Calcu!$Q$389)</f>
        <v/>
      </c>
      <c r="R119" s="128" t="str">
        <f ca="1">TEXT(Calcu!K350,Calcu!$Q$389)</f>
        <v/>
      </c>
    </row>
    <row r="120" spans="2:18" ht="13.5" customHeight="1">
      <c r="B120" s="131" t="str">
        <f>Calcu!C317</f>
        <v/>
      </c>
      <c r="C120" s="129" t="str">
        <f>Calcu!D317</f>
        <v/>
      </c>
      <c r="D120" s="128" t="str">
        <f>Calcu!E317</f>
        <v/>
      </c>
      <c r="E120" s="128" t="str">
        <f ca="1">TEXT(Calcu!G317,Calcu!$Q$389)</f>
        <v/>
      </c>
      <c r="F120" s="128" t="str">
        <f ca="1">TEXT(Calcu!H317,Calcu!$Q$389)</f>
        <v/>
      </c>
      <c r="G120" s="128" t="str">
        <f ca="1">TEXT(Calcu!I317,Calcu!$Q$389)</f>
        <v/>
      </c>
      <c r="H120" s="128" t="str">
        <f ca="1">TEXT(Calcu!J317,Calcu!$Q$389)</f>
        <v/>
      </c>
      <c r="I120" s="128" t="str">
        <f ca="1">TEXT(Calcu!K317,Calcu!$Q$389)</f>
        <v/>
      </c>
      <c r="K120" s="131" t="str">
        <f>Calcu!C351</f>
        <v/>
      </c>
      <c r="L120" s="129" t="str">
        <f>Calcu!D351</f>
        <v/>
      </c>
      <c r="M120" s="128" t="str">
        <f>Calcu!E351</f>
        <v/>
      </c>
      <c r="N120" s="128" t="str">
        <f ca="1">TEXT(Calcu!G351,Calcu!$Q$389)</f>
        <v/>
      </c>
      <c r="O120" s="128" t="str">
        <f ca="1">TEXT(Calcu!H351,Calcu!$Q$389)</f>
        <v/>
      </c>
      <c r="P120" s="128" t="str">
        <f ca="1">TEXT(Calcu!I351,Calcu!$Q$389)</f>
        <v/>
      </c>
      <c r="Q120" s="128" t="str">
        <f ca="1">TEXT(Calcu!J351,Calcu!$Q$389)</f>
        <v/>
      </c>
      <c r="R120" s="128" t="str">
        <f ca="1">TEXT(Calcu!K351,Calcu!$Q$389)</f>
        <v/>
      </c>
    </row>
    <row r="121" spans="2:18" ht="13.5" customHeight="1">
      <c r="B121" s="131" t="str">
        <f>Calcu!C318</f>
        <v/>
      </c>
      <c r="C121" s="129" t="str">
        <f>Calcu!D318</f>
        <v/>
      </c>
      <c r="D121" s="128" t="str">
        <f>Calcu!E318</f>
        <v/>
      </c>
      <c r="E121" s="128" t="str">
        <f ca="1">TEXT(Calcu!G318,Calcu!$Q$389)</f>
        <v/>
      </c>
      <c r="F121" s="128" t="str">
        <f ca="1">TEXT(Calcu!H318,Calcu!$Q$389)</f>
        <v/>
      </c>
      <c r="G121" s="128" t="str">
        <f ca="1">TEXT(Calcu!I318,Calcu!$Q$389)</f>
        <v/>
      </c>
      <c r="H121" s="128" t="str">
        <f ca="1">TEXT(Calcu!J318,Calcu!$Q$389)</f>
        <v/>
      </c>
      <c r="I121" s="128" t="str">
        <f ca="1">TEXT(Calcu!K318,Calcu!$Q$389)</f>
        <v/>
      </c>
      <c r="K121" s="131" t="str">
        <f>Calcu!C352</f>
        <v/>
      </c>
      <c r="L121" s="129" t="str">
        <f>Calcu!D352</f>
        <v/>
      </c>
      <c r="M121" s="128" t="str">
        <f>Calcu!E352</f>
        <v/>
      </c>
      <c r="N121" s="128" t="str">
        <f ca="1">TEXT(Calcu!G352,Calcu!$Q$389)</f>
        <v/>
      </c>
      <c r="O121" s="128" t="str">
        <f ca="1">TEXT(Calcu!H352,Calcu!$Q$389)</f>
        <v/>
      </c>
      <c r="P121" s="128" t="str">
        <f ca="1">TEXT(Calcu!I352,Calcu!$Q$389)</f>
        <v/>
      </c>
      <c r="Q121" s="128" t="str">
        <f ca="1">TEXT(Calcu!J352,Calcu!$Q$389)</f>
        <v/>
      </c>
      <c r="R121" s="128" t="str">
        <f ca="1">TEXT(Calcu!K352,Calcu!$Q$389)</f>
        <v/>
      </c>
    </row>
    <row r="122" spans="2:18" ht="13.5" customHeight="1">
      <c r="B122" s="131" t="str">
        <f>Calcu!C319</f>
        <v/>
      </c>
      <c r="C122" s="129" t="str">
        <f>Calcu!D319</f>
        <v/>
      </c>
      <c r="D122" s="128" t="str">
        <f>Calcu!E319</f>
        <v/>
      </c>
      <c r="E122" s="128" t="str">
        <f ca="1">TEXT(Calcu!G319,Calcu!$Q$389)</f>
        <v/>
      </c>
      <c r="F122" s="128" t="str">
        <f ca="1">TEXT(Calcu!H319,Calcu!$Q$389)</f>
        <v/>
      </c>
      <c r="G122" s="128" t="str">
        <f ca="1">TEXT(Calcu!I319,Calcu!$Q$389)</f>
        <v/>
      </c>
      <c r="H122" s="128" t="str">
        <f ca="1">TEXT(Calcu!J319,Calcu!$Q$389)</f>
        <v/>
      </c>
      <c r="I122" s="128" t="str">
        <f ca="1">TEXT(Calcu!K319,Calcu!$Q$389)</f>
        <v/>
      </c>
      <c r="K122" s="131" t="str">
        <f>Calcu!C353</f>
        <v/>
      </c>
      <c r="L122" s="129" t="str">
        <f>Calcu!D353</f>
        <v/>
      </c>
      <c r="M122" s="128" t="str">
        <f>Calcu!E353</f>
        <v/>
      </c>
      <c r="N122" s="128" t="str">
        <f ca="1">TEXT(Calcu!G353,Calcu!$Q$389)</f>
        <v/>
      </c>
      <c r="O122" s="128" t="str">
        <f ca="1">TEXT(Calcu!H353,Calcu!$Q$389)</f>
        <v/>
      </c>
      <c r="P122" s="128" t="str">
        <f ca="1">TEXT(Calcu!I353,Calcu!$Q$389)</f>
        <v/>
      </c>
      <c r="Q122" s="128" t="str">
        <f ca="1">TEXT(Calcu!J353,Calcu!$Q$389)</f>
        <v/>
      </c>
      <c r="R122" s="128" t="str">
        <f ca="1">TEXT(Calcu!K353,Calcu!$Q$389)</f>
        <v/>
      </c>
    </row>
    <row r="123" spans="2:18" ht="13.5" customHeight="1">
      <c r="B123" s="131" t="str">
        <f>Calcu!C320</f>
        <v/>
      </c>
      <c r="C123" s="129" t="str">
        <f>Calcu!D320</f>
        <v/>
      </c>
      <c r="D123" s="128" t="str">
        <f>Calcu!E320</f>
        <v/>
      </c>
      <c r="E123" s="128" t="str">
        <f ca="1">TEXT(Calcu!G320,Calcu!$Q$389)</f>
        <v/>
      </c>
      <c r="F123" s="128" t="str">
        <f ca="1">TEXT(Calcu!H320,Calcu!$Q$389)</f>
        <v/>
      </c>
      <c r="G123" s="128" t="str">
        <f ca="1">TEXT(Calcu!I320,Calcu!$Q$389)</f>
        <v/>
      </c>
      <c r="H123" s="128" t="str">
        <f ca="1">TEXT(Calcu!J320,Calcu!$Q$389)</f>
        <v/>
      </c>
      <c r="I123" s="128" t="str">
        <f ca="1">TEXT(Calcu!K320,Calcu!$Q$389)</f>
        <v/>
      </c>
      <c r="K123" s="131" t="str">
        <f>Calcu!C354</f>
        <v/>
      </c>
      <c r="L123" s="129" t="str">
        <f>Calcu!D354</f>
        <v/>
      </c>
      <c r="M123" s="128" t="str">
        <f>Calcu!E354</f>
        <v/>
      </c>
      <c r="N123" s="128" t="str">
        <f ca="1">TEXT(Calcu!G354,Calcu!$Q$389)</f>
        <v/>
      </c>
      <c r="O123" s="128" t="str">
        <f ca="1">TEXT(Calcu!H354,Calcu!$Q$389)</f>
        <v/>
      </c>
      <c r="P123" s="128" t="str">
        <f ca="1">TEXT(Calcu!I354,Calcu!$Q$389)</f>
        <v/>
      </c>
      <c r="Q123" s="128" t="str">
        <f ca="1">TEXT(Calcu!J354,Calcu!$Q$389)</f>
        <v/>
      </c>
      <c r="R123" s="128" t="str">
        <f ca="1">TEXT(Calcu!K354,Calcu!$Q$389)</f>
        <v/>
      </c>
    </row>
    <row r="124" spans="2:18" ht="13.5" customHeight="1">
      <c r="B124" s="131" t="str">
        <f>Calcu!C321</f>
        <v/>
      </c>
      <c r="C124" s="129" t="str">
        <f>Calcu!D321</f>
        <v/>
      </c>
      <c r="D124" s="128" t="str">
        <f>Calcu!E321</f>
        <v/>
      </c>
      <c r="E124" s="128" t="str">
        <f ca="1">TEXT(Calcu!G321,Calcu!$Q$389)</f>
        <v/>
      </c>
      <c r="F124" s="128" t="str">
        <f ca="1">TEXT(Calcu!H321,Calcu!$Q$389)</f>
        <v/>
      </c>
      <c r="G124" s="128" t="str">
        <f ca="1">TEXT(Calcu!I321,Calcu!$Q$389)</f>
        <v/>
      </c>
      <c r="H124" s="128" t="str">
        <f ca="1">TEXT(Calcu!J321,Calcu!$Q$389)</f>
        <v/>
      </c>
      <c r="I124" s="128" t="str">
        <f ca="1">TEXT(Calcu!K321,Calcu!$Q$389)</f>
        <v/>
      </c>
      <c r="K124" s="131" t="str">
        <f>Calcu!C355</f>
        <v/>
      </c>
      <c r="L124" s="129" t="str">
        <f>Calcu!D355</f>
        <v/>
      </c>
      <c r="M124" s="128" t="str">
        <f>Calcu!E355</f>
        <v/>
      </c>
      <c r="N124" s="128" t="str">
        <f ca="1">TEXT(Calcu!G355,Calcu!$Q$389)</f>
        <v/>
      </c>
      <c r="O124" s="128" t="str">
        <f ca="1">TEXT(Calcu!H355,Calcu!$Q$389)</f>
        <v/>
      </c>
      <c r="P124" s="128" t="str">
        <f ca="1">TEXT(Calcu!I355,Calcu!$Q$389)</f>
        <v/>
      </c>
      <c r="Q124" s="128" t="str">
        <f ca="1">TEXT(Calcu!J355,Calcu!$Q$389)</f>
        <v/>
      </c>
      <c r="R124" s="128" t="str">
        <f ca="1">TEXT(Calcu!K355,Calcu!$Q$389)</f>
        <v/>
      </c>
    </row>
    <row r="125" spans="2:18" ht="13.5" customHeight="1">
      <c r="B125" s="131" t="str">
        <f>Calcu!C322</f>
        <v/>
      </c>
      <c r="C125" s="129" t="str">
        <f>Calcu!D322</f>
        <v/>
      </c>
      <c r="D125" s="128" t="str">
        <f>Calcu!E322</f>
        <v/>
      </c>
      <c r="E125" s="128" t="str">
        <f ca="1">TEXT(Calcu!G322,Calcu!$Q$389)</f>
        <v/>
      </c>
      <c r="F125" s="128" t="str">
        <f ca="1">TEXT(Calcu!H322,Calcu!$Q$389)</f>
        <v/>
      </c>
      <c r="G125" s="128" t="str">
        <f ca="1">TEXT(Calcu!I322,Calcu!$Q$389)</f>
        <v/>
      </c>
      <c r="H125" s="128" t="str">
        <f ca="1">TEXT(Calcu!J322,Calcu!$Q$389)</f>
        <v/>
      </c>
      <c r="I125" s="128" t="str">
        <f ca="1">TEXT(Calcu!K322,Calcu!$Q$389)</f>
        <v/>
      </c>
      <c r="K125" s="131" t="str">
        <f>Calcu!C356</f>
        <v/>
      </c>
      <c r="L125" s="129" t="str">
        <f>Calcu!D356</f>
        <v/>
      </c>
      <c r="M125" s="128" t="str">
        <f>Calcu!E356</f>
        <v/>
      </c>
      <c r="N125" s="128" t="str">
        <f ca="1">TEXT(Calcu!G356,Calcu!$Q$389)</f>
        <v/>
      </c>
      <c r="O125" s="128" t="str">
        <f ca="1">TEXT(Calcu!H356,Calcu!$Q$389)</f>
        <v/>
      </c>
      <c r="P125" s="128" t="str">
        <f ca="1">TEXT(Calcu!I356,Calcu!$Q$389)</f>
        <v/>
      </c>
      <c r="Q125" s="128" t="str">
        <f ca="1">TEXT(Calcu!J356,Calcu!$Q$389)</f>
        <v/>
      </c>
      <c r="R125" s="128" t="str">
        <f ca="1">TEXT(Calcu!K356,Calcu!$Q$389)</f>
        <v/>
      </c>
    </row>
    <row r="126" spans="2:18" ht="13.5" customHeight="1">
      <c r="B126" s="131" t="str">
        <f>Calcu!C323</f>
        <v/>
      </c>
      <c r="C126" s="129" t="str">
        <f>Calcu!D323</f>
        <v/>
      </c>
      <c r="D126" s="128" t="str">
        <f>Calcu!E323</f>
        <v/>
      </c>
      <c r="E126" s="128" t="str">
        <f ca="1">TEXT(Calcu!G323,Calcu!$Q$389)</f>
        <v/>
      </c>
      <c r="F126" s="128" t="str">
        <f ca="1">TEXT(Calcu!H323,Calcu!$Q$389)</f>
        <v/>
      </c>
      <c r="G126" s="128" t="str">
        <f ca="1">TEXT(Calcu!I323,Calcu!$Q$389)</f>
        <v/>
      </c>
      <c r="H126" s="128" t="str">
        <f ca="1">TEXT(Calcu!J323,Calcu!$Q$389)</f>
        <v/>
      </c>
      <c r="I126" s="128" t="str">
        <f ca="1">TEXT(Calcu!K323,Calcu!$Q$389)</f>
        <v/>
      </c>
      <c r="K126" s="131" t="str">
        <f>Calcu!C357</f>
        <v/>
      </c>
      <c r="L126" s="129" t="str">
        <f>Calcu!D357</f>
        <v/>
      </c>
      <c r="M126" s="128" t="str">
        <f>Calcu!E357</f>
        <v/>
      </c>
      <c r="N126" s="128" t="str">
        <f ca="1">TEXT(Calcu!G357,Calcu!$Q$389)</f>
        <v/>
      </c>
      <c r="O126" s="128" t="str">
        <f ca="1">TEXT(Calcu!H357,Calcu!$Q$389)</f>
        <v/>
      </c>
      <c r="P126" s="128" t="str">
        <f ca="1">TEXT(Calcu!I357,Calcu!$Q$389)</f>
        <v/>
      </c>
      <c r="Q126" s="128" t="str">
        <f ca="1">TEXT(Calcu!J357,Calcu!$Q$389)</f>
        <v/>
      </c>
      <c r="R126" s="128" t="str">
        <f ca="1">TEXT(Calcu!K357,Calcu!$Q$389)</f>
        <v/>
      </c>
    </row>
    <row r="127" spans="2:18" ht="13.5" customHeight="1">
      <c r="B127" s="131" t="str">
        <f>Calcu!C324</f>
        <v/>
      </c>
      <c r="C127" s="129" t="str">
        <f>Calcu!D324</f>
        <v/>
      </c>
      <c r="D127" s="128" t="str">
        <f>Calcu!E324</f>
        <v/>
      </c>
      <c r="E127" s="128" t="str">
        <f ca="1">TEXT(Calcu!G324,Calcu!$Q$389)</f>
        <v/>
      </c>
      <c r="F127" s="128" t="str">
        <f ca="1">TEXT(Calcu!H324,Calcu!$Q$389)</f>
        <v/>
      </c>
      <c r="G127" s="128" t="str">
        <f ca="1">TEXT(Calcu!I324,Calcu!$Q$389)</f>
        <v/>
      </c>
      <c r="H127" s="128" t="str">
        <f ca="1">TEXT(Calcu!J324,Calcu!$Q$389)</f>
        <v/>
      </c>
      <c r="I127" s="128" t="str">
        <f ca="1">TEXT(Calcu!K324,Calcu!$Q$389)</f>
        <v/>
      </c>
      <c r="K127" s="131" t="str">
        <f>Calcu!C358</f>
        <v/>
      </c>
      <c r="L127" s="129" t="str">
        <f>Calcu!D358</f>
        <v/>
      </c>
      <c r="M127" s="128" t="str">
        <f>Calcu!E358</f>
        <v/>
      </c>
      <c r="N127" s="128" t="str">
        <f ca="1">TEXT(Calcu!G358,Calcu!$Q$389)</f>
        <v/>
      </c>
      <c r="O127" s="128" t="str">
        <f ca="1">TEXT(Calcu!H358,Calcu!$Q$389)</f>
        <v/>
      </c>
      <c r="P127" s="128" t="str">
        <f ca="1">TEXT(Calcu!I358,Calcu!$Q$389)</f>
        <v/>
      </c>
      <c r="Q127" s="128" t="str">
        <f ca="1">TEXT(Calcu!J358,Calcu!$Q$389)</f>
        <v/>
      </c>
      <c r="R127" s="128" t="str">
        <f ca="1">TEXT(Calcu!K358,Calcu!$Q$389)</f>
        <v/>
      </c>
    </row>
    <row r="128" spans="2:18" ht="13.5" customHeight="1">
      <c r="B128" s="131" t="str">
        <f>Calcu!C325</f>
        <v/>
      </c>
      <c r="C128" s="129" t="str">
        <f>Calcu!D325</f>
        <v/>
      </c>
      <c r="D128" s="128" t="str">
        <f>Calcu!E325</f>
        <v/>
      </c>
      <c r="E128" s="128" t="str">
        <f ca="1">TEXT(Calcu!G325,Calcu!$Q$389)</f>
        <v/>
      </c>
      <c r="F128" s="128" t="str">
        <f ca="1">TEXT(Calcu!H325,Calcu!$Q$389)</f>
        <v/>
      </c>
      <c r="G128" s="128" t="str">
        <f ca="1">TEXT(Calcu!I325,Calcu!$Q$389)</f>
        <v/>
      </c>
      <c r="H128" s="128" t="str">
        <f ca="1">TEXT(Calcu!J325,Calcu!$Q$389)</f>
        <v/>
      </c>
      <c r="I128" s="128" t="str">
        <f ca="1">TEXT(Calcu!K325,Calcu!$Q$389)</f>
        <v/>
      </c>
      <c r="K128" s="131" t="str">
        <f>Calcu!C359</f>
        <v/>
      </c>
      <c r="L128" s="129" t="str">
        <f>Calcu!D359</f>
        <v/>
      </c>
      <c r="M128" s="128" t="str">
        <f>Calcu!E359</f>
        <v/>
      </c>
      <c r="N128" s="128" t="str">
        <f ca="1">TEXT(Calcu!G359,Calcu!$Q$389)</f>
        <v/>
      </c>
      <c r="O128" s="128" t="str">
        <f ca="1">TEXT(Calcu!H359,Calcu!$Q$389)</f>
        <v/>
      </c>
      <c r="P128" s="128" t="str">
        <f ca="1">TEXT(Calcu!I359,Calcu!$Q$389)</f>
        <v/>
      </c>
      <c r="Q128" s="128" t="str">
        <f ca="1">TEXT(Calcu!J359,Calcu!$Q$389)</f>
        <v/>
      </c>
      <c r="R128" s="128" t="str">
        <f ca="1">TEXT(Calcu!K359,Calcu!$Q$389)</f>
        <v/>
      </c>
    </row>
    <row r="129" spans="2:18" ht="13.5" customHeight="1">
      <c r="B129" s="131" t="str">
        <f>Calcu!C326</f>
        <v/>
      </c>
      <c r="C129" s="129" t="str">
        <f>Calcu!D326</f>
        <v/>
      </c>
      <c r="D129" s="128" t="str">
        <f>Calcu!E326</f>
        <v/>
      </c>
      <c r="E129" s="128" t="str">
        <f ca="1">TEXT(Calcu!G326,Calcu!$Q$389)</f>
        <v/>
      </c>
      <c r="F129" s="128" t="str">
        <f ca="1">TEXT(Calcu!H326,Calcu!$Q$389)</f>
        <v/>
      </c>
      <c r="G129" s="128" t="str">
        <f ca="1">TEXT(Calcu!I326,Calcu!$Q$389)</f>
        <v/>
      </c>
      <c r="H129" s="128" t="str">
        <f ca="1">TEXT(Calcu!J326,Calcu!$Q$389)</f>
        <v/>
      </c>
      <c r="I129" s="128" t="str">
        <f ca="1">TEXT(Calcu!K326,Calcu!$Q$389)</f>
        <v/>
      </c>
      <c r="K129" s="131" t="str">
        <f>Calcu!C360</f>
        <v/>
      </c>
      <c r="L129" s="129" t="str">
        <f>Calcu!D360</f>
        <v/>
      </c>
      <c r="M129" s="128" t="str">
        <f>Calcu!E360</f>
        <v/>
      </c>
      <c r="N129" s="128" t="str">
        <f ca="1">TEXT(Calcu!G360,Calcu!$Q$389)</f>
        <v/>
      </c>
      <c r="O129" s="128" t="str">
        <f ca="1">TEXT(Calcu!H360,Calcu!$Q$389)</f>
        <v/>
      </c>
      <c r="P129" s="128" t="str">
        <f ca="1">TEXT(Calcu!I360,Calcu!$Q$389)</f>
        <v/>
      </c>
      <c r="Q129" s="128" t="str">
        <f ca="1">TEXT(Calcu!J360,Calcu!$Q$389)</f>
        <v/>
      </c>
      <c r="R129" s="128" t="str">
        <f ca="1">TEXT(Calcu!K360,Calcu!$Q$389)</f>
        <v/>
      </c>
    </row>
    <row r="130" spans="2:18" ht="13.5" customHeight="1">
      <c r="B130" s="131" t="str">
        <f>Calcu!C327</f>
        <v/>
      </c>
      <c r="C130" s="129" t="str">
        <f>Calcu!D327</f>
        <v/>
      </c>
      <c r="D130" s="128" t="str">
        <f>Calcu!E327</f>
        <v/>
      </c>
      <c r="E130" s="128" t="str">
        <f ca="1">TEXT(Calcu!G327,Calcu!$Q$389)</f>
        <v/>
      </c>
      <c r="F130" s="128" t="str">
        <f ca="1">TEXT(Calcu!H327,Calcu!$Q$389)</f>
        <v/>
      </c>
      <c r="G130" s="128" t="str">
        <f ca="1">TEXT(Calcu!I327,Calcu!$Q$389)</f>
        <v/>
      </c>
      <c r="H130" s="128" t="str">
        <f ca="1">TEXT(Calcu!J327,Calcu!$Q$389)</f>
        <v/>
      </c>
      <c r="I130" s="128" t="str">
        <f ca="1">TEXT(Calcu!K327,Calcu!$Q$389)</f>
        <v/>
      </c>
      <c r="K130" s="131" t="str">
        <f>Calcu!C361</f>
        <v/>
      </c>
      <c r="L130" s="129" t="str">
        <f>Calcu!D361</f>
        <v/>
      </c>
      <c r="M130" s="128" t="str">
        <f>Calcu!E361</f>
        <v/>
      </c>
      <c r="N130" s="128" t="str">
        <f ca="1">TEXT(Calcu!G361,Calcu!$Q$389)</f>
        <v/>
      </c>
      <c r="O130" s="128" t="str">
        <f ca="1">TEXT(Calcu!H361,Calcu!$Q$389)</f>
        <v/>
      </c>
      <c r="P130" s="128" t="str">
        <f ca="1">TEXT(Calcu!I361,Calcu!$Q$389)</f>
        <v/>
      </c>
      <c r="Q130" s="128" t="str">
        <f ca="1">TEXT(Calcu!J361,Calcu!$Q$389)</f>
        <v/>
      </c>
      <c r="R130" s="128" t="str">
        <f ca="1">TEXT(Calcu!K361,Calcu!$Q$389)</f>
        <v/>
      </c>
    </row>
    <row r="131" spans="2:18" ht="13.5" customHeight="1">
      <c r="B131" s="131" t="str">
        <f>Calcu!C328</f>
        <v/>
      </c>
      <c r="C131" s="129" t="str">
        <f>Calcu!D328</f>
        <v/>
      </c>
      <c r="D131" s="128" t="str">
        <f>Calcu!E328</f>
        <v/>
      </c>
      <c r="E131" s="128" t="str">
        <f ca="1">TEXT(Calcu!G328,Calcu!$Q$389)</f>
        <v/>
      </c>
      <c r="F131" s="128" t="str">
        <f ca="1">TEXT(Calcu!H328,Calcu!$Q$389)</f>
        <v/>
      </c>
      <c r="G131" s="128" t="str">
        <f ca="1">TEXT(Calcu!I328,Calcu!$Q$389)</f>
        <v/>
      </c>
      <c r="H131" s="128" t="str">
        <f ca="1">TEXT(Calcu!J328,Calcu!$Q$389)</f>
        <v/>
      </c>
      <c r="I131" s="128" t="str">
        <f ca="1">TEXT(Calcu!K328,Calcu!$Q$389)</f>
        <v/>
      </c>
      <c r="K131" s="131" t="str">
        <f>Calcu!C362</f>
        <v/>
      </c>
      <c r="L131" s="129" t="str">
        <f>Calcu!D362</f>
        <v/>
      </c>
      <c r="M131" s="128" t="str">
        <f>Calcu!E362</f>
        <v/>
      </c>
      <c r="N131" s="128" t="str">
        <f ca="1">TEXT(Calcu!G362,Calcu!$Q$389)</f>
        <v/>
      </c>
      <c r="O131" s="128" t="str">
        <f ca="1">TEXT(Calcu!H362,Calcu!$Q$389)</f>
        <v/>
      </c>
      <c r="P131" s="128" t="str">
        <f ca="1">TEXT(Calcu!I362,Calcu!$Q$389)</f>
        <v/>
      </c>
      <c r="Q131" s="128" t="str">
        <f ca="1">TEXT(Calcu!J362,Calcu!$Q$389)</f>
        <v/>
      </c>
      <c r="R131" s="128" t="str">
        <f ca="1">TEXT(Calcu!K362,Calcu!$Q$389)</f>
        <v/>
      </c>
    </row>
    <row r="132" spans="2:18" ht="13.5" customHeight="1">
      <c r="B132" s="131" t="str">
        <f>Calcu!C329</f>
        <v/>
      </c>
      <c r="C132" s="129" t="str">
        <f>Calcu!D329</f>
        <v/>
      </c>
      <c r="D132" s="128" t="str">
        <f>Calcu!E329</f>
        <v/>
      </c>
      <c r="E132" s="128" t="str">
        <f ca="1">TEXT(Calcu!G329,Calcu!$Q$389)</f>
        <v/>
      </c>
      <c r="F132" s="128" t="str">
        <f ca="1">TEXT(Calcu!H329,Calcu!$Q$389)</f>
        <v/>
      </c>
      <c r="G132" s="128" t="str">
        <f ca="1">TEXT(Calcu!I329,Calcu!$Q$389)</f>
        <v/>
      </c>
      <c r="H132" s="128" t="str">
        <f ca="1">TEXT(Calcu!J329,Calcu!$Q$389)</f>
        <v/>
      </c>
      <c r="I132" s="128" t="str">
        <f ca="1">TEXT(Calcu!K329,Calcu!$Q$389)</f>
        <v/>
      </c>
      <c r="K132" s="131" t="str">
        <f>Calcu!C363</f>
        <v/>
      </c>
      <c r="L132" s="129" t="str">
        <f>Calcu!D363</f>
        <v/>
      </c>
      <c r="M132" s="128" t="str">
        <f>Calcu!E363</f>
        <v/>
      </c>
      <c r="N132" s="128" t="str">
        <f ca="1">TEXT(Calcu!G363,Calcu!$Q$389)</f>
        <v/>
      </c>
      <c r="O132" s="128" t="str">
        <f ca="1">TEXT(Calcu!H363,Calcu!$Q$389)</f>
        <v/>
      </c>
      <c r="P132" s="128" t="str">
        <f ca="1">TEXT(Calcu!I363,Calcu!$Q$389)</f>
        <v/>
      </c>
      <c r="Q132" s="128" t="str">
        <f ca="1">TEXT(Calcu!J363,Calcu!$Q$389)</f>
        <v/>
      </c>
      <c r="R132" s="128" t="str">
        <f ca="1">TEXT(Calcu!K363,Calcu!$Q$389)</f>
        <v/>
      </c>
    </row>
    <row r="133" spans="2:18" ht="13.5" customHeight="1">
      <c r="B133" s="131" t="str">
        <f>Calcu!C330</f>
        <v/>
      </c>
      <c r="C133" s="129" t="str">
        <f>Calcu!D330</f>
        <v/>
      </c>
      <c r="D133" s="128" t="str">
        <f>Calcu!E330</f>
        <v/>
      </c>
      <c r="E133" s="128" t="str">
        <f ca="1">TEXT(Calcu!G330,Calcu!$Q$389)</f>
        <v/>
      </c>
      <c r="F133" s="128" t="str">
        <f ca="1">TEXT(Calcu!H330,Calcu!$Q$389)</f>
        <v/>
      </c>
      <c r="G133" s="128" t="str">
        <f ca="1">TEXT(Calcu!I330,Calcu!$Q$389)</f>
        <v/>
      </c>
      <c r="H133" s="128" t="str">
        <f ca="1">TEXT(Calcu!J330,Calcu!$Q$389)</f>
        <v/>
      </c>
      <c r="I133" s="128" t="str">
        <f ca="1">TEXT(Calcu!K330,Calcu!$Q$389)</f>
        <v/>
      </c>
      <c r="K133" s="131" t="str">
        <f>Calcu!C364</f>
        <v/>
      </c>
      <c r="L133" s="129" t="str">
        <f>Calcu!D364</f>
        <v/>
      </c>
      <c r="M133" s="128" t="str">
        <f>Calcu!E364</f>
        <v/>
      </c>
      <c r="N133" s="128" t="str">
        <f ca="1">TEXT(Calcu!G364,Calcu!$Q$389)</f>
        <v/>
      </c>
      <c r="O133" s="128" t="str">
        <f ca="1">TEXT(Calcu!H364,Calcu!$Q$389)</f>
        <v/>
      </c>
      <c r="P133" s="128" t="str">
        <f ca="1">TEXT(Calcu!I364,Calcu!$Q$389)</f>
        <v/>
      </c>
      <c r="Q133" s="128" t="str">
        <f ca="1">TEXT(Calcu!J364,Calcu!$Q$389)</f>
        <v/>
      </c>
      <c r="R133" s="128" t="str">
        <f ca="1">TEXT(Calcu!K364,Calcu!$Q$389)</f>
        <v/>
      </c>
    </row>
    <row r="134" spans="2:18" ht="13.5" customHeight="1">
      <c r="B134" s="131" t="str">
        <f>Calcu!C331</f>
        <v/>
      </c>
      <c r="C134" s="129" t="str">
        <f>Calcu!D331</f>
        <v/>
      </c>
      <c r="D134" s="128" t="str">
        <f>Calcu!E331</f>
        <v/>
      </c>
      <c r="E134" s="128" t="str">
        <f ca="1">TEXT(Calcu!G331,Calcu!$Q$389)</f>
        <v/>
      </c>
      <c r="F134" s="128" t="str">
        <f ca="1">TEXT(Calcu!H331,Calcu!$Q$389)</f>
        <v/>
      </c>
      <c r="G134" s="128" t="str">
        <f ca="1">TEXT(Calcu!I331,Calcu!$Q$389)</f>
        <v/>
      </c>
      <c r="H134" s="128" t="str">
        <f ca="1">TEXT(Calcu!J331,Calcu!$Q$389)</f>
        <v/>
      </c>
      <c r="I134" s="128" t="str">
        <f ca="1">TEXT(Calcu!K331,Calcu!$Q$389)</f>
        <v/>
      </c>
      <c r="K134" s="131" t="str">
        <f>Calcu!C365</f>
        <v/>
      </c>
      <c r="L134" s="129" t="str">
        <f>Calcu!D365</f>
        <v/>
      </c>
      <c r="M134" s="128" t="str">
        <f>Calcu!E365</f>
        <v/>
      </c>
      <c r="N134" s="128" t="str">
        <f ca="1">TEXT(Calcu!G365,Calcu!$Q$389)</f>
        <v/>
      </c>
      <c r="O134" s="128" t="str">
        <f ca="1">TEXT(Calcu!H365,Calcu!$Q$389)</f>
        <v/>
      </c>
      <c r="P134" s="128" t="str">
        <f ca="1">TEXT(Calcu!I365,Calcu!$Q$389)</f>
        <v/>
      </c>
      <c r="Q134" s="128" t="str">
        <f ca="1">TEXT(Calcu!J365,Calcu!$Q$389)</f>
        <v/>
      </c>
      <c r="R134" s="128" t="str">
        <f ca="1">TEXT(Calcu!K365,Calcu!$Q$389)</f>
        <v/>
      </c>
    </row>
    <row r="135" spans="2:18" ht="13.5" customHeight="1">
      <c r="B135" s="131" t="str">
        <f>Calcu!C332</f>
        <v/>
      </c>
      <c r="C135" s="129" t="str">
        <f>Calcu!D332</f>
        <v/>
      </c>
      <c r="D135" s="128" t="str">
        <f>Calcu!E332</f>
        <v/>
      </c>
      <c r="E135" s="128" t="str">
        <f ca="1">TEXT(Calcu!G332,Calcu!$Q$389)</f>
        <v/>
      </c>
      <c r="F135" s="128" t="str">
        <f ca="1">TEXT(Calcu!H332,Calcu!$Q$389)</f>
        <v/>
      </c>
      <c r="G135" s="128" t="str">
        <f ca="1">TEXT(Calcu!I332,Calcu!$Q$389)</f>
        <v/>
      </c>
      <c r="H135" s="128" t="str">
        <f ca="1">TEXT(Calcu!J332,Calcu!$Q$389)</f>
        <v/>
      </c>
      <c r="I135" s="128" t="str">
        <f ca="1">TEXT(Calcu!K332,Calcu!$Q$389)</f>
        <v/>
      </c>
      <c r="K135" s="131" t="str">
        <f>Calcu!C366</f>
        <v/>
      </c>
      <c r="L135" s="129" t="str">
        <f>Calcu!D366</f>
        <v/>
      </c>
      <c r="M135" s="128" t="str">
        <f>Calcu!E366</f>
        <v/>
      </c>
      <c r="N135" s="128" t="str">
        <f ca="1">TEXT(Calcu!G366,Calcu!$Q$389)</f>
        <v/>
      </c>
      <c r="O135" s="128" t="str">
        <f ca="1">TEXT(Calcu!H366,Calcu!$Q$389)</f>
        <v/>
      </c>
      <c r="P135" s="128" t="str">
        <f ca="1">TEXT(Calcu!I366,Calcu!$Q$389)</f>
        <v/>
      </c>
      <c r="Q135" s="128" t="str">
        <f ca="1">TEXT(Calcu!J366,Calcu!$Q$389)</f>
        <v/>
      </c>
      <c r="R135" s="128" t="str">
        <f ca="1">TEXT(Calcu!K366,Calcu!$Q$389)</f>
        <v/>
      </c>
    </row>
    <row r="136" spans="2:18" ht="13.5" customHeight="1">
      <c r="B136" s="131" t="str">
        <f>Calcu!C333</f>
        <v/>
      </c>
      <c r="C136" s="129" t="str">
        <f>Calcu!D333</f>
        <v/>
      </c>
      <c r="D136" s="128" t="str">
        <f>Calcu!E333</f>
        <v/>
      </c>
      <c r="E136" s="128" t="str">
        <f ca="1">TEXT(Calcu!G333,Calcu!$Q$389)</f>
        <v/>
      </c>
      <c r="F136" s="128" t="str">
        <f ca="1">TEXT(Calcu!H333,Calcu!$Q$389)</f>
        <v/>
      </c>
      <c r="G136" s="128" t="str">
        <f ca="1">TEXT(Calcu!I333,Calcu!$Q$389)</f>
        <v/>
      </c>
      <c r="H136" s="128" t="str">
        <f ca="1">TEXT(Calcu!J333,Calcu!$Q$389)</f>
        <v/>
      </c>
      <c r="I136" s="128" t="str">
        <f ca="1">TEXT(Calcu!K333,Calcu!$Q$389)</f>
        <v/>
      </c>
      <c r="K136" s="131" t="str">
        <f>Calcu!C367</f>
        <v/>
      </c>
      <c r="L136" s="129" t="str">
        <f>Calcu!D367</f>
        <v/>
      </c>
      <c r="M136" s="128" t="str">
        <f>Calcu!E367</f>
        <v/>
      </c>
      <c r="N136" s="128" t="str">
        <f ca="1">TEXT(Calcu!G367,Calcu!$Q$389)</f>
        <v/>
      </c>
      <c r="O136" s="128" t="str">
        <f ca="1">TEXT(Calcu!H367,Calcu!$Q$389)</f>
        <v/>
      </c>
      <c r="P136" s="128" t="str">
        <f ca="1">TEXT(Calcu!I367,Calcu!$Q$389)</f>
        <v/>
      </c>
      <c r="Q136" s="128" t="str">
        <f ca="1">TEXT(Calcu!J367,Calcu!$Q$389)</f>
        <v/>
      </c>
      <c r="R136" s="128" t="str">
        <f ca="1">TEXT(Calcu!K367,Calcu!$Q$389)</f>
        <v/>
      </c>
    </row>
    <row r="137" spans="2:18" ht="13.5" customHeight="1">
      <c r="B137" s="131" t="str">
        <f>Calcu!C334</f>
        <v/>
      </c>
      <c r="C137" s="129" t="str">
        <f>Calcu!D334</f>
        <v/>
      </c>
      <c r="D137" s="128" t="str">
        <f>Calcu!E334</f>
        <v/>
      </c>
      <c r="E137" s="128" t="str">
        <f ca="1">TEXT(Calcu!G334,Calcu!$Q$389)</f>
        <v/>
      </c>
      <c r="F137" s="128" t="str">
        <f ca="1">TEXT(Calcu!H334,Calcu!$Q$389)</f>
        <v/>
      </c>
      <c r="G137" s="128" t="str">
        <f ca="1">TEXT(Calcu!I334,Calcu!$Q$389)</f>
        <v/>
      </c>
      <c r="H137" s="128" t="str">
        <f ca="1">TEXT(Calcu!J334,Calcu!$Q$389)</f>
        <v/>
      </c>
      <c r="I137" s="128" t="str">
        <f ca="1">TEXT(Calcu!K334,Calcu!$Q$389)</f>
        <v/>
      </c>
      <c r="K137" s="131" t="str">
        <f>Calcu!C368</f>
        <v/>
      </c>
      <c r="L137" s="129" t="str">
        <f>Calcu!D368</f>
        <v/>
      </c>
      <c r="M137" s="128" t="str">
        <f>Calcu!E368</f>
        <v/>
      </c>
      <c r="N137" s="128" t="str">
        <f ca="1">TEXT(Calcu!G368,Calcu!$Q$389)</f>
        <v/>
      </c>
      <c r="O137" s="128" t="str">
        <f ca="1">TEXT(Calcu!H368,Calcu!$Q$389)</f>
        <v/>
      </c>
      <c r="P137" s="128" t="str">
        <f ca="1">TEXT(Calcu!I368,Calcu!$Q$389)</f>
        <v/>
      </c>
      <c r="Q137" s="128" t="str">
        <f ca="1">TEXT(Calcu!J368,Calcu!$Q$389)</f>
        <v/>
      </c>
      <c r="R137" s="128" t="str">
        <f ca="1">TEXT(Calcu!K368,Calcu!$Q$389)</f>
        <v/>
      </c>
    </row>
    <row r="138" spans="2:18" ht="13.5" customHeight="1">
      <c r="B138" s="131" t="str">
        <f>Calcu!C335</f>
        <v/>
      </c>
      <c r="C138" s="129" t="str">
        <f>Calcu!D335</f>
        <v/>
      </c>
      <c r="D138" s="128" t="str">
        <f>Calcu!E335</f>
        <v/>
      </c>
      <c r="E138" s="128" t="str">
        <f ca="1">TEXT(Calcu!G335,Calcu!$Q$389)</f>
        <v/>
      </c>
      <c r="F138" s="128" t="str">
        <f ca="1">TEXT(Calcu!H335,Calcu!$Q$389)</f>
        <v/>
      </c>
      <c r="G138" s="128" t="str">
        <f ca="1">TEXT(Calcu!I335,Calcu!$Q$389)</f>
        <v/>
      </c>
      <c r="H138" s="128" t="str">
        <f ca="1">TEXT(Calcu!J335,Calcu!$Q$389)</f>
        <v/>
      </c>
      <c r="I138" s="128" t="str">
        <f ca="1">TEXT(Calcu!K335,Calcu!$Q$389)</f>
        <v/>
      </c>
      <c r="K138" s="131" t="str">
        <f>Calcu!C369</f>
        <v/>
      </c>
      <c r="L138" s="129" t="str">
        <f>Calcu!D369</f>
        <v/>
      </c>
      <c r="M138" s="128" t="str">
        <f>Calcu!E369</f>
        <v/>
      </c>
      <c r="N138" s="128" t="str">
        <f ca="1">TEXT(Calcu!G369,Calcu!$Q$389)</f>
        <v/>
      </c>
      <c r="O138" s="128" t="str">
        <f ca="1">TEXT(Calcu!H369,Calcu!$Q$389)</f>
        <v/>
      </c>
      <c r="P138" s="128" t="str">
        <f ca="1">TEXT(Calcu!I369,Calcu!$Q$389)</f>
        <v/>
      </c>
      <c r="Q138" s="128" t="str">
        <f ca="1">TEXT(Calcu!J369,Calcu!$Q$389)</f>
        <v/>
      </c>
      <c r="R138" s="128" t="str">
        <f ca="1">TEXT(Calcu!K369,Calcu!$Q$389)</f>
        <v/>
      </c>
    </row>
    <row r="139" spans="2:18" ht="13.5" customHeight="1">
      <c r="B139" s="131" t="str">
        <f>Calcu!C336</f>
        <v/>
      </c>
      <c r="C139" s="129" t="str">
        <f>Calcu!D336</f>
        <v/>
      </c>
      <c r="D139" s="128" t="str">
        <f>Calcu!E336</f>
        <v/>
      </c>
      <c r="E139" s="128" t="str">
        <f ca="1">TEXT(Calcu!G336,Calcu!$Q$389)</f>
        <v/>
      </c>
      <c r="F139" s="128" t="str">
        <f ca="1">TEXT(Calcu!H336,Calcu!$Q$389)</f>
        <v/>
      </c>
      <c r="G139" s="128" t="str">
        <f ca="1">TEXT(Calcu!I336,Calcu!$Q$389)</f>
        <v/>
      </c>
      <c r="H139" s="128" t="str">
        <f ca="1">TEXT(Calcu!J336,Calcu!$Q$389)</f>
        <v/>
      </c>
      <c r="I139" s="128" t="str">
        <f ca="1">TEXT(Calcu!K336,Calcu!$Q$389)</f>
        <v/>
      </c>
      <c r="K139" s="131" t="str">
        <f>Calcu!C370</f>
        <v/>
      </c>
      <c r="L139" s="129" t="str">
        <f>Calcu!D370</f>
        <v/>
      </c>
      <c r="M139" s="128" t="str">
        <f>Calcu!E370</f>
        <v/>
      </c>
      <c r="N139" s="128" t="str">
        <f ca="1">TEXT(Calcu!G370,Calcu!$Q$389)</f>
        <v/>
      </c>
      <c r="O139" s="128" t="str">
        <f ca="1">TEXT(Calcu!H370,Calcu!$Q$389)</f>
        <v/>
      </c>
      <c r="P139" s="128" t="str">
        <f ca="1">TEXT(Calcu!I370,Calcu!$Q$389)</f>
        <v/>
      </c>
      <c r="Q139" s="128" t="str">
        <f ca="1">TEXT(Calcu!J370,Calcu!$Q$389)</f>
        <v/>
      </c>
      <c r="R139" s="128" t="str">
        <f ca="1">TEXT(Calcu!K370,Calcu!$Q$389)</f>
        <v/>
      </c>
    </row>
    <row r="140" spans="2:18" ht="13.5" customHeight="1">
      <c r="B140" s="131" t="str">
        <f>Calcu!C337</f>
        <v/>
      </c>
      <c r="C140" s="129" t="str">
        <f>Calcu!D337</f>
        <v/>
      </c>
      <c r="D140" s="128" t="str">
        <f>Calcu!E337</f>
        <v/>
      </c>
      <c r="E140" s="128" t="str">
        <f ca="1">TEXT(Calcu!G337,Calcu!$Q$389)</f>
        <v/>
      </c>
      <c r="F140" s="128" t="str">
        <f ca="1">TEXT(Calcu!H337,Calcu!$Q$389)</f>
        <v/>
      </c>
      <c r="G140" s="128" t="str">
        <f ca="1">TEXT(Calcu!I337,Calcu!$Q$389)</f>
        <v/>
      </c>
      <c r="H140" s="128" t="str">
        <f ca="1">TEXT(Calcu!J337,Calcu!$Q$389)</f>
        <v/>
      </c>
      <c r="I140" s="128" t="str">
        <f ca="1">TEXT(Calcu!K337,Calcu!$Q$389)</f>
        <v/>
      </c>
      <c r="K140" s="131" t="str">
        <f>Calcu!C371</f>
        <v/>
      </c>
      <c r="L140" s="129" t="str">
        <f>Calcu!D371</f>
        <v/>
      </c>
      <c r="M140" s="128" t="str">
        <f>Calcu!E371</f>
        <v/>
      </c>
      <c r="N140" s="128" t="str">
        <f ca="1">TEXT(Calcu!G371,Calcu!$Q$389)</f>
        <v/>
      </c>
      <c r="O140" s="128" t="str">
        <f ca="1">TEXT(Calcu!H371,Calcu!$Q$389)</f>
        <v/>
      </c>
      <c r="P140" s="128" t="str">
        <f ca="1">TEXT(Calcu!I371,Calcu!$Q$389)</f>
        <v/>
      </c>
      <c r="Q140" s="128" t="str">
        <f ca="1">TEXT(Calcu!J371,Calcu!$Q$389)</f>
        <v/>
      </c>
      <c r="R140" s="128" t="str">
        <f ca="1">TEXT(Calcu!K371,Calcu!$Q$389)</f>
        <v/>
      </c>
    </row>
    <row r="141" spans="2:18" ht="13.5" customHeight="1">
      <c r="B141" s="131" t="str">
        <f>Calcu!C338</f>
        <v/>
      </c>
      <c r="C141" s="129" t="str">
        <f>Calcu!D338</f>
        <v/>
      </c>
      <c r="D141" s="128" t="str">
        <f>Calcu!E338</f>
        <v/>
      </c>
      <c r="E141" s="128" t="str">
        <f ca="1">TEXT(Calcu!G338,Calcu!$Q$389)</f>
        <v/>
      </c>
      <c r="F141" s="128" t="str">
        <f ca="1">TEXT(Calcu!H338,Calcu!$Q$389)</f>
        <v/>
      </c>
      <c r="G141" s="128" t="str">
        <f ca="1">TEXT(Calcu!I338,Calcu!$Q$389)</f>
        <v/>
      </c>
      <c r="H141" s="128" t="str">
        <f ca="1">TEXT(Calcu!J338,Calcu!$Q$389)</f>
        <v/>
      </c>
      <c r="I141" s="128" t="str">
        <f ca="1">TEXT(Calcu!K338,Calcu!$Q$389)</f>
        <v/>
      </c>
      <c r="K141" s="131" t="str">
        <f>Calcu!C372</f>
        <v/>
      </c>
      <c r="L141" s="129" t="str">
        <f>Calcu!D372</f>
        <v/>
      </c>
      <c r="M141" s="128" t="str">
        <f>Calcu!E372</f>
        <v/>
      </c>
      <c r="N141" s="128" t="str">
        <f ca="1">TEXT(Calcu!G372,Calcu!$Q$389)</f>
        <v/>
      </c>
      <c r="O141" s="128" t="str">
        <f ca="1">TEXT(Calcu!H372,Calcu!$Q$389)</f>
        <v/>
      </c>
      <c r="P141" s="128" t="str">
        <f ca="1">TEXT(Calcu!I372,Calcu!$Q$389)</f>
        <v/>
      </c>
      <c r="Q141" s="128" t="str">
        <f ca="1">TEXT(Calcu!J372,Calcu!$Q$389)</f>
        <v/>
      </c>
      <c r="R141" s="128" t="str">
        <f ca="1">TEXT(Calcu!K372,Calcu!$Q$389)</f>
        <v/>
      </c>
    </row>
    <row r="142" spans="2:18" ht="13.5" customHeight="1">
      <c r="B142" s="131" t="str">
        <f>Calcu!C339</f>
        <v/>
      </c>
      <c r="C142" s="129" t="str">
        <f>Calcu!D339</f>
        <v/>
      </c>
      <c r="D142" s="128" t="str">
        <f>Calcu!E339</f>
        <v/>
      </c>
      <c r="E142" s="128" t="str">
        <f ca="1">TEXT(Calcu!G339,Calcu!$Q$389)</f>
        <v/>
      </c>
      <c r="F142" s="128" t="str">
        <f ca="1">TEXT(Calcu!H339,Calcu!$Q$389)</f>
        <v/>
      </c>
      <c r="G142" s="128" t="str">
        <f ca="1">TEXT(Calcu!I339,Calcu!$Q$389)</f>
        <v/>
      </c>
      <c r="H142" s="128" t="str">
        <f ca="1">TEXT(Calcu!J339,Calcu!$Q$389)</f>
        <v/>
      </c>
      <c r="I142" s="128" t="str">
        <f ca="1">TEXT(Calcu!K339,Calcu!$Q$389)</f>
        <v/>
      </c>
      <c r="K142" s="131" t="str">
        <f>Calcu!C373</f>
        <v/>
      </c>
      <c r="L142" s="129" t="str">
        <f>Calcu!D373</f>
        <v/>
      </c>
      <c r="M142" s="128" t="str">
        <f>Calcu!E373</f>
        <v/>
      </c>
      <c r="N142" s="128" t="str">
        <f ca="1">TEXT(Calcu!G373,Calcu!$Q$389)</f>
        <v/>
      </c>
      <c r="O142" s="128" t="str">
        <f ca="1">TEXT(Calcu!H373,Calcu!$Q$389)</f>
        <v/>
      </c>
      <c r="P142" s="128" t="str">
        <f ca="1">TEXT(Calcu!I373,Calcu!$Q$389)</f>
        <v/>
      </c>
      <c r="Q142" s="128" t="str">
        <f ca="1">TEXT(Calcu!J373,Calcu!$Q$389)</f>
        <v/>
      </c>
      <c r="R142" s="128" t="str">
        <f ca="1">TEXT(Calcu!K373,Calcu!$Q$389)</f>
        <v/>
      </c>
    </row>
    <row r="143" spans="2:18" ht="13.5" customHeight="1">
      <c r="B143" s="131" t="str">
        <f>Calcu!C340</f>
        <v/>
      </c>
      <c r="C143" s="129" t="str">
        <f>Calcu!D340</f>
        <v/>
      </c>
      <c r="D143" s="128" t="str">
        <f>Calcu!E340</f>
        <v/>
      </c>
      <c r="E143" s="128" t="str">
        <f ca="1">TEXT(Calcu!G340,Calcu!$Q$389)</f>
        <v/>
      </c>
      <c r="F143" s="128" t="str">
        <f ca="1">TEXT(Calcu!H340,Calcu!$Q$389)</f>
        <v/>
      </c>
      <c r="G143" s="128" t="str">
        <f ca="1">TEXT(Calcu!I340,Calcu!$Q$389)</f>
        <v/>
      </c>
      <c r="H143" s="128" t="str">
        <f ca="1">TEXT(Calcu!J340,Calcu!$Q$389)</f>
        <v/>
      </c>
      <c r="I143" s="128" t="str">
        <f ca="1">TEXT(Calcu!K340,Calcu!$Q$389)</f>
        <v/>
      </c>
      <c r="K143" s="131" t="str">
        <f>Calcu!C374</f>
        <v/>
      </c>
      <c r="L143" s="129" t="str">
        <f>Calcu!D374</f>
        <v/>
      </c>
      <c r="M143" s="128" t="str">
        <f>Calcu!E374</f>
        <v/>
      </c>
      <c r="N143" s="128" t="str">
        <f ca="1">TEXT(Calcu!G374,Calcu!$Q$389)</f>
        <v/>
      </c>
      <c r="O143" s="128" t="str">
        <f ca="1">TEXT(Calcu!H374,Calcu!$Q$389)</f>
        <v/>
      </c>
      <c r="P143" s="128" t="str">
        <f ca="1">TEXT(Calcu!I374,Calcu!$Q$389)</f>
        <v/>
      </c>
      <c r="Q143" s="128" t="str">
        <f ca="1">TEXT(Calcu!J374,Calcu!$Q$389)</f>
        <v/>
      </c>
      <c r="R143" s="128" t="str">
        <f ca="1">TEXT(Calcu!K374,Calcu!$Q$389)</f>
        <v/>
      </c>
    </row>
    <row r="144" spans="2:18" ht="13.5" customHeight="1">
      <c r="B144" s="131" t="str">
        <f>Calcu!C341</f>
        <v/>
      </c>
      <c r="C144" s="129" t="str">
        <f>Calcu!D341</f>
        <v/>
      </c>
      <c r="D144" s="128" t="str">
        <f>Calcu!E341</f>
        <v/>
      </c>
      <c r="E144" s="128" t="str">
        <f ca="1">TEXT(Calcu!G341,Calcu!$Q$389)</f>
        <v/>
      </c>
      <c r="F144" s="128" t="str">
        <f ca="1">TEXT(Calcu!H341,Calcu!$Q$389)</f>
        <v/>
      </c>
      <c r="G144" s="128" t="str">
        <f ca="1">TEXT(Calcu!I341,Calcu!$Q$389)</f>
        <v/>
      </c>
      <c r="H144" s="128" t="str">
        <f ca="1">TEXT(Calcu!J341,Calcu!$Q$389)</f>
        <v/>
      </c>
      <c r="I144" s="128" t="str">
        <f ca="1">TEXT(Calcu!K341,Calcu!$Q$389)</f>
        <v/>
      </c>
      <c r="K144" s="131" t="str">
        <f>Calcu!C375</f>
        <v/>
      </c>
      <c r="L144" s="129" t="str">
        <f>Calcu!D375</f>
        <v/>
      </c>
      <c r="M144" s="128" t="str">
        <f>Calcu!E375</f>
        <v/>
      </c>
      <c r="N144" s="128" t="str">
        <f ca="1">TEXT(Calcu!G375,Calcu!$Q$389)</f>
        <v/>
      </c>
      <c r="O144" s="128" t="str">
        <f ca="1">TEXT(Calcu!H375,Calcu!$Q$389)</f>
        <v/>
      </c>
      <c r="P144" s="128" t="str">
        <f ca="1">TEXT(Calcu!I375,Calcu!$Q$389)</f>
        <v/>
      </c>
      <c r="Q144" s="128" t="str">
        <f ca="1">TEXT(Calcu!J375,Calcu!$Q$389)</f>
        <v/>
      </c>
      <c r="R144" s="128" t="str">
        <f ca="1">TEXT(Calcu!K375,Calcu!$Q$389)</f>
        <v/>
      </c>
    </row>
    <row r="145" spans="2:18" ht="13.5" customHeight="1">
      <c r="B145" s="131" t="str">
        <f>Calcu!C342</f>
        <v/>
      </c>
      <c r="C145" s="129" t="str">
        <f>Calcu!D342</f>
        <v/>
      </c>
      <c r="D145" s="128" t="str">
        <f>Calcu!E342</f>
        <v/>
      </c>
      <c r="E145" s="128" t="str">
        <f ca="1">TEXT(Calcu!G342,Calcu!$Q$389)</f>
        <v/>
      </c>
      <c r="F145" s="128" t="str">
        <f ca="1">TEXT(Calcu!H342,Calcu!$Q$389)</f>
        <v/>
      </c>
      <c r="G145" s="128" t="str">
        <f ca="1">TEXT(Calcu!I342,Calcu!$Q$389)</f>
        <v/>
      </c>
      <c r="H145" s="128" t="str">
        <f ca="1">TEXT(Calcu!J342,Calcu!$Q$389)</f>
        <v/>
      </c>
      <c r="I145" s="128" t="str">
        <f ca="1">TEXT(Calcu!K342,Calcu!$Q$389)</f>
        <v/>
      </c>
      <c r="K145" s="131" t="str">
        <f>Calcu!C376</f>
        <v/>
      </c>
      <c r="L145" s="129" t="str">
        <f>Calcu!D376</f>
        <v/>
      </c>
      <c r="M145" s="128" t="str">
        <f>Calcu!E376</f>
        <v/>
      </c>
      <c r="N145" s="128" t="str">
        <f ca="1">TEXT(Calcu!G376,Calcu!$Q$389)</f>
        <v/>
      </c>
      <c r="O145" s="128" t="str">
        <f ca="1">TEXT(Calcu!H376,Calcu!$Q$389)</f>
        <v/>
      </c>
      <c r="P145" s="128" t="str">
        <f ca="1">TEXT(Calcu!I376,Calcu!$Q$389)</f>
        <v/>
      </c>
      <c r="Q145" s="128" t="str">
        <f ca="1">TEXT(Calcu!J376,Calcu!$Q$389)</f>
        <v/>
      </c>
      <c r="R145" s="128" t="str">
        <f ca="1">TEXT(Calcu!K376,Calcu!$Q$389)</f>
        <v/>
      </c>
    </row>
    <row r="147" spans="2:18" ht="13.5" customHeight="1">
      <c r="B147" s="29"/>
      <c r="C147" s="29"/>
      <c r="D147" s="29"/>
      <c r="E147" s="29"/>
      <c r="F147" s="29"/>
      <c r="G147" s="29"/>
      <c r="H147" s="29"/>
      <c r="I147" s="29"/>
    </row>
    <row r="148" spans="2:18" ht="13.5" customHeight="1">
      <c r="B148" s="29"/>
      <c r="C148" s="29"/>
      <c r="D148" s="29"/>
      <c r="E148" s="29"/>
      <c r="F148" s="29"/>
      <c r="G148" s="29"/>
      <c r="H148" s="29"/>
      <c r="I148" s="29"/>
    </row>
    <row r="149" spans="2:18" ht="13.5" customHeight="1">
      <c r="B149" s="29"/>
      <c r="C149" s="29"/>
      <c r="D149" s="29"/>
      <c r="E149" s="29"/>
      <c r="F149" s="29"/>
      <c r="G149" s="29"/>
      <c r="H149" s="29"/>
      <c r="I149" s="29"/>
    </row>
    <row r="150" spans="2:18" ht="13.5" customHeight="1">
      <c r="B150" s="29"/>
      <c r="C150" s="29"/>
      <c r="D150" s="29"/>
      <c r="E150" s="29"/>
      <c r="F150" s="29"/>
      <c r="G150" s="29"/>
      <c r="H150" s="29"/>
      <c r="I150" s="29"/>
    </row>
    <row r="151" spans="2:18" ht="13.5" customHeight="1">
      <c r="B151" s="29"/>
      <c r="C151" s="29"/>
      <c r="D151" s="29"/>
      <c r="E151" s="29"/>
      <c r="F151" s="29"/>
      <c r="G151" s="29"/>
      <c r="H151" s="29"/>
      <c r="I151" s="29"/>
    </row>
    <row r="152" spans="2:18" ht="13.5" customHeight="1">
      <c r="B152" s="29"/>
      <c r="C152" s="29"/>
      <c r="D152" s="29"/>
      <c r="E152" s="29"/>
      <c r="F152" s="29"/>
      <c r="G152" s="29"/>
      <c r="H152" s="29"/>
      <c r="I152" s="29"/>
    </row>
    <row r="153" spans="2:18" ht="13.5" customHeight="1">
      <c r="B153" s="29"/>
      <c r="C153" s="29"/>
      <c r="D153" s="29"/>
      <c r="E153" s="29"/>
      <c r="F153" s="29"/>
      <c r="G153" s="29"/>
      <c r="H153" s="29"/>
      <c r="I153" s="29"/>
    </row>
    <row r="154" spans="2:18" ht="13.5" customHeight="1">
      <c r="B154" s="29"/>
      <c r="C154" s="29"/>
      <c r="D154" s="29"/>
      <c r="E154" s="29"/>
      <c r="F154" s="29"/>
      <c r="G154" s="29"/>
      <c r="H154" s="29"/>
      <c r="I154" s="29"/>
    </row>
    <row r="155" spans="2:18" ht="13.5" customHeight="1">
      <c r="B155" s="29"/>
      <c r="C155" s="29"/>
      <c r="D155" s="29"/>
      <c r="E155" s="29"/>
      <c r="F155" s="29"/>
      <c r="G155" s="29"/>
      <c r="H155" s="29"/>
      <c r="I155" s="29"/>
    </row>
    <row r="156" spans="2:18" ht="13.5" customHeight="1">
      <c r="B156" s="29"/>
      <c r="C156" s="29"/>
      <c r="D156" s="29"/>
      <c r="E156" s="29"/>
      <c r="F156" s="29"/>
      <c r="G156" s="29"/>
      <c r="H156" s="29"/>
      <c r="I156" s="29"/>
    </row>
    <row r="157" spans="2:18" ht="13.5" customHeight="1">
      <c r="B157" s="29"/>
      <c r="C157" s="29"/>
      <c r="D157" s="29"/>
      <c r="E157" s="29"/>
      <c r="F157" s="29"/>
      <c r="G157" s="29"/>
      <c r="H157" s="29"/>
      <c r="I157" s="29"/>
    </row>
    <row r="158" spans="2:18" ht="13.5" customHeight="1">
      <c r="B158" s="29"/>
      <c r="C158" s="29"/>
      <c r="D158" s="29"/>
      <c r="E158" s="29"/>
      <c r="F158" s="29"/>
      <c r="G158" s="29"/>
      <c r="H158" s="29"/>
      <c r="I158" s="29"/>
    </row>
    <row r="159" spans="2:18" ht="13.5" customHeight="1">
      <c r="B159" s="29"/>
      <c r="C159" s="29"/>
      <c r="D159" s="29"/>
      <c r="E159" s="29"/>
      <c r="F159" s="29"/>
      <c r="G159" s="29"/>
      <c r="H159" s="29"/>
      <c r="I159" s="29"/>
    </row>
    <row r="160" spans="2:18" ht="13.5" customHeight="1">
      <c r="B160" s="29"/>
      <c r="C160" s="29"/>
      <c r="D160" s="29"/>
      <c r="E160" s="29"/>
      <c r="F160" s="29"/>
      <c r="G160" s="29"/>
      <c r="H160" s="29"/>
      <c r="I160" s="29"/>
    </row>
    <row r="161" spans="2:9" ht="13.5" customHeight="1">
      <c r="B161" s="29"/>
      <c r="C161" s="29"/>
      <c r="D161" s="29"/>
      <c r="E161" s="29"/>
      <c r="F161" s="29"/>
      <c r="G161" s="29"/>
      <c r="H161" s="29"/>
      <c r="I161" s="29"/>
    </row>
    <row r="162" spans="2:9" ht="13.5" customHeight="1">
      <c r="B162" s="29"/>
      <c r="C162" s="29"/>
      <c r="D162" s="29"/>
      <c r="E162" s="29"/>
      <c r="F162" s="29"/>
      <c r="G162" s="29"/>
      <c r="H162" s="29"/>
      <c r="I162" s="29"/>
    </row>
    <row r="163" spans="2:9" ht="13.5" customHeight="1">
      <c r="B163" s="29"/>
      <c r="C163" s="29"/>
      <c r="D163" s="29"/>
      <c r="E163" s="29"/>
      <c r="F163" s="29"/>
      <c r="G163" s="29"/>
      <c r="H163" s="29"/>
      <c r="I163" s="29"/>
    </row>
    <row r="164" spans="2:9" ht="13.5" customHeight="1">
      <c r="B164" s="29"/>
      <c r="C164" s="29"/>
      <c r="D164" s="29"/>
      <c r="E164" s="29"/>
      <c r="F164" s="29"/>
      <c r="G164" s="29"/>
      <c r="H164" s="29"/>
      <c r="I164" s="29"/>
    </row>
    <row r="165" spans="2:9" ht="13.5" customHeight="1">
      <c r="B165" s="29"/>
      <c r="C165" s="29"/>
      <c r="D165" s="29"/>
      <c r="E165" s="29"/>
      <c r="F165" s="29"/>
      <c r="G165" s="29"/>
      <c r="H165" s="29"/>
      <c r="I165" s="29"/>
    </row>
    <row r="166" spans="2:9" ht="13.5" customHeight="1">
      <c r="B166" s="29"/>
      <c r="C166" s="29"/>
      <c r="D166" s="29"/>
      <c r="E166" s="29"/>
      <c r="F166" s="29"/>
      <c r="G166" s="29"/>
      <c r="H166" s="29"/>
      <c r="I166" s="29"/>
    </row>
    <row r="167" spans="2:9" ht="13.5" customHeight="1">
      <c r="B167" s="29"/>
      <c r="C167" s="29"/>
      <c r="D167" s="29"/>
      <c r="E167" s="29"/>
      <c r="F167" s="29"/>
      <c r="G167" s="29"/>
      <c r="H167" s="29"/>
      <c r="I167" s="29"/>
    </row>
    <row r="168" spans="2:9" ht="13.5" customHeight="1">
      <c r="B168" s="29"/>
      <c r="C168" s="29"/>
      <c r="D168" s="29"/>
      <c r="E168" s="29"/>
      <c r="F168" s="29"/>
      <c r="G168" s="29"/>
      <c r="H168" s="29"/>
      <c r="I168" s="29"/>
    </row>
    <row r="169" spans="2:9" ht="13.5" customHeight="1">
      <c r="B169" s="29"/>
      <c r="C169" s="29"/>
      <c r="D169" s="29"/>
      <c r="E169" s="29"/>
      <c r="F169" s="29"/>
      <c r="G169" s="29"/>
      <c r="H169" s="29"/>
      <c r="I169" s="29"/>
    </row>
    <row r="170" spans="2:9" ht="13.5" customHeight="1">
      <c r="B170" s="29"/>
      <c r="C170" s="29"/>
      <c r="D170" s="29"/>
      <c r="E170" s="29"/>
      <c r="F170" s="29"/>
      <c r="G170" s="29"/>
      <c r="H170" s="29"/>
      <c r="I170" s="29"/>
    </row>
    <row r="171" spans="2:9" ht="13.5" customHeight="1">
      <c r="B171" s="29"/>
      <c r="C171" s="29"/>
      <c r="D171" s="29"/>
      <c r="E171" s="29"/>
      <c r="F171" s="29"/>
      <c r="G171" s="29"/>
      <c r="H171" s="29"/>
      <c r="I171" s="29"/>
    </row>
    <row r="172" spans="2:9" ht="13.5" customHeight="1">
      <c r="B172" s="29"/>
      <c r="C172" s="29"/>
      <c r="D172" s="29"/>
      <c r="E172" s="29"/>
      <c r="F172" s="29"/>
      <c r="G172" s="29"/>
      <c r="H172" s="29"/>
      <c r="I172" s="29"/>
    </row>
    <row r="173" spans="2:9" ht="13.5" customHeight="1">
      <c r="B173" s="29"/>
      <c r="C173" s="29"/>
      <c r="D173" s="29"/>
      <c r="E173" s="29"/>
      <c r="F173" s="29"/>
      <c r="G173" s="29"/>
      <c r="H173" s="29"/>
      <c r="I173" s="29"/>
    </row>
    <row r="174" spans="2:9" ht="13.5" customHeight="1">
      <c r="B174" s="29"/>
      <c r="C174" s="29"/>
      <c r="D174" s="29"/>
      <c r="E174" s="29"/>
      <c r="F174" s="29"/>
      <c r="G174" s="29"/>
      <c r="H174" s="29"/>
      <c r="I174" s="29"/>
    </row>
    <row r="175" spans="2:9" ht="13.5" customHeight="1">
      <c r="B175" s="29"/>
      <c r="C175" s="29"/>
      <c r="D175" s="29"/>
      <c r="E175" s="29"/>
      <c r="F175" s="29"/>
      <c r="G175" s="29"/>
      <c r="H175" s="29"/>
      <c r="I175" s="29"/>
    </row>
    <row r="176" spans="2:9" ht="13.5" customHeight="1">
      <c r="B176" s="29"/>
      <c r="C176" s="29"/>
      <c r="D176" s="29"/>
      <c r="E176" s="29"/>
      <c r="F176" s="29"/>
      <c r="G176" s="29"/>
      <c r="H176" s="29"/>
      <c r="I176" s="29"/>
    </row>
    <row r="177" spans="2:9" ht="13.5" customHeight="1">
      <c r="B177" s="29"/>
      <c r="C177" s="29"/>
      <c r="D177" s="29"/>
      <c r="E177" s="29"/>
      <c r="F177" s="29"/>
      <c r="G177" s="29"/>
      <c r="H177" s="29"/>
      <c r="I177" s="29"/>
    </row>
    <row r="178" spans="2:9" ht="13.5" customHeight="1">
      <c r="B178" s="29"/>
      <c r="C178" s="29"/>
      <c r="D178" s="29"/>
      <c r="E178" s="29"/>
      <c r="F178" s="29"/>
      <c r="G178" s="29"/>
      <c r="H178" s="29"/>
      <c r="I178" s="29"/>
    </row>
    <row r="179" spans="2:9" ht="13.5" customHeight="1">
      <c r="B179" s="29"/>
      <c r="C179" s="29"/>
      <c r="D179" s="29"/>
      <c r="E179" s="29"/>
      <c r="F179" s="29"/>
      <c r="G179" s="29"/>
      <c r="H179" s="29"/>
      <c r="I179" s="29"/>
    </row>
  </sheetData>
  <sortState ref="N5:O14">
    <sortCondition descending="1" ref="N5"/>
  </sortState>
  <mergeCells count="34">
    <mergeCell ref="L113:L115"/>
    <mergeCell ref="M113:M114"/>
    <mergeCell ref="N113:R113"/>
    <mergeCell ref="B78:B80"/>
    <mergeCell ref="C78:C80"/>
    <mergeCell ref="D78:D79"/>
    <mergeCell ref="E78:I78"/>
    <mergeCell ref="K78:K80"/>
    <mergeCell ref="L78:L80"/>
    <mergeCell ref="M78:M79"/>
    <mergeCell ref="N78:R78"/>
    <mergeCell ref="B113:B115"/>
    <mergeCell ref="C113:C115"/>
    <mergeCell ref="D113:D114"/>
    <mergeCell ref="E113:I113"/>
    <mergeCell ref="K113:K115"/>
    <mergeCell ref="M43:M44"/>
    <mergeCell ref="N43:R43"/>
    <mergeCell ref="D8:D9"/>
    <mergeCell ref="E8:I8"/>
    <mergeCell ref="K8:K10"/>
    <mergeCell ref="L8:L10"/>
    <mergeCell ref="M8:M9"/>
    <mergeCell ref="N8:R8"/>
    <mergeCell ref="D43:D44"/>
    <mergeCell ref="E43:I43"/>
    <mergeCell ref="K43:K45"/>
    <mergeCell ref="B8:B10"/>
    <mergeCell ref="C8:C10"/>
    <mergeCell ref="E4:F4"/>
    <mergeCell ref="E3:F3"/>
    <mergeCell ref="L43:L45"/>
    <mergeCell ref="B43:B45"/>
    <mergeCell ref="C43:C45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I431"/>
  <sheetViews>
    <sheetView showGridLines="0" zoomScaleNormal="100" zoomScaleSheetLayoutView="100" workbookViewId="0"/>
  </sheetViews>
  <sheetFormatPr defaultColWidth="1.77734375" defaultRowHeight="18.75" customHeight="1"/>
  <cols>
    <col min="1" max="8" width="1.77734375" style="54"/>
    <col min="9" max="9" width="1.77734375" style="54" customWidth="1"/>
    <col min="10" max="10" width="1.77734375" style="54"/>
    <col min="11" max="12" width="1.77734375" style="54" customWidth="1"/>
    <col min="13" max="16" width="1.77734375" style="54"/>
    <col min="17" max="17" width="1.77734375" style="54" customWidth="1"/>
    <col min="18" max="26" width="1.77734375" style="54"/>
    <col min="27" max="27" width="1.77734375" style="54" customWidth="1"/>
    <col min="28" max="28" width="1.77734375" style="54"/>
    <col min="29" max="29" width="1.77734375" style="54" customWidth="1"/>
    <col min="30" max="50" width="1.77734375" style="54"/>
    <col min="51" max="51" width="1.77734375" style="54" customWidth="1"/>
    <col min="52" max="16384" width="1.77734375" style="54"/>
  </cols>
  <sheetData>
    <row r="1" spans="1:51" s="65" customFormat="1" ht="31.5">
      <c r="A1" s="64" t="s">
        <v>303</v>
      </c>
    </row>
    <row r="2" spans="1:51" s="65" customFormat="1" ht="18.75" customHeight="1"/>
    <row r="3" spans="1:51" s="65" customFormat="1" ht="18.75" customHeight="1">
      <c r="A3" s="56" t="str">
        <f>"○ "&amp;Calcu!I4</f>
        <v xml:space="preserve">○ ± 00, </v>
      </c>
    </row>
    <row r="4" spans="1:51" ht="18.75" customHeight="1">
      <c r="A4" s="56" t="s">
        <v>100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</row>
    <row r="5" spans="1:51" ht="18.75" customHeight="1">
      <c r="A5" s="56"/>
      <c r="B5" s="398" t="s">
        <v>304</v>
      </c>
      <c r="C5" s="399"/>
      <c r="D5" s="399"/>
      <c r="E5" s="399"/>
      <c r="F5" s="400"/>
      <c r="G5" s="398" t="s">
        <v>187</v>
      </c>
      <c r="H5" s="399"/>
      <c r="I5" s="399"/>
      <c r="J5" s="399"/>
      <c r="K5" s="400"/>
      <c r="L5" s="398" t="s">
        <v>305</v>
      </c>
      <c r="M5" s="399"/>
      <c r="N5" s="399"/>
      <c r="O5" s="399"/>
      <c r="P5" s="400"/>
      <c r="Q5" s="407" t="str">
        <f>Calcu!G7</f>
        <v>전기식 수준기 지시값 (, )</v>
      </c>
      <c r="R5" s="408"/>
      <c r="S5" s="408"/>
      <c r="T5" s="408"/>
      <c r="U5" s="408"/>
      <c r="V5" s="408"/>
      <c r="W5" s="408"/>
      <c r="X5" s="408"/>
      <c r="Y5" s="408"/>
      <c r="Z5" s="408"/>
      <c r="AA5" s="408"/>
      <c r="AB5" s="408"/>
      <c r="AC5" s="408"/>
      <c r="AD5" s="408"/>
      <c r="AE5" s="408"/>
      <c r="AF5" s="408"/>
      <c r="AG5" s="408"/>
      <c r="AH5" s="408"/>
      <c r="AI5" s="408"/>
      <c r="AJ5" s="408"/>
      <c r="AK5" s="408"/>
      <c r="AL5" s="408"/>
      <c r="AM5" s="408"/>
      <c r="AN5" s="408"/>
      <c r="AO5" s="408"/>
      <c r="AP5" s="408"/>
      <c r="AQ5" s="408"/>
      <c r="AR5" s="408"/>
      <c r="AS5" s="408"/>
      <c r="AT5" s="409"/>
      <c r="AU5" s="398" t="s">
        <v>306</v>
      </c>
      <c r="AV5" s="399"/>
      <c r="AW5" s="399"/>
      <c r="AX5" s="399"/>
      <c r="AY5" s="400"/>
    </row>
    <row r="6" spans="1:51" ht="18.75" customHeight="1">
      <c r="A6" s="56"/>
      <c r="B6" s="401"/>
      <c r="C6" s="402"/>
      <c r="D6" s="402"/>
      <c r="E6" s="402"/>
      <c r="F6" s="403"/>
      <c r="G6" s="401"/>
      <c r="H6" s="402"/>
      <c r="I6" s="402"/>
      <c r="J6" s="402"/>
      <c r="K6" s="403"/>
      <c r="L6" s="404"/>
      <c r="M6" s="405"/>
      <c r="N6" s="405"/>
      <c r="O6" s="405"/>
      <c r="P6" s="406"/>
      <c r="Q6" s="407" t="s">
        <v>307</v>
      </c>
      <c r="R6" s="408"/>
      <c r="S6" s="408"/>
      <c r="T6" s="408"/>
      <c r="U6" s="409"/>
      <c r="V6" s="407" t="s">
        <v>147</v>
      </c>
      <c r="W6" s="408"/>
      <c r="X6" s="408"/>
      <c r="Y6" s="408"/>
      <c r="Z6" s="409"/>
      <c r="AA6" s="407" t="s">
        <v>148</v>
      </c>
      <c r="AB6" s="408"/>
      <c r="AC6" s="408"/>
      <c r="AD6" s="408"/>
      <c r="AE6" s="409"/>
      <c r="AF6" s="407" t="s">
        <v>149</v>
      </c>
      <c r="AG6" s="408"/>
      <c r="AH6" s="408"/>
      <c r="AI6" s="408"/>
      <c r="AJ6" s="409"/>
      <c r="AK6" s="407" t="s">
        <v>150</v>
      </c>
      <c r="AL6" s="408"/>
      <c r="AM6" s="408"/>
      <c r="AN6" s="408"/>
      <c r="AO6" s="409"/>
      <c r="AP6" s="407" t="s">
        <v>308</v>
      </c>
      <c r="AQ6" s="408"/>
      <c r="AR6" s="408"/>
      <c r="AS6" s="408"/>
      <c r="AT6" s="409"/>
      <c r="AU6" s="404"/>
      <c r="AV6" s="405"/>
      <c r="AW6" s="405"/>
      <c r="AX6" s="405"/>
      <c r="AY6" s="406"/>
    </row>
    <row r="7" spans="1:51" ht="18.75" customHeight="1">
      <c r="A7" s="56"/>
      <c r="B7" s="404"/>
      <c r="C7" s="405"/>
      <c r="D7" s="405"/>
      <c r="E7" s="405"/>
      <c r="F7" s="406"/>
      <c r="G7" s="404"/>
      <c r="H7" s="405"/>
      <c r="I7" s="405"/>
      <c r="J7" s="405"/>
      <c r="K7" s="406"/>
      <c r="L7" s="407" t="str">
        <f>Calcu!F10</f>
        <v/>
      </c>
      <c r="M7" s="408"/>
      <c r="N7" s="408"/>
      <c r="O7" s="408"/>
      <c r="P7" s="409"/>
      <c r="Q7" s="407">
        <f>Calcu!G9</f>
        <v>0</v>
      </c>
      <c r="R7" s="408"/>
      <c r="S7" s="408"/>
      <c r="T7" s="408"/>
      <c r="U7" s="409"/>
      <c r="V7" s="407">
        <f>Calcu!H9</f>
        <v>0</v>
      </c>
      <c r="W7" s="408"/>
      <c r="X7" s="408"/>
      <c r="Y7" s="408"/>
      <c r="Z7" s="409"/>
      <c r="AA7" s="407">
        <f>Calcu!I9</f>
        <v>0</v>
      </c>
      <c r="AB7" s="408"/>
      <c r="AC7" s="408"/>
      <c r="AD7" s="408"/>
      <c r="AE7" s="409"/>
      <c r="AF7" s="407">
        <f>Calcu!J9</f>
        <v>0</v>
      </c>
      <c r="AG7" s="408"/>
      <c r="AH7" s="408"/>
      <c r="AI7" s="408"/>
      <c r="AJ7" s="409"/>
      <c r="AK7" s="407">
        <f>Calcu!K9</f>
        <v>0</v>
      </c>
      <c r="AL7" s="408"/>
      <c r="AM7" s="408"/>
      <c r="AN7" s="408"/>
      <c r="AO7" s="409"/>
      <c r="AP7" s="407">
        <f>Calcu!L9</f>
        <v>0</v>
      </c>
      <c r="AQ7" s="408"/>
      <c r="AR7" s="408"/>
      <c r="AS7" s="408"/>
      <c r="AT7" s="409"/>
      <c r="AU7" s="407">
        <f>Calcu!M9</f>
        <v>0</v>
      </c>
      <c r="AV7" s="408"/>
      <c r="AW7" s="408"/>
      <c r="AX7" s="408"/>
      <c r="AY7" s="409"/>
    </row>
    <row r="8" spans="1:51" ht="18.75" customHeight="1">
      <c r="A8" s="56"/>
      <c r="B8" s="369" t="str">
        <f>Calcu!C10</f>
        <v/>
      </c>
      <c r="C8" s="370"/>
      <c r="D8" s="370"/>
      <c r="E8" s="370"/>
      <c r="F8" s="371"/>
      <c r="G8" s="369" t="str">
        <f>Calcu!D10</f>
        <v/>
      </c>
      <c r="H8" s="370"/>
      <c r="I8" s="370"/>
      <c r="J8" s="370"/>
      <c r="K8" s="371"/>
      <c r="L8" s="369" t="str">
        <f>Calcu!E10</f>
        <v/>
      </c>
      <c r="M8" s="370"/>
      <c r="N8" s="370"/>
      <c r="O8" s="370"/>
      <c r="P8" s="371"/>
      <c r="Q8" s="369" t="str">
        <f>Calcu!G10</f>
        <v/>
      </c>
      <c r="R8" s="370"/>
      <c r="S8" s="370"/>
      <c r="T8" s="370"/>
      <c r="U8" s="371"/>
      <c r="V8" s="369" t="str">
        <f>Calcu!H10</f>
        <v/>
      </c>
      <c r="W8" s="370"/>
      <c r="X8" s="370"/>
      <c r="Y8" s="370"/>
      <c r="Z8" s="371"/>
      <c r="AA8" s="369" t="str">
        <f>Calcu!I10</f>
        <v/>
      </c>
      <c r="AB8" s="370"/>
      <c r="AC8" s="370"/>
      <c r="AD8" s="370"/>
      <c r="AE8" s="371"/>
      <c r="AF8" s="369" t="str">
        <f>Calcu!J10</f>
        <v/>
      </c>
      <c r="AG8" s="370"/>
      <c r="AH8" s="370"/>
      <c r="AI8" s="370"/>
      <c r="AJ8" s="371"/>
      <c r="AK8" s="369" t="str">
        <f>Calcu!K10</f>
        <v/>
      </c>
      <c r="AL8" s="370"/>
      <c r="AM8" s="370"/>
      <c r="AN8" s="370"/>
      <c r="AO8" s="371"/>
      <c r="AP8" s="369" t="str">
        <f>Calcu!L10</f>
        <v/>
      </c>
      <c r="AQ8" s="370"/>
      <c r="AR8" s="370"/>
      <c r="AS8" s="370"/>
      <c r="AT8" s="371"/>
      <c r="AU8" s="395" t="str">
        <f>Calcu!M10</f>
        <v/>
      </c>
      <c r="AV8" s="396"/>
      <c r="AW8" s="396"/>
      <c r="AX8" s="396"/>
      <c r="AY8" s="397"/>
    </row>
    <row r="9" spans="1:51" ht="18.75" customHeight="1">
      <c r="A9" s="56"/>
      <c r="B9" s="369" t="str">
        <f>Calcu!C11</f>
        <v/>
      </c>
      <c r="C9" s="370"/>
      <c r="D9" s="370"/>
      <c r="E9" s="370"/>
      <c r="F9" s="371"/>
      <c r="G9" s="369" t="str">
        <f>Calcu!D11</f>
        <v/>
      </c>
      <c r="H9" s="370"/>
      <c r="I9" s="370"/>
      <c r="J9" s="370"/>
      <c r="K9" s="371"/>
      <c r="L9" s="369" t="str">
        <f>Calcu!E11</f>
        <v/>
      </c>
      <c r="M9" s="370"/>
      <c r="N9" s="370"/>
      <c r="O9" s="370"/>
      <c r="P9" s="371"/>
      <c r="Q9" s="369" t="str">
        <f>Calcu!G11</f>
        <v/>
      </c>
      <c r="R9" s="370"/>
      <c r="S9" s="370"/>
      <c r="T9" s="370"/>
      <c r="U9" s="371"/>
      <c r="V9" s="369" t="str">
        <f>Calcu!H11</f>
        <v/>
      </c>
      <c r="W9" s="370"/>
      <c r="X9" s="370"/>
      <c r="Y9" s="370"/>
      <c r="Z9" s="371"/>
      <c r="AA9" s="369" t="str">
        <f>Calcu!I11</f>
        <v/>
      </c>
      <c r="AB9" s="370"/>
      <c r="AC9" s="370"/>
      <c r="AD9" s="370"/>
      <c r="AE9" s="371"/>
      <c r="AF9" s="369" t="str">
        <f>Calcu!J11</f>
        <v/>
      </c>
      <c r="AG9" s="370"/>
      <c r="AH9" s="370"/>
      <c r="AI9" s="370"/>
      <c r="AJ9" s="371"/>
      <c r="AK9" s="369" t="str">
        <f>Calcu!K11</f>
        <v/>
      </c>
      <c r="AL9" s="370"/>
      <c r="AM9" s="370"/>
      <c r="AN9" s="370"/>
      <c r="AO9" s="371"/>
      <c r="AP9" s="369" t="str">
        <f>Calcu!L11</f>
        <v/>
      </c>
      <c r="AQ9" s="370"/>
      <c r="AR9" s="370"/>
      <c r="AS9" s="370"/>
      <c r="AT9" s="371"/>
      <c r="AU9" s="395" t="str">
        <f>Calcu!M11</f>
        <v/>
      </c>
      <c r="AV9" s="396"/>
      <c r="AW9" s="396"/>
      <c r="AX9" s="396"/>
      <c r="AY9" s="397"/>
    </row>
    <row r="10" spans="1:51" ht="18.75" customHeight="1">
      <c r="A10" s="56"/>
      <c r="B10" s="369" t="str">
        <f>Calcu!C12</f>
        <v/>
      </c>
      <c r="C10" s="370"/>
      <c r="D10" s="370"/>
      <c r="E10" s="370"/>
      <c r="F10" s="371"/>
      <c r="G10" s="369" t="str">
        <f>Calcu!D12</f>
        <v/>
      </c>
      <c r="H10" s="370"/>
      <c r="I10" s="370"/>
      <c r="J10" s="370"/>
      <c r="K10" s="371"/>
      <c r="L10" s="369" t="str">
        <f>Calcu!E12</f>
        <v/>
      </c>
      <c r="M10" s="370"/>
      <c r="N10" s="370"/>
      <c r="O10" s="370"/>
      <c r="P10" s="371"/>
      <c r="Q10" s="369" t="str">
        <f>Calcu!G12</f>
        <v/>
      </c>
      <c r="R10" s="370"/>
      <c r="S10" s="370"/>
      <c r="T10" s="370"/>
      <c r="U10" s="371"/>
      <c r="V10" s="369" t="str">
        <f>Calcu!H12</f>
        <v/>
      </c>
      <c r="W10" s="370"/>
      <c r="X10" s="370"/>
      <c r="Y10" s="370"/>
      <c r="Z10" s="371"/>
      <c r="AA10" s="369" t="str">
        <f>Calcu!I12</f>
        <v/>
      </c>
      <c r="AB10" s="370"/>
      <c r="AC10" s="370"/>
      <c r="AD10" s="370"/>
      <c r="AE10" s="371"/>
      <c r="AF10" s="369" t="str">
        <f>Calcu!J12</f>
        <v/>
      </c>
      <c r="AG10" s="370"/>
      <c r="AH10" s="370"/>
      <c r="AI10" s="370"/>
      <c r="AJ10" s="371"/>
      <c r="AK10" s="369" t="str">
        <f>Calcu!K12</f>
        <v/>
      </c>
      <c r="AL10" s="370"/>
      <c r="AM10" s="370"/>
      <c r="AN10" s="370"/>
      <c r="AO10" s="371"/>
      <c r="AP10" s="369" t="str">
        <f>Calcu!L12</f>
        <v/>
      </c>
      <c r="AQ10" s="370"/>
      <c r="AR10" s="370"/>
      <c r="AS10" s="370"/>
      <c r="AT10" s="371"/>
      <c r="AU10" s="395" t="str">
        <f>Calcu!M12</f>
        <v/>
      </c>
      <c r="AV10" s="396"/>
      <c r="AW10" s="396"/>
      <c r="AX10" s="396"/>
      <c r="AY10" s="397"/>
    </row>
    <row r="11" spans="1:51" ht="18.75" customHeight="1">
      <c r="A11" s="56"/>
      <c r="B11" s="369" t="str">
        <f>Calcu!C13</f>
        <v/>
      </c>
      <c r="C11" s="370"/>
      <c r="D11" s="370"/>
      <c r="E11" s="370"/>
      <c r="F11" s="371"/>
      <c r="G11" s="369" t="str">
        <f>Calcu!D13</f>
        <v/>
      </c>
      <c r="H11" s="370"/>
      <c r="I11" s="370"/>
      <c r="J11" s="370"/>
      <c r="K11" s="371"/>
      <c r="L11" s="369" t="str">
        <f>Calcu!E13</f>
        <v/>
      </c>
      <c r="M11" s="370"/>
      <c r="N11" s="370"/>
      <c r="O11" s="370"/>
      <c r="P11" s="371"/>
      <c r="Q11" s="369" t="str">
        <f>Calcu!G13</f>
        <v/>
      </c>
      <c r="R11" s="370"/>
      <c r="S11" s="370"/>
      <c r="T11" s="370"/>
      <c r="U11" s="371"/>
      <c r="V11" s="369" t="str">
        <f>Calcu!H13</f>
        <v/>
      </c>
      <c r="W11" s="370"/>
      <c r="X11" s="370"/>
      <c r="Y11" s="370"/>
      <c r="Z11" s="371"/>
      <c r="AA11" s="369" t="str">
        <f>Calcu!I13</f>
        <v/>
      </c>
      <c r="AB11" s="370"/>
      <c r="AC11" s="370"/>
      <c r="AD11" s="370"/>
      <c r="AE11" s="371"/>
      <c r="AF11" s="369" t="str">
        <f>Calcu!J13</f>
        <v/>
      </c>
      <c r="AG11" s="370"/>
      <c r="AH11" s="370"/>
      <c r="AI11" s="370"/>
      <c r="AJ11" s="371"/>
      <c r="AK11" s="369" t="str">
        <f>Calcu!K13</f>
        <v/>
      </c>
      <c r="AL11" s="370"/>
      <c r="AM11" s="370"/>
      <c r="AN11" s="370"/>
      <c r="AO11" s="371"/>
      <c r="AP11" s="369" t="str">
        <f>Calcu!L13</f>
        <v/>
      </c>
      <c r="AQ11" s="370"/>
      <c r="AR11" s="370"/>
      <c r="AS11" s="370"/>
      <c r="AT11" s="371"/>
      <c r="AU11" s="395" t="str">
        <f>Calcu!M13</f>
        <v/>
      </c>
      <c r="AV11" s="396"/>
      <c r="AW11" s="396"/>
      <c r="AX11" s="396"/>
      <c r="AY11" s="397"/>
    </row>
    <row r="12" spans="1:51" ht="18.75" customHeight="1">
      <c r="A12" s="56"/>
      <c r="B12" s="369" t="str">
        <f>Calcu!C14</f>
        <v/>
      </c>
      <c r="C12" s="370"/>
      <c r="D12" s="370"/>
      <c r="E12" s="370"/>
      <c r="F12" s="371"/>
      <c r="G12" s="369" t="str">
        <f>Calcu!D14</f>
        <v/>
      </c>
      <c r="H12" s="370"/>
      <c r="I12" s="370"/>
      <c r="J12" s="370"/>
      <c r="K12" s="371"/>
      <c r="L12" s="369" t="str">
        <f>Calcu!E14</f>
        <v/>
      </c>
      <c r="M12" s="370"/>
      <c r="N12" s="370"/>
      <c r="O12" s="370"/>
      <c r="P12" s="371"/>
      <c r="Q12" s="369" t="str">
        <f>Calcu!G14</f>
        <v/>
      </c>
      <c r="R12" s="370"/>
      <c r="S12" s="370"/>
      <c r="T12" s="370"/>
      <c r="U12" s="371"/>
      <c r="V12" s="369" t="str">
        <f>Calcu!H14</f>
        <v/>
      </c>
      <c r="W12" s="370"/>
      <c r="X12" s="370"/>
      <c r="Y12" s="370"/>
      <c r="Z12" s="371"/>
      <c r="AA12" s="369" t="str">
        <f>Calcu!I14</f>
        <v/>
      </c>
      <c r="AB12" s="370"/>
      <c r="AC12" s="370"/>
      <c r="AD12" s="370"/>
      <c r="AE12" s="371"/>
      <c r="AF12" s="369" t="str">
        <f>Calcu!J14</f>
        <v/>
      </c>
      <c r="AG12" s="370"/>
      <c r="AH12" s="370"/>
      <c r="AI12" s="370"/>
      <c r="AJ12" s="371"/>
      <c r="AK12" s="369" t="str">
        <f>Calcu!K14</f>
        <v/>
      </c>
      <c r="AL12" s="370"/>
      <c r="AM12" s="370"/>
      <c r="AN12" s="370"/>
      <c r="AO12" s="371"/>
      <c r="AP12" s="369" t="str">
        <f>Calcu!L14</f>
        <v/>
      </c>
      <c r="AQ12" s="370"/>
      <c r="AR12" s="370"/>
      <c r="AS12" s="370"/>
      <c r="AT12" s="371"/>
      <c r="AU12" s="395" t="str">
        <f>Calcu!M14</f>
        <v/>
      </c>
      <c r="AV12" s="396"/>
      <c r="AW12" s="396"/>
      <c r="AX12" s="396"/>
      <c r="AY12" s="397"/>
    </row>
    <row r="13" spans="1:51" ht="18.75" customHeight="1">
      <c r="A13" s="56"/>
      <c r="B13" s="369" t="str">
        <f>Calcu!C15</f>
        <v/>
      </c>
      <c r="C13" s="370"/>
      <c r="D13" s="370"/>
      <c r="E13" s="370"/>
      <c r="F13" s="371"/>
      <c r="G13" s="369" t="str">
        <f>Calcu!D15</f>
        <v/>
      </c>
      <c r="H13" s="370"/>
      <c r="I13" s="370"/>
      <c r="J13" s="370"/>
      <c r="K13" s="371"/>
      <c r="L13" s="369" t="str">
        <f>Calcu!E15</f>
        <v/>
      </c>
      <c r="M13" s="370"/>
      <c r="N13" s="370"/>
      <c r="O13" s="370"/>
      <c r="P13" s="371"/>
      <c r="Q13" s="369" t="str">
        <f>Calcu!G15</f>
        <v/>
      </c>
      <c r="R13" s="370"/>
      <c r="S13" s="370"/>
      <c r="T13" s="370"/>
      <c r="U13" s="371"/>
      <c r="V13" s="369" t="str">
        <f>Calcu!H15</f>
        <v/>
      </c>
      <c r="W13" s="370"/>
      <c r="X13" s="370"/>
      <c r="Y13" s="370"/>
      <c r="Z13" s="371"/>
      <c r="AA13" s="369" t="str">
        <f>Calcu!I15</f>
        <v/>
      </c>
      <c r="AB13" s="370"/>
      <c r="AC13" s="370"/>
      <c r="AD13" s="370"/>
      <c r="AE13" s="371"/>
      <c r="AF13" s="369" t="str">
        <f>Calcu!J15</f>
        <v/>
      </c>
      <c r="AG13" s="370"/>
      <c r="AH13" s="370"/>
      <c r="AI13" s="370"/>
      <c r="AJ13" s="371"/>
      <c r="AK13" s="369" t="str">
        <f>Calcu!K15</f>
        <v/>
      </c>
      <c r="AL13" s="370"/>
      <c r="AM13" s="370"/>
      <c r="AN13" s="370"/>
      <c r="AO13" s="371"/>
      <c r="AP13" s="369" t="str">
        <f>Calcu!L15</f>
        <v/>
      </c>
      <c r="AQ13" s="370"/>
      <c r="AR13" s="370"/>
      <c r="AS13" s="370"/>
      <c r="AT13" s="371"/>
      <c r="AU13" s="395" t="str">
        <f>Calcu!M15</f>
        <v/>
      </c>
      <c r="AV13" s="396"/>
      <c r="AW13" s="396"/>
      <c r="AX13" s="396"/>
      <c r="AY13" s="397"/>
    </row>
    <row r="14" spans="1:51" ht="18.75" customHeight="1">
      <c r="A14" s="56"/>
      <c r="B14" s="369" t="str">
        <f>Calcu!C16</f>
        <v/>
      </c>
      <c r="C14" s="370"/>
      <c r="D14" s="370"/>
      <c r="E14" s="370"/>
      <c r="F14" s="371"/>
      <c r="G14" s="369" t="str">
        <f>Calcu!D16</f>
        <v/>
      </c>
      <c r="H14" s="370"/>
      <c r="I14" s="370"/>
      <c r="J14" s="370"/>
      <c r="K14" s="371"/>
      <c r="L14" s="369" t="str">
        <f>Calcu!E16</f>
        <v/>
      </c>
      <c r="M14" s="370"/>
      <c r="N14" s="370"/>
      <c r="O14" s="370"/>
      <c r="P14" s="371"/>
      <c r="Q14" s="369" t="str">
        <f>Calcu!G16</f>
        <v/>
      </c>
      <c r="R14" s="370"/>
      <c r="S14" s="370"/>
      <c r="T14" s="370"/>
      <c r="U14" s="371"/>
      <c r="V14" s="369" t="str">
        <f>Calcu!H16</f>
        <v/>
      </c>
      <c r="W14" s="370"/>
      <c r="X14" s="370"/>
      <c r="Y14" s="370"/>
      <c r="Z14" s="371"/>
      <c r="AA14" s="369" t="str">
        <f>Calcu!I16</f>
        <v/>
      </c>
      <c r="AB14" s="370"/>
      <c r="AC14" s="370"/>
      <c r="AD14" s="370"/>
      <c r="AE14" s="371"/>
      <c r="AF14" s="369" t="str">
        <f>Calcu!J16</f>
        <v/>
      </c>
      <c r="AG14" s="370"/>
      <c r="AH14" s="370"/>
      <c r="AI14" s="370"/>
      <c r="AJ14" s="371"/>
      <c r="AK14" s="369" t="str">
        <f>Calcu!K16</f>
        <v/>
      </c>
      <c r="AL14" s="370"/>
      <c r="AM14" s="370"/>
      <c r="AN14" s="370"/>
      <c r="AO14" s="371"/>
      <c r="AP14" s="369" t="str">
        <f>Calcu!L16</f>
        <v/>
      </c>
      <c r="AQ14" s="370"/>
      <c r="AR14" s="370"/>
      <c r="AS14" s="370"/>
      <c r="AT14" s="371"/>
      <c r="AU14" s="395" t="str">
        <f>Calcu!M16</f>
        <v/>
      </c>
      <c r="AV14" s="396"/>
      <c r="AW14" s="396"/>
      <c r="AX14" s="396"/>
      <c r="AY14" s="397"/>
    </row>
    <row r="15" spans="1:51" ht="18.75" customHeight="1">
      <c r="A15" s="56"/>
      <c r="B15" s="369" t="str">
        <f>Calcu!C17</f>
        <v/>
      </c>
      <c r="C15" s="370"/>
      <c r="D15" s="370"/>
      <c r="E15" s="370"/>
      <c r="F15" s="371"/>
      <c r="G15" s="369" t="str">
        <f>Calcu!D17</f>
        <v/>
      </c>
      <c r="H15" s="370"/>
      <c r="I15" s="370"/>
      <c r="J15" s="370"/>
      <c r="K15" s="371"/>
      <c r="L15" s="369" t="str">
        <f>Calcu!E17</f>
        <v/>
      </c>
      <c r="M15" s="370"/>
      <c r="N15" s="370"/>
      <c r="O15" s="370"/>
      <c r="P15" s="371"/>
      <c r="Q15" s="369" t="str">
        <f>Calcu!G17</f>
        <v/>
      </c>
      <c r="R15" s="370"/>
      <c r="S15" s="370"/>
      <c r="T15" s="370"/>
      <c r="U15" s="371"/>
      <c r="V15" s="369" t="str">
        <f>Calcu!H17</f>
        <v/>
      </c>
      <c r="W15" s="370"/>
      <c r="X15" s="370"/>
      <c r="Y15" s="370"/>
      <c r="Z15" s="371"/>
      <c r="AA15" s="369" t="str">
        <f>Calcu!I17</f>
        <v/>
      </c>
      <c r="AB15" s="370"/>
      <c r="AC15" s="370"/>
      <c r="AD15" s="370"/>
      <c r="AE15" s="371"/>
      <c r="AF15" s="369" t="str">
        <f>Calcu!J17</f>
        <v/>
      </c>
      <c r="AG15" s="370"/>
      <c r="AH15" s="370"/>
      <c r="AI15" s="370"/>
      <c r="AJ15" s="371"/>
      <c r="AK15" s="369" t="str">
        <f>Calcu!K17</f>
        <v/>
      </c>
      <c r="AL15" s="370"/>
      <c r="AM15" s="370"/>
      <c r="AN15" s="370"/>
      <c r="AO15" s="371"/>
      <c r="AP15" s="369" t="str">
        <f>Calcu!L17</f>
        <v/>
      </c>
      <c r="AQ15" s="370"/>
      <c r="AR15" s="370"/>
      <c r="AS15" s="370"/>
      <c r="AT15" s="371"/>
      <c r="AU15" s="395" t="str">
        <f>Calcu!M17</f>
        <v/>
      </c>
      <c r="AV15" s="396"/>
      <c r="AW15" s="396"/>
      <c r="AX15" s="396"/>
      <c r="AY15" s="397"/>
    </row>
    <row r="16" spans="1:51" ht="18.75" customHeight="1">
      <c r="A16" s="56"/>
      <c r="B16" s="369" t="str">
        <f>Calcu!C18</f>
        <v/>
      </c>
      <c r="C16" s="370"/>
      <c r="D16" s="370"/>
      <c r="E16" s="370"/>
      <c r="F16" s="371"/>
      <c r="G16" s="369" t="str">
        <f>Calcu!D18</f>
        <v/>
      </c>
      <c r="H16" s="370"/>
      <c r="I16" s="370"/>
      <c r="J16" s="370"/>
      <c r="K16" s="371"/>
      <c r="L16" s="369" t="str">
        <f>Calcu!E18</f>
        <v/>
      </c>
      <c r="M16" s="370"/>
      <c r="N16" s="370"/>
      <c r="O16" s="370"/>
      <c r="P16" s="371"/>
      <c r="Q16" s="369" t="str">
        <f>Calcu!G18</f>
        <v/>
      </c>
      <c r="R16" s="370"/>
      <c r="S16" s="370"/>
      <c r="T16" s="370"/>
      <c r="U16" s="371"/>
      <c r="V16" s="369" t="str">
        <f>Calcu!H18</f>
        <v/>
      </c>
      <c r="W16" s="370"/>
      <c r="X16" s="370"/>
      <c r="Y16" s="370"/>
      <c r="Z16" s="371"/>
      <c r="AA16" s="369" t="str">
        <f>Calcu!I18</f>
        <v/>
      </c>
      <c r="AB16" s="370"/>
      <c r="AC16" s="370"/>
      <c r="AD16" s="370"/>
      <c r="AE16" s="371"/>
      <c r="AF16" s="369" t="str">
        <f>Calcu!J18</f>
        <v/>
      </c>
      <c r="AG16" s="370"/>
      <c r="AH16" s="370"/>
      <c r="AI16" s="370"/>
      <c r="AJ16" s="371"/>
      <c r="AK16" s="369" t="str">
        <f>Calcu!K18</f>
        <v/>
      </c>
      <c r="AL16" s="370"/>
      <c r="AM16" s="370"/>
      <c r="AN16" s="370"/>
      <c r="AO16" s="371"/>
      <c r="AP16" s="369" t="str">
        <f>Calcu!L18</f>
        <v/>
      </c>
      <c r="AQ16" s="370"/>
      <c r="AR16" s="370"/>
      <c r="AS16" s="370"/>
      <c r="AT16" s="371"/>
      <c r="AU16" s="395" t="str">
        <f>Calcu!M18</f>
        <v/>
      </c>
      <c r="AV16" s="396"/>
      <c r="AW16" s="396"/>
      <c r="AX16" s="396"/>
      <c r="AY16" s="397"/>
    </row>
    <row r="17" spans="1:51" ht="18.75" customHeight="1">
      <c r="A17" s="56"/>
      <c r="B17" s="369" t="str">
        <f>Calcu!C19</f>
        <v/>
      </c>
      <c r="C17" s="370"/>
      <c r="D17" s="370"/>
      <c r="E17" s="370"/>
      <c r="F17" s="371"/>
      <c r="G17" s="369" t="str">
        <f>Calcu!D19</f>
        <v/>
      </c>
      <c r="H17" s="370"/>
      <c r="I17" s="370"/>
      <c r="J17" s="370"/>
      <c r="K17" s="371"/>
      <c r="L17" s="369" t="str">
        <f>Calcu!E19</f>
        <v/>
      </c>
      <c r="M17" s="370"/>
      <c r="N17" s="370"/>
      <c r="O17" s="370"/>
      <c r="P17" s="371"/>
      <c r="Q17" s="369" t="str">
        <f>Calcu!G19</f>
        <v/>
      </c>
      <c r="R17" s="370"/>
      <c r="S17" s="370"/>
      <c r="T17" s="370"/>
      <c r="U17" s="371"/>
      <c r="V17" s="369" t="str">
        <f>Calcu!H19</f>
        <v/>
      </c>
      <c r="W17" s="370"/>
      <c r="X17" s="370"/>
      <c r="Y17" s="370"/>
      <c r="Z17" s="371"/>
      <c r="AA17" s="369" t="str">
        <f>Calcu!I19</f>
        <v/>
      </c>
      <c r="AB17" s="370"/>
      <c r="AC17" s="370"/>
      <c r="AD17" s="370"/>
      <c r="AE17" s="371"/>
      <c r="AF17" s="369" t="str">
        <f>Calcu!J19</f>
        <v/>
      </c>
      <c r="AG17" s="370"/>
      <c r="AH17" s="370"/>
      <c r="AI17" s="370"/>
      <c r="AJ17" s="371"/>
      <c r="AK17" s="369" t="str">
        <f>Calcu!K19</f>
        <v/>
      </c>
      <c r="AL17" s="370"/>
      <c r="AM17" s="370"/>
      <c r="AN17" s="370"/>
      <c r="AO17" s="371"/>
      <c r="AP17" s="369" t="str">
        <f>Calcu!L19</f>
        <v/>
      </c>
      <c r="AQ17" s="370"/>
      <c r="AR17" s="370"/>
      <c r="AS17" s="370"/>
      <c r="AT17" s="371"/>
      <c r="AU17" s="395" t="str">
        <f>Calcu!M19</f>
        <v/>
      </c>
      <c r="AV17" s="396"/>
      <c r="AW17" s="396"/>
      <c r="AX17" s="396"/>
      <c r="AY17" s="397"/>
    </row>
    <row r="18" spans="1:51" ht="18.75" customHeight="1">
      <c r="A18" s="56"/>
      <c r="B18" s="369" t="str">
        <f>Calcu!C20</f>
        <v/>
      </c>
      <c r="C18" s="370"/>
      <c r="D18" s="370"/>
      <c r="E18" s="370"/>
      <c r="F18" s="371"/>
      <c r="G18" s="369" t="str">
        <f>Calcu!D20</f>
        <v/>
      </c>
      <c r="H18" s="370"/>
      <c r="I18" s="370"/>
      <c r="J18" s="370"/>
      <c r="K18" s="371"/>
      <c r="L18" s="369" t="str">
        <f>Calcu!E20</f>
        <v/>
      </c>
      <c r="M18" s="370"/>
      <c r="N18" s="370"/>
      <c r="O18" s="370"/>
      <c r="P18" s="371"/>
      <c r="Q18" s="369" t="str">
        <f>Calcu!G20</f>
        <v/>
      </c>
      <c r="R18" s="370"/>
      <c r="S18" s="370"/>
      <c r="T18" s="370"/>
      <c r="U18" s="371"/>
      <c r="V18" s="369" t="str">
        <f>Calcu!H20</f>
        <v/>
      </c>
      <c r="W18" s="370"/>
      <c r="X18" s="370"/>
      <c r="Y18" s="370"/>
      <c r="Z18" s="371"/>
      <c r="AA18" s="369" t="str">
        <f>Calcu!I20</f>
        <v/>
      </c>
      <c r="AB18" s="370"/>
      <c r="AC18" s="370"/>
      <c r="AD18" s="370"/>
      <c r="AE18" s="371"/>
      <c r="AF18" s="369" t="str">
        <f>Calcu!J20</f>
        <v/>
      </c>
      <c r="AG18" s="370"/>
      <c r="AH18" s="370"/>
      <c r="AI18" s="370"/>
      <c r="AJ18" s="371"/>
      <c r="AK18" s="369" t="str">
        <f>Calcu!K20</f>
        <v/>
      </c>
      <c r="AL18" s="370"/>
      <c r="AM18" s="370"/>
      <c r="AN18" s="370"/>
      <c r="AO18" s="371"/>
      <c r="AP18" s="369" t="str">
        <f>Calcu!L20</f>
        <v/>
      </c>
      <c r="AQ18" s="370"/>
      <c r="AR18" s="370"/>
      <c r="AS18" s="370"/>
      <c r="AT18" s="371"/>
      <c r="AU18" s="395" t="str">
        <f>Calcu!M20</f>
        <v/>
      </c>
      <c r="AV18" s="396"/>
      <c r="AW18" s="396"/>
      <c r="AX18" s="396"/>
      <c r="AY18" s="397"/>
    </row>
    <row r="19" spans="1:51" ht="18.75" customHeight="1">
      <c r="A19" s="56"/>
      <c r="B19" s="369" t="str">
        <f>Calcu!C21</f>
        <v/>
      </c>
      <c r="C19" s="370"/>
      <c r="D19" s="370"/>
      <c r="E19" s="370"/>
      <c r="F19" s="371"/>
      <c r="G19" s="369" t="str">
        <f>Calcu!D21</f>
        <v/>
      </c>
      <c r="H19" s="370"/>
      <c r="I19" s="370"/>
      <c r="J19" s="370"/>
      <c r="K19" s="371"/>
      <c r="L19" s="369" t="str">
        <f>Calcu!E21</f>
        <v/>
      </c>
      <c r="M19" s="370"/>
      <c r="N19" s="370"/>
      <c r="O19" s="370"/>
      <c r="P19" s="371"/>
      <c r="Q19" s="369" t="str">
        <f>Calcu!G21</f>
        <v/>
      </c>
      <c r="R19" s="370"/>
      <c r="S19" s="370"/>
      <c r="T19" s="370"/>
      <c r="U19" s="371"/>
      <c r="V19" s="369" t="str">
        <f>Calcu!H21</f>
        <v/>
      </c>
      <c r="W19" s="370"/>
      <c r="X19" s="370"/>
      <c r="Y19" s="370"/>
      <c r="Z19" s="371"/>
      <c r="AA19" s="369" t="str">
        <f>Calcu!I21</f>
        <v/>
      </c>
      <c r="AB19" s="370"/>
      <c r="AC19" s="370"/>
      <c r="AD19" s="370"/>
      <c r="AE19" s="371"/>
      <c r="AF19" s="369" t="str">
        <f>Calcu!J21</f>
        <v/>
      </c>
      <c r="AG19" s="370"/>
      <c r="AH19" s="370"/>
      <c r="AI19" s="370"/>
      <c r="AJ19" s="371"/>
      <c r="AK19" s="369" t="str">
        <f>Calcu!K21</f>
        <v/>
      </c>
      <c r="AL19" s="370"/>
      <c r="AM19" s="370"/>
      <c r="AN19" s="370"/>
      <c r="AO19" s="371"/>
      <c r="AP19" s="369" t="str">
        <f>Calcu!L21</f>
        <v/>
      </c>
      <c r="AQ19" s="370"/>
      <c r="AR19" s="370"/>
      <c r="AS19" s="370"/>
      <c r="AT19" s="371"/>
      <c r="AU19" s="395" t="str">
        <f>Calcu!M21</f>
        <v/>
      </c>
      <c r="AV19" s="396"/>
      <c r="AW19" s="396"/>
      <c r="AX19" s="396"/>
      <c r="AY19" s="397"/>
    </row>
    <row r="20" spans="1:51" ht="18.75" customHeight="1">
      <c r="A20" s="56"/>
      <c r="B20" s="369" t="str">
        <f>Calcu!C22</f>
        <v/>
      </c>
      <c r="C20" s="370"/>
      <c r="D20" s="370"/>
      <c r="E20" s="370"/>
      <c r="F20" s="371"/>
      <c r="G20" s="369" t="str">
        <f>Calcu!D22</f>
        <v/>
      </c>
      <c r="H20" s="370"/>
      <c r="I20" s="370"/>
      <c r="J20" s="370"/>
      <c r="K20" s="371"/>
      <c r="L20" s="369" t="str">
        <f>Calcu!E22</f>
        <v/>
      </c>
      <c r="M20" s="370"/>
      <c r="N20" s="370"/>
      <c r="O20" s="370"/>
      <c r="P20" s="371"/>
      <c r="Q20" s="369" t="str">
        <f>Calcu!G22</f>
        <v/>
      </c>
      <c r="R20" s="370"/>
      <c r="S20" s="370"/>
      <c r="T20" s="370"/>
      <c r="U20" s="371"/>
      <c r="V20" s="369" t="str">
        <f>Calcu!H22</f>
        <v/>
      </c>
      <c r="W20" s="370"/>
      <c r="X20" s="370"/>
      <c r="Y20" s="370"/>
      <c r="Z20" s="371"/>
      <c r="AA20" s="369" t="str">
        <f>Calcu!I22</f>
        <v/>
      </c>
      <c r="AB20" s="370"/>
      <c r="AC20" s="370"/>
      <c r="AD20" s="370"/>
      <c r="AE20" s="371"/>
      <c r="AF20" s="369" t="str">
        <f>Calcu!J22</f>
        <v/>
      </c>
      <c r="AG20" s="370"/>
      <c r="AH20" s="370"/>
      <c r="AI20" s="370"/>
      <c r="AJ20" s="371"/>
      <c r="AK20" s="369" t="str">
        <f>Calcu!K22</f>
        <v/>
      </c>
      <c r="AL20" s="370"/>
      <c r="AM20" s="370"/>
      <c r="AN20" s="370"/>
      <c r="AO20" s="371"/>
      <c r="AP20" s="369" t="str">
        <f>Calcu!L22</f>
        <v/>
      </c>
      <c r="AQ20" s="370"/>
      <c r="AR20" s="370"/>
      <c r="AS20" s="370"/>
      <c r="AT20" s="371"/>
      <c r="AU20" s="395" t="str">
        <f>Calcu!M22</f>
        <v/>
      </c>
      <c r="AV20" s="396"/>
      <c r="AW20" s="396"/>
      <c r="AX20" s="396"/>
      <c r="AY20" s="397"/>
    </row>
    <row r="21" spans="1:51" ht="18.75" customHeight="1">
      <c r="A21" s="56"/>
      <c r="B21" s="369" t="str">
        <f>Calcu!C23</f>
        <v/>
      </c>
      <c r="C21" s="370"/>
      <c r="D21" s="370"/>
      <c r="E21" s="370"/>
      <c r="F21" s="371"/>
      <c r="G21" s="369" t="str">
        <f>Calcu!D23</f>
        <v/>
      </c>
      <c r="H21" s="370"/>
      <c r="I21" s="370"/>
      <c r="J21" s="370"/>
      <c r="K21" s="371"/>
      <c r="L21" s="369" t="str">
        <f>Calcu!E23</f>
        <v/>
      </c>
      <c r="M21" s="370"/>
      <c r="N21" s="370"/>
      <c r="O21" s="370"/>
      <c r="P21" s="371"/>
      <c r="Q21" s="369" t="str">
        <f>Calcu!G23</f>
        <v/>
      </c>
      <c r="R21" s="370"/>
      <c r="S21" s="370"/>
      <c r="T21" s="370"/>
      <c r="U21" s="371"/>
      <c r="V21" s="369" t="str">
        <f>Calcu!H23</f>
        <v/>
      </c>
      <c r="W21" s="370"/>
      <c r="X21" s="370"/>
      <c r="Y21" s="370"/>
      <c r="Z21" s="371"/>
      <c r="AA21" s="369" t="str">
        <f>Calcu!I23</f>
        <v/>
      </c>
      <c r="AB21" s="370"/>
      <c r="AC21" s="370"/>
      <c r="AD21" s="370"/>
      <c r="AE21" s="371"/>
      <c r="AF21" s="369" t="str">
        <f>Calcu!J23</f>
        <v/>
      </c>
      <c r="AG21" s="370"/>
      <c r="AH21" s="370"/>
      <c r="AI21" s="370"/>
      <c r="AJ21" s="371"/>
      <c r="AK21" s="369" t="str">
        <f>Calcu!K23</f>
        <v/>
      </c>
      <c r="AL21" s="370"/>
      <c r="AM21" s="370"/>
      <c r="AN21" s="370"/>
      <c r="AO21" s="371"/>
      <c r="AP21" s="369" t="str">
        <f>Calcu!L23</f>
        <v/>
      </c>
      <c r="AQ21" s="370"/>
      <c r="AR21" s="370"/>
      <c r="AS21" s="370"/>
      <c r="AT21" s="371"/>
      <c r="AU21" s="395" t="str">
        <f>Calcu!M23</f>
        <v/>
      </c>
      <c r="AV21" s="396"/>
      <c r="AW21" s="396"/>
      <c r="AX21" s="396"/>
      <c r="AY21" s="397"/>
    </row>
    <row r="22" spans="1:51" ht="18.75" customHeight="1">
      <c r="A22" s="56"/>
      <c r="B22" s="369" t="str">
        <f>Calcu!C24</f>
        <v/>
      </c>
      <c r="C22" s="370"/>
      <c r="D22" s="370"/>
      <c r="E22" s="370"/>
      <c r="F22" s="371"/>
      <c r="G22" s="369" t="str">
        <f>Calcu!D24</f>
        <v/>
      </c>
      <c r="H22" s="370"/>
      <c r="I22" s="370"/>
      <c r="J22" s="370"/>
      <c r="K22" s="371"/>
      <c r="L22" s="369" t="str">
        <f>Calcu!E24</f>
        <v/>
      </c>
      <c r="M22" s="370"/>
      <c r="N22" s="370"/>
      <c r="O22" s="370"/>
      <c r="P22" s="371"/>
      <c r="Q22" s="369" t="str">
        <f>Calcu!G24</f>
        <v/>
      </c>
      <c r="R22" s="370"/>
      <c r="S22" s="370"/>
      <c r="T22" s="370"/>
      <c r="U22" s="371"/>
      <c r="V22" s="369" t="str">
        <f>Calcu!H24</f>
        <v/>
      </c>
      <c r="W22" s="370"/>
      <c r="X22" s="370"/>
      <c r="Y22" s="370"/>
      <c r="Z22" s="371"/>
      <c r="AA22" s="369" t="str">
        <f>Calcu!I24</f>
        <v/>
      </c>
      <c r="AB22" s="370"/>
      <c r="AC22" s="370"/>
      <c r="AD22" s="370"/>
      <c r="AE22" s="371"/>
      <c r="AF22" s="369" t="str">
        <f>Calcu!J24</f>
        <v/>
      </c>
      <c r="AG22" s="370"/>
      <c r="AH22" s="370"/>
      <c r="AI22" s="370"/>
      <c r="AJ22" s="371"/>
      <c r="AK22" s="369" t="str">
        <f>Calcu!K24</f>
        <v/>
      </c>
      <c r="AL22" s="370"/>
      <c r="AM22" s="370"/>
      <c r="AN22" s="370"/>
      <c r="AO22" s="371"/>
      <c r="AP22" s="369" t="str">
        <f>Calcu!L24</f>
        <v/>
      </c>
      <c r="AQ22" s="370"/>
      <c r="AR22" s="370"/>
      <c r="AS22" s="370"/>
      <c r="AT22" s="371"/>
      <c r="AU22" s="395" t="str">
        <f>Calcu!M24</f>
        <v/>
      </c>
      <c r="AV22" s="396"/>
      <c r="AW22" s="396"/>
      <c r="AX22" s="396"/>
      <c r="AY22" s="397"/>
    </row>
    <row r="23" spans="1:51" ht="18.75" customHeight="1">
      <c r="A23" s="56"/>
      <c r="B23" s="369" t="str">
        <f>Calcu!C25</f>
        <v/>
      </c>
      <c r="C23" s="370"/>
      <c r="D23" s="370"/>
      <c r="E23" s="370"/>
      <c r="F23" s="371"/>
      <c r="G23" s="369" t="str">
        <f>Calcu!D25</f>
        <v/>
      </c>
      <c r="H23" s="370"/>
      <c r="I23" s="370"/>
      <c r="J23" s="370"/>
      <c r="K23" s="371"/>
      <c r="L23" s="369" t="str">
        <f>Calcu!E25</f>
        <v/>
      </c>
      <c r="M23" s="370"/>
      <c r="N23" s="370"/>
      <c r="O23" s="370"/>
      <c r="P23" s="371"/>
      <c r="Q23" s="369" t="str">
        <f>Calcu!G25</f>
        <v/>
      </c>
      <c r="R23" s="370"/>
      <c r="S23" s="370"/>
      <c r="T23" s="370"/>
      <c r="U23" s="371"/>
      <c r="V23" s="369" t="str">
        <f>Calcu!H25</f>
        <v/>
      </c>
      <c r="W23" s="370"/>
      <c r="X23" s="370"/>
      <c r="Y23" s="370"/>
      <c r="Z23" s="371"/>
      <c r="AA23" s="369" t="str">
        <f>Calcu!I25</f>
        <v/>
      </c>
      <c r="AB23" s="370"/>
      <c r="AC23" s="370"/>
      <c r="AD23" s="370"/>
      <c r="AE23" s="371"/>
      <c r="AF23" s="369" t="str">
        <f>Calcu!J25</f>
        <v/>
      </c>
      <c r="AG23" s="370"/>
      <c r="AH23" s="370"/>
      <c r="AI23" s="370"/>
      <c r="AJ23" s="371"/>
      <c r="AK23" s="369" t="str">
        <f>Calcu!K25</f>
        <v/>
      </c>
      <c r="AL23" s="370"/>
      <c r="AM23" s="370"/>
      <c r="AN23" s="370"/>
      <c r="AO23" s="371"/>
      <c r="AP23" s="369" t="str">
        <f>Calcu!L25</f>
        <v/>
      </c>
      <c r="AQ23" s="370"/>
      <c r="AR23" s="370"/>
      <c r="AS23" s="370"/>
      <c r="AT23" s="371"/>
      <c r="AU23" s="395" t="str">
        <f>Calcu!M25</f>
        <v/>
      </c>
      <c r="AV23" s="396"/>
      <c r="AW23" s="396"/>
      <c r="AX23" s="396"/>
      <c r="AY23" s="397"/>
    </row>
    <row r="24" spans="1:51" ht="18.75" customHeight="1">
      <c r="A24" s="56"/>
      <c r="B24" s="369" t="str">
        <f>Calcu!C26</f>
        <v/>
      </c>
      <c r="C24" s="370"/>
      <c r="D24" s="370"/>
      <c r="E24" s="370"/>
      <c r="F24" s="371"/>
      <c r="G24" s="369" t="str">
        <f>Calcu!D26</f>
        <v/>
      </c>
      <c r="H24" s="370"/>
      <c r="I24" s="370"/>
      <c r="J24" s="370"/>
      <c r="K24" s="371"/>
      <c r="L24" s="369" t="str">
        <f>Calcu!E26</f>
        <v/>
      </c>
      <c r="M24" s="370"/>
      <c r="N24" s="370"/>
      <c r="O24" s="370"/>
      <c r="P24" s="371"/>
      <c r="Q24" s="369" t="str">
        <f>Calcu!G26</f>
        <v/>
      </c>
      <c r="R24" s="370"/>
      <c r="S24" s="370"/>
      <c r="T24" s="370"/>
      <c r="U24" s="371"/>
      <c r="V24" s="369" t="str">
        <f>Calcu!H26</f>
        <v/>
      </c>
      <c r="W24" s="370"/>
      <c r="X24" s="370"/>
      <c r="Y24" s="370"/>
      <c r="Z24" s="371"/>
      <c r="AA24" s="369" t="str">
        <f>Calcu!I26</f>
        <v/>
      </c>
      <c r="AB24" s="370"/>
      <c r="AC24" s="370"/>
      <c r="AD24" s="370"/>
      <c r="AE24" s="371"/>
      <c r="AF24" s="369" t="str">
        <f>Calcu!J26</f>
        <v/>
      </c>
      <c r="AG24" s="370"/>
      <c r="AH24" s="370"/>
      <c r="AI24" s="370"/>
      <c r="AJ24" s="371"/>
      <c r="AK24" s="369" t="str">
        <f>Calcu!K26</f>
        <v/>
      </c>
      <c r="AL24" s="370"/>
      <c r="AM24" s="370"/>
      <c r="AN24" s="370"/>
      <c r="AO24" s="371"/>
      <c r="AP24" s="369" t="str">
        <f>Calcu!L26</f>
        <v/>
      </c>
      <c r="AQ24" s="370"/>
      <c r="AR24" s="370"/>
      <c r="AS24" s="370"/>
      <c r="AT24" s="371"/>
      <c r="AU24" s="395" t="str">
        <f>Calcu!M26</f>
        <v/>
      </c>
      <c r="AV24" s="396"/>
      <c r="AW24" s="396"/>
      <c r="AX24" s="396"/>
      <c r="AY24" s="397"/>
    </row>
    <row r="25" spans="1:51" ht="18.75" customHeight="1">
      <c r="A25" s="56"/>
      <c r="B25" s="369" t="str">
        <f>Calcu!C27</f>
        <v/>
      </c>
      <c r="C25" s="370"/>
      <c r="D25" s="370"/>
      <c r="E25" s="370"/>
      <c r="F25" s="371"/>
      <c r="G25" s="369" t="str">
        <f>Calcu!D27</f>
        <v/>
      </c>
      <c r="H25" s="370"/>
      <c r="I25" s="370"/>
      <c r="J25" s="370"/>
      <c r="K25" s="371"/>
      <c r="L25" s="369" t="str">
        <f>Calcu!E27</f>
        <v/>
      </c>
      <c r="M25" s="370"/>
      <c r="N25" s="370"/>
      <c r="O25" s="370"/>
      <c r="P25" s="371"/>
      <c r="Q25" s="369" t="str">
        <f>Calcu!G27</f>
        <v/>
      </c>
      <c r="R25" s="370"/>
      <c r="S25" s="370"/>
      <c r="T25" s="370"/>
      <c r="U25" s="371"/>
      <c r="V25" s="369" t="str">
        <f>Calcu!H27</f>
        <v/>
      </c>
      <c r="W25" s="370"/>
      <c r="X25" s="370"/>
      <c r="Y25" s="370"/>
      <c r="Z25" s="371"/>
      <c r="AA25" s="369" t="str">
        <f>Calcu!I27</f>
        <v/>
      </c>
      <c r="AB25" s="370"/>
      <c r="AC25" s="370"/>
      <c r="AD25" s="370"/>
      <c r="AE25" s="371"/>
      <c r="AF25" s="369" t="str">
        <f>Calcu!J27</f>
        <v/>
      </c>
      <c r="AG25" s="370"/>
      <c r="AH25" s="370"/>
      <c r="AI25" s="370"/>
      <c r="AJ25" s="371"/>
      <c r="AK25" s="369" t="str">
        <f>Calcu!K27</f>
        <v/>
      </c>
      <c r="AL25" s="370"/>
      <c r="AM25" s="370"/>
      <c r="AN25" s="370"/>
      <c r="AO25" s="371"/>
      <c r="AP25" s="369" t="str">
        <f>Calcu!L27</f>
        <v/>
      </c>
      <c r="AQ25" s="370"/>
      <c r="AR25" s="370"/>
      <c r="AS25" s="370"/>
      <c r="AT25" s="371"/>
      <c r="AU25" s="395" t="str">
        <f>Calcu!M27</f>
        <v/>
      </c>
      <c r="AV25" s="396"/>
      <c r="AW25" s="396"/>
      <c r="AX25" s="396"/>
      <c r="AY25" s="397"/>
    </row>
    <row r="26" spans="1:51" ht="18.75" customHeight="1">
      <c r="A26" s="56"/>
      <c r="B26" s="369" t="str">
        <f>Calcu!C28</f>
        <v/>
      </c>
      <c r="C26" s="370"/>
      <c r="D26" s="370"/>
      <c r="E26" s="370"/>
      <c r="F26" s="371"/>
      <c r="G26" s="369" t="str">
        <f>Calcu!D28</f>
        <v/>
      </c>
      <c r="H26" s="370"/>
      <c r="I26" s="370"/>
      <c r="J26" s="370"/>
      <c r="K26" s="371"/>
      <c r="L26" s="369" t="str">
        <f>Calcu!E28</f>
        <v/>
      </c>
      <c r="M26" s="370"/>
      <c r="N26" s="370"/>
      <c r="O26" s="370"/>
      <c r="P26" s="371"/>
      <c r="Q26" s="369" t="str">
        <f>Calcu!G28</f>
        <v/>
      </c>
      <c r="R26" s="370"/>
      <c r="S26" s="370"/>
      <c r="T26" s="370"/>
      <c r="U26" s="371"/>
      <c r="V26" s="369" t="str">
        <f>Calcu!H28</f>
        <v/>
      </c>
      <c r="W26" s="370"/>
      <c r="X26" s="370"/>
      <c r="Y26" s="370"/>
      <c r="Z26" s="371"/>
      <c r="AA26" s="369" t="str">
        <f>Calcu!I28</f>
        <v/>
      </c>
      <c r="AB26" s="370"/>
      <c r="AC26" s="370"/>
      <c r="AD26" s="370"/>
      <c r="AE26" s="371"/>
      <c r="AF26" s="369" t="str">
        <f>Calcu!J28</f>
        <v/>
      </c>
      <c r="AG26" s="370"/>
      <c r="AH26" s="370"/>
      <c r="AI26" s="370"/>
      <c r="AJ26" s="371"/>
      <c r="AK26" s="369" t="str">
        <f>Calcu!K28</f>
        <v/>
      </c>
      <c r="AL26" s="370"/>
      <c r="AM26" s="370"/>
      <c r="AN26" s="370"/>
      <c r="AO26" s="371"/>
      <c r="AP26" s="369" t="str">
        <f>Calcu!L28</f>
        <v/>
      </c>
      <c r="AQ26" s="370"/>
      <c r="AR26" s="370"/>
      <c r="AS26" s="370"/>
      <c r="AT26" s="371"/>
      <c r="AU26" s="395" t="str">
        <f>Calcu!M28</f>
        <v/>
      </c>
      <c r="AV26" s="396"/>
      <c r="AW26" s="396"/>
      <c r="AX26" s="396"/>
      <c r="AY26" s="397"/>
    </row>
    <row r="27" spans="1:51" ht="18.75" customHeight="1">
      <c r="A27" s="56"/>
      <c r="B27" s="369" t="str">
        <f>Calcu!C29</f>
        <v/>
      </c>
      <c r="C27" s="370"/>
      <c r="D27" s="370"/>
      <c r="E27" s="370"/>
      <c r="F27" s="371"/>
      <c r="G27" s="369" t="str">
        <f>Calcu!D29</f>
        <v/>
      </c>
      <c r="H27" s="370"/>
      <c r="I27" s="370"/>
      <c r="J27" s="370"/>
      <c r="K27" s="371"/>
      <c r="L27" s="369" t="str">
        <f>Calcu!E29</f>
        <v/>
      </c>
      <c r="M27" s="370"/>
      <c r="N27" s="370"/>
      <c r="O27" s="370"/>
      <c r="P27" s="371"/>
      <c r="Q27" s="369" t="str">
        <f>Calcu!G29</f>
        <v/>
      </c>
      <c r="R27" s="370"/>
      <c r="S27" s="370"/>
      <c r="T27" s="370"/>
      <c r="U27" s="371"/>
      <c r="V27" s="369" t="str">
        <f>Calcu!H29</f>
        <v/>
      </c>
      <c r="W27" s="370"/>
      <c r="X27" s="370"/>
      <c r="Y27" s="370"/>
      <c r="Z27" s="371"/>
      <c r="AA27" s="369" t="str">
        <f>Calcu!I29</f>
        <v/>
      </c>
      <c r="AB27" s="370"/>
      <c r="AC27" s="370"/>
      <c r="AD27" s="370"/>
      <c r="AE27" s="371"/>
      <c r="AF27" s="369" t="str">
        <f>Calcu!J29</f>
        <v/>
      </c>
      <c r="AG27" s="370"/>
      <c r="AH27" s="370"/>
      <c r="AI27" s="370"/>
      <c r="AJ27" s="371"/>
      <c r="AK27" s="369" t="str">
        <f>Calcu!K29</f>
        <v/>
      </c>
      <c r="AL27" s="370"/>
      <c r="AM27" s="370"/>
      <c r="AN27" s="370"/>
      <c r="AO27" s="371"/>
      <c r="AP27" s="369" t="str">
        <f>Calcu!L29</f>
        <v/>
      </c>
      <c r="AQ27" s="370"/>
      <c r="AR27" s="370"/>
      <c r="AS27" s="370"/>
      <c r="AT27" s="371"/>
      <c r="AU27" s="395" t="str">
        <f>Calcu!M29</f>
        <v/>
      </c>
      <c r="AV27" s="396"/>
      <c r="AW27" s="396"/>
      <c r="AX27" s="396"/>
      <c r="AY27" s="397"/>
    </row>
    <row r="28" spans="1:51" ht="18.75" customHeight="1">
      <c r="A28" s="56"/>
      <c r="B28" s="369" t="str">
        <f>Calcu!C30</f>
        <v/>
      </c>
      <c r="C28" s="370"/>
      <c r="D28" s="370"/>
      <c r="E28" s="370"/>
      <c r="F28" s="371"/>
      <c r="G28" s="369" t="str">
        <f>Calcu!D30</f>
        <v/>
      </c>
      <c r="H28" s="370"/>
      <c r="I28" s="370"/>
      <c r="J28" s="370"/>
      <c r="K28" s="371"/>
      <c r="L28" s="369" t="str">
        <f>Calcu!E30</f>
        <v/>
      </c>
      <c r="M28" s="370"/>
      <c r="N28" s="370"/>
      <c r="O28" s="370"/>
      <c r="P28" s="371"/>
      <c r="Q28" s="369" t="str">
        <f>Calcu!G30</f>
        <v/>
      </c>
      <c r="R28" s="370"/>
      <c r="S28" s="370"/>
      <c r="T28" s="370"/>
      <c r="U28" s="371"/>
      <c r="V28" s="369" t="str">
        <f>Calcu!H30</f>
        <v/>
      </c>
      <c r="W28" s="370"/>
      <c r="X28" s="370"/>
      <c r="Y28" s="370"/>
      <c r="Z28" s="371"/>
      <c r="AA28" s="369" t="str">
        <f>Calcu!I30</f>
        <v/>
      </c>
      <c r="AB28" s="370"/>
      <c r="AC28" s="370"/>
      <c r="AD28" s="370"/>
      <c r="AE28" s="371"/>
      <c r="AF28" s="369" t="str">
        <f>Calcu!J30</f>
        <v/>
      </c>
      <c r="AG28" s="370"/>
      <c r="AH28" s="370"/>
      <c r="AI28" s="370"/>
      <c r="AJ28" s="371"/>
      <c r="AK28" s="369" t="str">
        <f>Calcu!K30</f>
        <v/>
      </c>
      <c r="AL28" s="370"/>
      <c r="AM28" s="370"/>
      <c r="AN28" s="370"/>
      <c r="AO28" s="371"/>
      <c r="AP28" s="369" t="str">
        <f>Calcu!L30</f>
        <v/>
      </c>
      <c r="AQ28" s="370"/>
      <c r="AR28" s="370"/>
      <c r="AS28" s="370"/>
      <c r="AT28" s="371"/>
      <c r="AU28" s="395" t="str">
        <f>Calcu!M30</f>
        <v/>
      </c>
      <c r="AV28" s="396"/>
      <c r="AW28" s="396"/>
      <c r="AX28" s="396"/>
      <c r="AY28" s="397"/>
    </row>
    <row r="29" spans="1:51" ht="18.75" customHeight="1">
      <c r="A29" s="56"/>
      <c r="B29" s="369" t="str">
        <f>Calcu!C31</f>
        <v/>
      </c>
      <c r="C29" s="370"/>
      <c r="D29" s="370"/>
      <c r="E29" s="370"/>
      <c r="F29" s="371"/>
      <c r="G29" s="369" t="str">
        <f>Calcu!D31</f>
        <v/>
      </c>
      <c r="H29" s="370"/>
      <c r="I29" s="370"/>
      <c r="J29" s="370"/>
      <c r="K29" s="371"/>
      <c r="L29" s="369" t="str">
        <f>Calcu!E31</f>
        <v/>
      </c>
      <c r="M29" s="370"/>
      <c r="N29" s="370"/>
      <c r="O29" s="370"/>
      <c r="P29" s="371"/>
      <c r="Q29" s="369" t="str">
        <f>Calcu!G31</f>
        <v/>
      </c>
      <c r="R29" s="370"/>
      <c r="S29" s="370"/>
      <c r="T29" s="370"/>
      <c r="U29" s="371"/>
      <c r="V29" s="369" t="str">
        <f>Calcu!H31</f>
        <v/>
      </c>
      <c r="W29" s="370"/>
      <c r="X29" s="370"/>
      <c r="Y29" s="370"/>
      <c r="Z29" s="371"/>
      <c r="AA29" s="369" t="str">
        <f>Calcu!I31</f>
        <v/>
      </c>
      <c r="AB29" s="370"/>
      <c r="AC29" s="370"/>
      <c r="AD29" s="370"/>
      <c r="AE29" s="371"/>
      <c r="AF29" s="369" t="str">
        <f>Calcu!J31</f>
        <v/>
      </c>
      <c r="AG29" s="370"/>
      <c r="AH29" s="370"/>
      <c r="AI29" s="370"/>
      <c r="AJ29" s="371"/>
      <c r="AK29" s="369" t="str">
        <f>Calcu!K31</f>
        <v/>
      </c>
      <c r="AL29" s="370"/>
      <c r="AM29" s="370"/>
      <c r="AN29" s="370"/>
      <c r="AO29" s="371"/>
      <c r="AP29" s="369" t="str">
        <f>Calcu!L31</f>
        <v/>
      </c>
      <c r="AQ29" s="370"/>
      <c r="AR29" s="370"/>
      <c r="AS29" s="370"/>
      <c r="AT29" s="371"/>
      <c r="AU29" s="395" t="str">
        <f>Calcu!M31</f>
        <v/>
      </c>
      <c r="AV29" s="396"/>
      <c r="AW29" s="396"/>
      <c r="AX29" s="396"/>
      <c r="AY29" s="397"/>
    </row>
    <row r="30" spans="1:51" ht="18.75" customHeight="1">
      <c r="A30" s="56"/>
      <c r="B30" s="369" t="str">
        <f>Calcu!C32</f>
        <v/>
      </c>
      <c r="C30" s="370"/>
      <c r="D30" s="370"/>
      <c r="E30" s="370"/>
      <c r="F30" s="371"/>
      <c r="G30" s="369" t="str">
        <f>Calcu!D32</f>
        <v/>
      </c>
      <c r="H30" s="370"/>
      <c r="I30" s="370"/>
      <c r="J30" s="370"/>
      <c r="K30" s="371"/>
      <c r="L30" s="369" t="str">
        <f>Calcu!E32</f>
        <v/>
      </c>
      <c r="M30" s="370"/>
      <c r="N30" s="370"/>
      <c r="O30" s="370"/>
      <c r="P30" s="371"/>
      <c r="Q30" s="369" t="str">
        <f>Calcu!G32</f>
        <v/>
      </c>
      <c r="R30" s="370"/>
      <c r="S30" s="370"/>
      <c r="T30" s="370"/>
      <c r="U30" s="371"/>
      <c r="V30" s="369" t="str">
        <f>Calcu!H32</f>
        <v/>
      </c>
      <c r="W30" s="370"/>
      <c r="X30" s="370"/>
      <c r="Y30" s="370"/>
      <c r="Z30" s="371"/>
      <c r="AA30" s="369" t="str">
        <f>Calcu!I32</f>
        <v/>
      </c>
      <c r="AB30" s="370"/>
      <c r="AC30" s="370"/>
      <c r="AD30" s="370"/>
      <c r="AE30" s="371"/>
      <c r="AF30" s="369" t="str">
        <f>Calcu!J32</f>
        <v/>
      </c>
      <c r="AG30" s="370"/>
      <c r="AH30" s="370"/>
      <c r="AI30" s="370"/>
      <c r="AJ30" s="371"/>
      <c r="AK30" s="369" t="str">
        <f>Calcu!K32</f>
        <v/>
      </c>
      <c r="AL30" s="370"/>
      <c r="AM30" s="370"/>
      <c r="AN30" s="370"/>
      <c r="AO30" s="371"/>
      <c r="AP30" s="369" t="str">
        <f>Calcu!L32</f>
        <v/>
      </c>
      <c r="AQ30" s="370"/>
      <c r="AR30" s="370"/>
      <c r="AS30" s="370"/>
      <c r="AT30" s="371"/>
      <c r="AU30" s="395" t="str">
        <f>Calcu!M32</f>
        <v/>
      </c>
      <c r="AV30" s="396"/>
      <c r="AW30" s="396"/>
      <c r="AX30" s="396"/>
      <c r="AY30" s="397"/>
    </row>
    <row r="31" spans="1:51" ht="18.75" customHeight="1">
      <c r="A31" s="56"/>
      <c r="B31" s="369" t="str">
        <f>Calcu!C33</f>
        <v/>
      </c>
      <c r="C31" s="370"/>
      <c r="D31" s="370"/>
      <c r="E31" s="370"/>
      <c r="F31" s="371"/>
      <c r="G31" s="369" t="str">
        <f>Calcu!D33</f>
        <v/>
      </c>
      <c r="H31" s="370"/>
      <c r="I31" s="370"/>
      <c r="J31" s="370"/>
      <c r="K31" s="371"/>
      <c r="L31" s="369" t="str">
        <f>Calcu!E33</f>
        <v/>
      </c>
      <c r="M31" s="370"/>
      <c r="N31" s="370"/>
      <c r="O31" s="370"/>
      <c r="P31" s="371"/>
      <c r="Q31" s="369" t="str">
        <f>Calcu!G33</f>
        <v/>
      </c>
      <c r="R31" s="370"/>
      <c r="S31" s="370"/>
      <c r="T31" s="370"/>
      <c r="U31" s="371"/>
      <c r="V31" s="369" t="str">
        <f>Calcu!H33</f>
        <v/>
      </c>
      <c r="W31" s="370"/>
      <c r="X31" s="370"/>
      <c r="Y31" s="370"/>
      <c r="Z31" s="371"/>
      <c r="AA31" s="369" t="str">
        <f>Calcu!I33</f>
        <v/>
      </c>
      <c r="AB31" s="370"/>
      <c r="AC31" s="370"/>
      <c r="AD31" s="370"/>
      <c r="AE31" s="371"/>
      <c r="AF31" s="369" t="str">
        <f>Calcu!J33</f>
        <v/>
      </c>
      <c r="AG31" s="370"/>
      <c r="AH31" s="370"/>
      <c r="AI31" s="370"/>
      <c r="AJ31" s="371"/>
      <c r="AK31" s="369" t="str">
        <f>Calcu!K33</f>
        <v/>
      </c>
      <c r="AL31" s="370"/>
      <c r="AM31" s="370"/>
      <c r="AN31" s="370"/>
      <c r="AO31" s="371"/>
      <c r="AP31" s="369" t="str">
        <f>Calcu!L33</f>
        <v/>
      </c>
      <c r="AQ31" s="370"/>
      <c r="AR31" s="370"/>
      <c r="AS31" s="370"/>
      <c r="AT31" s="371"/>
      <c r="AU31" s="395" t="str">
        <f>Calcu!M33</f>
        <v/>
      </c>
      <c r="AV31" s="396"/>
      <c r="AW31" s="396"/>
      <c r="AX31" s="396"/>
      <c r="AY31" s="397"/>
    </row>
    <row r="32" spans="1:51" ht="18.75" customHeight="1">
      <c r="A32" s="56"/>
      <c r="B32" s="369" t="str">
        <f>Calcu!C34</f>
        <v/>
      </c>
      <c r="C32" s="370"/>
      <c r="D32" s="370"/>
      <c r="E32" s="370"/>
      <c r="F32" s="371"/>
      <c r="G32" s="369" t="str">
        <f>Calcu!D34</f>
        <v/>
      </c>
      <c r="H32" s="370"/>
      <c r="I32" s="370"/>
      <c r="J32" s="370"/>
      <c r="K32" s="371"/>
      <c r="L32" s="369" t="str">
        <f>Calcu!E34</f>
        <v/>
      </c>
      <c r="M32" s="370"/>
      <c r="N32" s="370"/>
      <c r="O32" s="370"/>
      <c r="P32" s="371"/>
      <c r="Q32" s="369" t="str">
        <f>Calcu!G34</f>
        <v/>
      </c>
      <c r="R32" s="370"/>
      <c r="S32" s="370"/>
      <c r="T32" s="370"/>
      <c r="U32" s="371"/>
      <c r="V32" s="369" t="str">
        <f>Calcu!H34</f>
        <v/>
      </c>
      <c r="W32" s="370"/>
      <c r="X32" s="370"/>
      <c r="Y32" s="370"/>
      <c r="Z32" s="371"/>
      <c r="AA32" s="369" t="str">
        <f>Calcu!I34</f>
        <v/>
      </c>
      <c r="AB32" s="370"/>
      <c r="AC32" s="370"/>
      <c r="AD32" s="370"/>
      <c r="AE32" s="371"/>
      <c r="AF32" s="369" t="str">
        <f>Calcu!J34</f>
        <v/>
      </c>
      <c r="AG32" s="370"/>
      <c r="AH32" s="370"/>
      <c r="AI32" s="370"/>
      <c r="AJ32" s="371"/>
      <c r="AK32" s="369" t="str">
        <f>Calcu!K34</f>
        <v/>
      </c>
      <c r="AL32" s="370"/>
      <c r="AM32" s="370"/>
      <c r="AN32" s="370"/>
      <c r="AO32" s="371"/>
      <c r="AP32" s="369" t="str">
        <f>Calcu!L34</f>
        <v/>
      </c>
      <c r="AQ32" s="370"/>
      <c r="AR32" s="370"/>
      <c r="AS32" s="370"/>
      <c r="AT32" s="371"/>
      <c r="AU32" s="395" t="str">
        <f>Calcu!M34</f>
        <v/>
      </c>
      <c r="AV32" s="396"/>
      <c r="AW32" s="396"/>
      <c r="AX32" s="396"/>
      <c r="AY32" s="397"/>
    </row>
    <row r="33" spans="1:51" ht="18.75" customHeight="1">
      <c r="A33" s="56"/>
      <c r="B33" s="369" t="str">
        <f>Calcu!C35</f>
        <v/>
      </c>
      <c r="C33" s="370"/>
      <c r="D33" s="370"/>
      <c r="E33" s="370"/>
      <c r="F33" s="371"/>
      <c r="G33" s="369" t="str">
        <f>Calcu!D35</f>
        <v/>
      </c>
      <c r="H33" s="370"/>
      <c r="I33" s="370"/>
      <c r="J33" s="370"/>
      <c r="K33" s="371"/>
      <c r="L33" s="369" t="str">
        <f>Calcu!E35</f>
        <v/>
      </c>
      <c r="M33" s="370"/>
      <c r="N33" s="370"/>
      <c r="O33" s="370"/>
      <c r="P33" s="371"/>
      <c r="Q33" s="369" t="str">
        <f>Calcu!G35</f>
        <v/>
      </c>
      <c r="R33" s="370"/>
      <c r="S33" s="370"/>
      <c r="T33" s="370"/>
      <c r="U33" s="371"/>
      <c r="V33" s="369" t="str">
        <f>Calcu!H35</f>
        <v/>
      </c>
      <c r="W33" s="370"/>
      <c r="X33" s="370"/>
      <c r="Y33" s="370"/>
      <c r="Z33" s="371"/>
      <c r="AA33" s="369" t="str">
        <f>Calcu!I35</f>
        <v/>
      </c>
      <c r="AB33" s="370"/>
      <c r="AC33" s="370"/>
      <c r="AD33" s="370"/>
      <c r="AE33" s="371"/>
      <c r="AF33" s="369" t="str">
        <f>Calcu!J35</f>
        <v/>
      </c>
      <c r="AG33" s="370"/>
      <c r="AH33" s="370"/>
      <c r="AI33" s="370"/>
      <c r="AJ33" s="371"/>
      <c r="AK33" s="369" t="str">
        <f>Calcu!K35</f>
        <v/>
      </c>
      <c r="AL33" s="370"/>
      <c r="AM33" s="370"/>
      <c r="AN33" s="370"/>
      <c r="AO33" s="371"/>
      <c r="AP33" s="369" t="str">
        <f>Calcu!L35</f>
        <v/>
      </c>
      <c r="AQ33" s="370"/>
      <c r="AR33" s="370"/>
      <c r="AS33" s="370"/>
      <c r="AT33" s="371"/>
      <c r="AU33" s="395" t="str">
        <f>Calcu!M35</f>
        <v/>
      </c>
      <c r="AV33" s="396"/>
      <c r="AW33" s="396"/>
      <c r="AX33" s="396"/>
      <c r="AY33" s="397"/>
    </row>
    <row r="34" spans="1:51" ht="18.75" customHeight="1">
      <c r="A34" s="56"/>
      <c r="B34" s="369" t="str">
        <f>Calcu!C36</f>
        <v/>
      </c>
      <c r="C34" s="370"/>
      <c r="D34" s="370"/>
      <c r="E34" s="370"/>
      <c r="F34" s="371"/>
      <c r="G34" s="369" t="str">
        <f>Calcu!D36</f>
        <v/>
      </c>
      <c r="H34" s="370"/>
      <c r="I34" s="370"/>
      <c r="J34" s="370"/>
      <c r="K34" s="371"/>
      <c r="L34" s="369" t="str">
        <f>Calcu!E36</f>
        <v/>
      </c>
      <c r="M34" s="370"/>
      <c r="N34" s="370"/>
      <c r="O34" s="370"/>
      <c r="P34" s="371"/>
      <c r="Q34" s="369" t="str">
        <f>Calcu!G36</f>
        <v/>
      </c>
      <c r="R34" s="370"/>
      <c r="S34" s="370"/>
      <c r="T34" s="370"/>
      <c r="U34" s="371"/>
      <c r="V34" s="369" t="str">
        <f>Calcu!H36</f>
        <v/>
      </c>
      <c r="W34" s="370"/>
      <c r="X34" s="370"/>
      <c r="Y34" s="370"/>
      <c r="Z34" s="371"/>
      <c r="AA34" s="369" t="str">
        <f>Calcu!I36</f>
        <v/>
      </c>
      <c r="AB34" s="370"/>
      <c r="AC34" s="370"/>
      <c r="AD34" s="370"/>
      <c r="AE34" s="371"/>
      <c r="AF34" s="369" t="str">
        <f>Calcu!J36</f>
        <v/>
      </c>
      <c r="AG34" s="370"/>
      <c r="AH34" s="370"/>
      <c r="AI34" s="370"/>
      <c r="AJ34" s="371"/>
      <c r="AK34" s="369" t="str">
        <f>Calcu!K36</f>
        <v/>
      </c>
      <c r="AL34" s="370"/>
      <c r="AM34" s="370"/>
      <c r="AN34" s="370"/>
      <c r="AO34" s="371"/>
      <c r="AP34" s="369" t="str">
        <f>Calcu!L36</f>
        <v/>
      </c>
      <c r="AQ34" s="370"/>
      <c r="AR34" s="370"/>
      <c r="AS34" s="370"/>
      <c r="AT34" s="371"/>
      <c r="AU34" s="395" t="str">
        <f>Calcu!M36</f>
        <v/>
      </c>
      <c r="AV34" s="396"/>
      <c r="AW34" s="396"/>
      <c r="AX34" s="396"/>
      <c r="AY34" s="397"/>
    </row>
    <row r="35" spans="1:51" ht="18.75" customHeight="1">
      <c r="A35" s="56"/>
      <c r="B35" s="369" t="str">
        <f>Calcu!C37</f>
        <v/>
      </c>
      <c r="C35" s="370"/>
      <c r="D35" s="370"/>
      <c r="E35" s="370"/>
      <c r="F35" s="371"/>
      <c r="G35" s="369" t="str">
        <f>Calcu!D37</f>
        <v/>
      </c>
      <c r="H35" s="370"/>
      <c r="I35" s="370"/>
      <c r="J35" s="370"/>
      <c r="K35" s="371"/>
      <c r="L35" s="369" t="str">
        <f>Calcu!E37</f>
        <v/>
      </c>
      <c r="M35" s="370"/>
      <c r="N35" s="370"/>
      <c r="O35" s="370"/>
      <c r="P35" s="371"/>
      <c r="Q35" s="369" t="str">
        <f>Calcu!G37</f>
        <v/>
      </c>
      <c r="R35" s="370"/>
      <c r="S35" s="370"/>
      <c r="T35" s="370"/>
      <c r="U35" s="371"/>
      <c r="V35" s="369" t="str">
        <f>Calcu!H37</f>
        <v/>
      </c>
      <c r="W35" s="370"/>
      <c r="X35" s="370"/>
      <c r="Y35" s="370"/>
      <c r="Z35" s="371"/>
      <c r="AA35" s="369" t="str">
        <f>Calcu!I37</f>
        <v/>
      </c>
      <c r="AB35" s="370"/>
      <c r="AC35" s="370"/>
      <c r="AD35" s="370"/>
      <c r="AE35" s="371"/>
      <c r="AF35" s="369" t="str">
        <f>Calcu!J37</f>
        <v/>
      </c>
      <c r="AG35" s="370"/>
      <c r="AH35" s="370"/>
      <c r="AI35" s="370"/>
      <c r="AJ35" s="371"/>
      <c r="AK35" s="369" t="str">
        <f>Calcu!K37</f>
        <v/>
      </c>
      <c r="AL35" s="370"/>
      <c r="AM35" s="370"/>
      <c r="AN35" s="370"/>
      <c r="AO35" s="371"/>
      <c r="AP35" s="369" t="str">
        <f>Calcu!L37</f>
        <v/>
      </c>
      <c r="AQ35" s="370"/>
      <c r="AR35" s="370"/>
      <c r="AS35" s="370"/>
      <c r="AT35" s="371"/>
      <c r="AU35" s="395" t="str">
        <f>Calcu!M37</f>
        <v/>
      </c>
      <c r="AV35" s="396"/>
      <c r="AW35" s="396"/>
      <c r="AX35" s="396"/>
      <c r="AY35" s="397"/>
    </row>
    <row r="36" spans="1:51" ht="18.75" customHeight="1">
      <c r="A36" s="56"/>
      <c r="B36" s="369" t="str">
        <f>Calcu!C38</f>
        <v/>
      </c>
      <c r="C36" s="370"/>
      <c r="D36" s="370"/>
      <c r="E36" s="370"/>
      <c r="F36" s="371"/>
      <c r="G36" s="369" t="str">
        <f>Calcu!D38</f>
        <v/>
      </c>
      <c r="H36" s="370"/>
      <c r="I36" s="370"/>
      <c r="J36" s="370"/>
      <c r="K36" s="371"/>
      <c r="L36" s="369" t="str">
        <f>Calcu!E38</f>
        <v/>
      </c>
      <c r="M36" s="370"/>
      <c r="N36" s="370"/>
      <c r="O36" s="370"/>
      <c r="P36" s="371"/>
      <c r="Q36" s="369" t="str">
        <f>Calcu!G38</f>
        <v/>
      </c>
      <c r="R36" s="370"/>
      <c r="S36" s="370"/>
      <c r="T36" s="370"/>
      <c r="U36" s="371"/>
      <c r="V36" s="369" t="str">
        <f>Calcu!H38</f>
        <v/>
      </c>
      <c r="W36" s="370"/>
      <c r="X36" s="370"/>
      <c r="Y36" s="370"/>
      <c r="Z36" s="371"/>
      <c r="AA36" s="369" t="str">
        <f>Calcu!I38</f>
        <v/>
      </c>
      <c r="AB36" s="370"/>
      <c r="AC36" s="370"/>
      <c r="AD36" s="370"/>
      <c r="AE36" s="371"/>
      <c r="AF36" s="369" t="str">
        <f>Calcu!J38</f>
        <v/>
      </c>
      <c r="AG36" s="370"/>
      <c r="AH36" s="370"/>
      <c r="AI36" s="370"/>
      <c r="AJ36" s="371"/>
      <c r="AK36" s="369" t="str">
        <f>Calcu!K38</f>
        <v/>
      </c>
      <c r="AL36" s="370"/>
      <c r="AM36" s="370"/>
      <c r="AN36" s="370"/>
      <c r="AO36" s="371"/>
      <c r="AP36" s="369" t="str">
        <f>Calcu!L38</f>
        <v/>
      </c>
      <c r="AQ36" s="370"/>
      <c r="AR36" s="370"/>
      <c r="AS36" s="370"/>
      <c r="AT36" s="371"/>
      <c r="AU36" s="395" t="str">
        <f>Calcu!M38</f>
        <v/>
      </c>
      <c r="AV36" s="396"/>
      <c r="AW36" s="396"/>
      <c r="AX36" s="396"/>
      <c r="AY36" s="397"/>
    </row>
    <row r="37" spans="1:51" ht="18.75" customHeight="1">
      <c r="A37" s="56"/>
      <c r="B37" s="369" t="str">
        <f>Calcu!C39</f>
        <v/>
      </c>
      <c r="C37" s="370"/>
      <c r="D37" s="370"/>
      <c r="E37" s="370"/>
      <c r="F37" s="371"/>
      <c r="G37" s="369" t="str">
        <f>Calcu!D39</f>
        <v/>
      </c>
      <c r="H37" s="370"/>
      <c r="I37" s="370"/>
      <c r="J37" s="370"/>
      <c r="K37" s="371"/>
      <c r="L37" s="369" t="str">
        <f>Calcu!E39</f>
        <v/>
      </c>
      <c r="M37" s="370"/>
      <c r="N37" s="370"/>
      <c r="O37" s="370"/>
      <c r="P37" s="371"/>
      <c r="Q37" s="369" t="str">
        <f>Calcu!G39</f>
        <v/>
      </c>
      <c r="R37" s="370"/>
      <c r="S37" s="370"/>
      <c r="T37" s="370"/>
      <c r="U37" s="371"/>
      <c r="V37" s="369" t="str">
        <f>Calcu!H39</f>
        <v/>
      </c>
      <c r="W37" s="370"/>
      <c r="X37" s="370"/>
      <c r="Y37" s="370"/>
      <c r="Z37" s="371"/>
      <c r="AA37" s="369" t="str">
        <f>Calcu!I39</f>
        <v/>
      </c>
      <c r="AB37" s="370"/>
      <c r="AC37" s="370"/>
      <c r="AD37" s="370"/>
      <c r="AE37" s="371"/>
      <c r="AF37" s="369" t="str">
        <f>Calcu!J39</f>
        <v/>
      </c>
      <c r="AG37" s="370"/>
      <c r="AH37" s="370"/>
      <c r="AI37" s="370"/>
      <c r="AJ37" s="371"/>
      <c r="AK37" s="369" t="str">
        <f>Calcu!K39</f>
        <v/>
      </c>
      <c r="AL37" s="370"/>
      <c r="AM37" s="370"/>
      <c r="AN37" s="370"/>
      <c r="AO37" s="371"/>
      <c r="AP37" s="369" t="str">
        <f>Calcu!L39</f>
        <v/>
      </c>
      <c r="AQ37" s="370"/>
      <c r="AR37" s="370"/>
      <c r="AS37" s="370"/>
      <c r="AT37" s="371"/>
      <c r="AU37" s="395" t="str">
        <f>Calcu!M39</f>
        <v/>
      </c>
      <c r="AV37" s="396"/>
      <c r="AW37" s="396"/>
      <c r="AX37" s="396"/>
      <c r="AY37" s="397"/>
    </row>
    <row r="38" spans="1:51" ht="18.75" customHeight="1">
      <c r="A38" s="56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</row>
    <row r="39" spans="1:51" ht="18.75" customHeight="1">
      <c r="A39" s="56"/>
      <c r="B39" s="398" t="s">
        <v>196</v>
      </c>
      <c r="C39" s="399"/>
      <c r="D39" s="399"/>
      <c r="E39" s="399"/>
      <c r="F39" s="400"/>
      <c r="G39" s="398" t="s">
        <v>187</v>
      </c>
      <c r="H39" s="399"/>
      <c r="I39" s="399"/>
      <c r="J39" s="399"/>
      <c r="K39" s="400"/>
      <c r="L39" s="398" t="s">
        <v>305</v>
      </c>
      <c r="M39" s="399"/>
      <c r="N39" s="399"/>
      <c r="O39" s="399"/>
      <c r="P39" s="400"/>
      <c r="Q39" s="407" t="str">
        <f>Calcu!G41</f>
        <v>전기식 수준기 지시값 (, )</v>
      </c>
      <c r="R39" s="408"/>
      <c r="S39" s="408"/>
      <c r="T39" s="408"/>
      <c r="U39" s="408"/>
      <c r="V39" s="408"/>
      <c r="W39" s="408"/>
      <c r="X39" s="408"/>
      <c r="Y39" s="408"/>
      <c r="Z39" s="408"/>
      <c r="AA39" s="408"/>
      <c r="AB39" s="408"/>
      <c r="AC39" s="408"/>
      <c r="AD39" s="408"/>
      <c r="AE39" s="408"/>
      <c r="AF39" s="408"/>
      <c r="AG39" s="408"/>
      <c r="AH39" s="408"/>
      <c r="AI39" s="408"/>
      <c r="AJ39" s="408"/>
      <c r="AK39" s="408"/>
      <c r="AL39" s="408"/>
      <c r="AM39" s="408"/>
      <c r="AN39" s="408"/>
      <c r="AO39" s="408"/>
      <c r="AP39" s="408"/>
      <c r="AQ39" s="408"/>
      <c r="AR39" s="408"/>
      <c r="AS39" s="408"/>
      <c r="AT39" s="409"/>
      <c r="AU39" s="398" t="s">
        <v>306</v>
      </c>
      <c r="AV39" s="399"/>
      <c r="AW39" s="399"/>
      <c r="AX39" s="399"/>
      <c r="AY39" s="400"/>
    </row>
    <row r="40" spans="1:51" ht="18.75" customHeight="1">
      <c r="A40" s="56"/>
      <c r="B40" s="401"/>
      <c r="C40" s="402"/>
      <c r="D40" s="402"/>
      <c r="E40" s="402"/>
      <c r="F40" s="403"/>
      <c r="G40" s="401"/>
      <c r="H40" s="402"/>
      <c r="I40" s="402"/>
      <c r="J40" s="402"/>
      <c r="K40" s="403"/>
      <c r="L40" s="404"/>
      <c r="M40" s="405"/>
      <c r="N40" s="405"/>
      <c r="O40" s="405"/>
      <c r="P40" s="406"/>
      <c r="Q40" s="407" t="s">
        <v>195</v>
      </c>
      <c r="R40" s="408"/>
      <c r="S40" s="408"/>
      <c r="T40" s="408"/>
      <c r="U40" s="409"/>
      <c r="V40" s="407" t="s">
        <v>147</v>
      </c>
      <c r="W40" s="408"/>
      <c r="X40" s="408"/>
      <c r="Y40" s="408"/>
      <c r="Z40" s="409"/>
      <c r="AA40" s="407" t="s">
        <v>148</v>
      </c>
      <c r="AB40" s="408"/>
      <c r="AC40" s="408"/>
      <c r="AD40" s="408"/>
      <c r="AE40" s="409"/>
      <c r="AF40" s="407" t="s">
        <v>149</v>
      </c>
      <c r="AG40" s="408"/>
      <c r="AH40" s="408"/>
      <c r="AI40" s="408"/>
      <c r="AJ40" s="409"/>
      <c r="AK40" s="407" t="s">
        <v>150</v>
      </c>
      <c r="AL40" s="408"/>
      <c r="AM40" s="408"/>
      <c r="AN40" s="408"/>
      <c r="AO40" s="409"/>
      <c r="AP40" s="407" t="s">
        <v>264</v>
      </c>
      <c r="AQ40" s="408"/>
      <c r="AR40" s="408"/>
      <c r="AS40" s="408"/>
      <c r="AT40" s="409"/>
      <c r="AU40" s="404"/>
      <c r="AV40" s="405"/>
      <c r="AW40" s="405"/>
      <c r="AX40" s="405"/>
      <c r="AY40" s="406"/>
    </row>
    <row r="41" spans="1:51" ht="18.75" customHeight="1">
      <c r="A41" s="56"/>
      <c r="B41" s="404"/>
      <c r="C41" s="405"/>
      <c r="D41" s="405"/>
      <c r="E41" s="405"/>
      <c r="F41" s="406"/>
      <c r="G41" s="404"/>
      <c r="H41" s="405"/>
      <c r="I41" s="405"/>
      <c r="J41" s="405"/>
      <c r="K41" s="406"/>
      <c r="L41" s="407" t="str">
        <f>Calcu!F44</f>
        <v/>
      </c>
      <c r="M41" s="408"/>
      <c r="N41" s="408"/>
      <c r="O41" s="408"/>
      <c r="P41" s="409"/>
      <c r="Q41" s="407">
        <f>Calcu!G43</f>
        <v>0</v>
      </c>
      <c r="R41" s="408"/>
      <c r="S41" s="408"/>
      <c r="T41" s="408"/>
      <c r="U41" s="409"/>
      <c r="V41" s="407">
        <f>Calcu!H43</f>
        <v>0</v>
      </c>
      <c r="W41" s="408"/>
      <c r="X41" s="408"/>
      <c r="Y41" s="408"/>
      <c r="Z41" s="409"/>
      <c r="AA41" s="407">
        <f>Calcu!I43</f>
        <v>0</v>
      </c>
      <c r="AB41" s="408"/>
      <c r="AC41" s="408"/>
      <c r="AD41" s="408"/>
      <c r="AE41" s="409"/>
      <c r="AF41" s="407">
        <f>Calcu!J43</f>
        <v>0</v>
      </c>
      <c r="AG41" s="408"/>
      <c r="AH41" s="408"/>
      <c r="AI41" s="408"/>
      <c r="AJ41" s="409"/>
      <c r="AK41" s="407">
        <f>Calcu!K43</f>
        <v>0</v>
      </c>
      <c r="AL41" s="408"/>
      <c r="AM41" s="408"/>
      <c r="AN41" s="408"/>
      <c r="AO41" s="409"/>
      <c r="AP41" s="407">
        <f>Calcu!L43</f>
        <v>0</v>
      </c>
      <c r="AQ41" s="408"/>
      <c r="AR41" s="408"/>
      <c r="AS41" s="408"/>
      <c r="AT41" s="409"/>
      <c r="AU41" s="407">
        <f>Calcu!M43</f>
        <v>0</v>
      </c>
      <c r="AV41" s="408"/>
      <c r="AW41" s="408"/>
      <c r="AX41" s="408"/>
      <c r="AY41" s="409"/>
    </row>
    <row r="42" spans="1:51" ht="18.75" customHeight="1">
      <c r="A42" s="56"/>
      <c r="B42" s="369" t="str">
        <f>Calcu!C44</f>
        <v/>
      </c>
      <c r="C42" s="370"/>
      <c r="D42" s="370"/>
      <c r="E42" s="370"/>
      <c r="F42" s="371"/>
      <c r="G42" s="369" t="str">
        <f>Calcu!D44</f>
        <v/>
      </c>
      <c r="H42" s="370"/>
      <c r="I42" s="370"/>
      <c r="J42" s="370"/>
      <c r="K42" s="371"/>
      <c r="L42" s="369" t="str">
        <f>Calcu!E44</f>
        <v/>
      </c>
      <c r="M42" s="370"/>
      <c r="N42" s="370"/>
      <c r="O42" s="370"/>
      <c r="P42" s="371"/>
      <c r="Q42" s="369" t="str">
        <f>Calcu!G44</f>
        <v/>
      </c>
      <c r="R42" s="370"/>
      <c r="S42" s="370"/>
      <c r="T42" s="370"/>
      <c r="U42" s="371"/>
      <c r="V42" s="369" t="str">
        <f>Calcu!H44</f>
        <v/>
      </c>
      <c r="W42" s="370"/>
      <c r="X42" s="370"/>
      <c r="Y42" s="370"/>
      <c r="Z42" s="371"/>
      <c r="AA42" s="369" t="str">
        <f>Calcu!I44</f>
        <v/>
      </c>
      <c r="AB42" s="370"/>
      <c r="AC42" s="370"/>
      <c r="AD42" s="370"/>
      <c r="AE42" s="371"/>
      <c r="AF42" s="369" t="str">
        <f>Calcu!J44</f>
        <v/>
      </c>
      <c r="AG42" s="370"/>
      <c r="AH42" s="370"/>
      <c r="AI42" s="370"/>
      <c r="AJ42" s="371"/>
      <c r="AK42" s="369" t="str">
        <f>Calcu!K44</f>
        <v/>
      </c>
      <c r="AL42" s="370"/>
      <c r="AM42" s="370"/>
      <c r="AN42" s="370"/>
      <c r="AO42" s="371"/>
      <c r="AP42" s="369" t="str">
        <f>Calcu!L44</f>
        <v/>
      </c>
      <c r="AQ42" s="370"/>
      <c r="AR42" s="370"/>
      <c r="AS42" s="370"/>
      <c r="AT42" s="371"/>
      <c r="AU42" s="395" t="str">
        <f>Calcu!M44</f>
        <v/>
      </c>
      <c r="AV42" s="396"/>
      <c r="AW42" s="396"/>
      <c r="AX42" s="396"/>
      <c r="AY42" s="397"/>
    </row>
    <row r="43" spans="1:51" ht="18.75" customHeight="1">
      <c r="A43" s="56"/>
      <c r="B43" s="369" t="str">
        <f>Calcu!C45</f>
        <v/>
      </c>
      <c r="C43" s="370"/>
      <c r="D43" s="370"/>
      <c r="E43" s="370"/>
      <c r="F43" s="371"/>
      <c r="G43" s="369" t="str">
        <f>Calcu!D45</f>
        <v/>
      </c>
      <c r="H43" s="370"/>
      <c r="I43" s="370"/>
      <c r="J43" s="370"/>
      <c r="K43" s="371"/>
      <c r="L43" s="369" t="str">
        <f>Calcu!E45</f>
        <v/>
      </c>
      <c r="M43" s="370"/>
      <c r="N43" s="370"/>
      <c r="O43" s="370"/>
      <c r="P43" s="371"/>
      <c r="Q43" s="369" t="str">
        <f>Calcu!G45</f>
        <v/>
      </c>
      <c r="R43" s="370"/>
      <c r="S43" s="370"/>
      <c r="T43" s="370"/>
      <c r="U43" s="371"/>
      <c r="V43" s="369" t="str">
        <f>Calcu!H45</f>
        <v/>
      </c>
      <c r="W43" s="370"/>
      <c r="X43" s="370"/>
      <c r="Y43" s="370"/>
      <c r="Z43" s="371"/>
      <c r="AA43" s="369" t="str">
        <f>Calcu!I45</f>
        <v/>
      </c>
      <c r="AB43" s="370"/>
      <c r="AC43" s="370"/>
      <c r="AD43" s="370"/>
      <c r="AE43" s="371"/>
      <c r="AF43" s="369" t="str">
        <f>Calcu!J45</f>
        <v/>
      </c>
      <c r="AG43" s="370"/>
      <c r="AH43" s="370"/>
      <c r="AI43" s="370"/>
      <c r="AJ43" s="371"/>
      <c r="AK43" s="369" t="str">
        <f>Calcu!K45</f>
        <v/>
      </c>
      <c r="AL43" s="370"/>
      <c r="AM43" s="370"/>
      <c r="AN43" s="370"/>
      <c r="AO43" s="371"/>
      <c r="AP43" s="369" t="str">
        <f>Calcu!L45</f>
        <v/>
      </c>
      <c r="AQ43" s="370"/>
      <c r="AR43" s="370"/>
      <c r="AS43" s="370"/>
      <c r="AT43" s="371"/>
      <c r="AU43" s="395" t="str">
        <f>Calcu!M45</f>
        <v/>
      </c>
      <c r="AV43" s="396"/>
      <c r="AW43" s="396"/>
      <c r="AX43" s="396"/>
      <c r="AY43" s="397"/>
    </row>
    <row r="44" spans="1:51" ht="18.75" customHeight="1">
      <c r="A44" s="56"/>
      <c r="B44" s="369" t="str">
        <f>Calcu!C46</f>
        <v/>
      </c>
      <c r="C44" s="370"/>
      <c r="D44" s="370"/>
      <c r="E44" s="370"/>
      <c r="F44" s="371"/>
      <c r="G44" s="369" t="str">
        <f>Calcu!D46</f>
        <v/>
      </c>
      <c r="H44" s="370"/>
      <c r="I44" s="370"/>
      <c r="J44" s="370"/>
      <c r="K44" s="371"/>
      <c r="L44" s="369" t="str">
        <f>Calcu!E46</f>
        <v/>
      </c>
      <c r="M44" s="370"/>
      <c r="N44" s="370"/>
      <c r="O44" s="370"/>
      <c r="P44" s="371"/>
      <c r="Q44" s="369" t="str">
        <f>Calcu!G46</f>
        <v/>
      </c>
      <c r="R44" s="370"/>
      <c r="S44" s="370"/>
      <c r="T44" s="370"/>
      <c r="U44" s="371"/>
      <c r="V44" s="369" t="str">
        <f>Calcu!H46</f>
        <v/>
      </c>
      <c r="W44" s="370"/>
      <c r="X44" s="370"/>
      <c r="Y44" s="370"/>
      <c r="Z44" s="371"/>
      <c r="AA44" s="369" t="str">
        <f>Calcu!I46</f>
        <v/>
      </c>
      <c r="AB44" s="370"/>
      <c r="AC44" s="370"/>
      <c r="AD44" s="370"/>
      <c r="AE44" s="371"/>
      <c r="AF44" s="369" t="str">
        <f>Calcu!J46</f>
        <v/>
      </c>
      <c r="AG44" s="370"/>
      <c r="AH44" s="370"/>
      <c r="AI44" s="370"/>
      <c r="AJ44" s="371"/>
      <c r="AK44" s="369" t="str">
        <f>Calcu!K46</f>
        <v/>
      </c>
      <c r="AL44" s="370"/>
      <c r="AM44" s="370"/>
      <c r="AN44" s="370"/>
      <c r="AO44" s="371"/>
      <c r="AP44" s="369" t="str">
        <f>Calcu!L46</f>
        <v/>
      </c>
      <c r="AQ44" s="370"/>
      <c r="AR44" s="370"/>
      <c r="AS44" s="370"/>
      <c r="AT44" s="371"/>
      <c r="AU44" s="395" t="str">
        <f>Calcu!M46</f>
        <v/>
      </c>
      <c r="AV44" s="396"/>
      <c r="AW44" s="396"/>
      <c r="AX44" s="396"/>
      <c r="AY44" s="397"/>
    </row>
    <row r="45" spans="1:51" ht="18.75" customHeight="1">
      <c r="A45" s="56"/>
      <c r="B45" s="369" t="str">
        <f>Calcu!C47</f>
        <v/>
      </c>
      <c r="C45" s="370"/>
      <c r="D45" s="370"/>
      <c r="E45" s="370"/>
      <c r="F45" s="371"/>
      <c r="G45" s="369" t="str">
        <f>Calcu!D47</f>
        <v/>
      </c>
      <c r="H45" s="370"/>
      <c r="I45" s="370"/>
      <c r="J45" s="370"/>
      <c r="K45" s="371"/>
      <c r="L45" s="369" t="str">
        <f>Calcu!E47</f>
        <v/>
      </c>
      <c r="M45" s="370"/>
      <c r="N45" s="370"/>
      <c r="O45" s="370"/>
      <c r="P45" s="371"/>
      <c r="Q45" s="369" t="str">
        <f>Calcu!G47</f>
        <v/>
      </c>
      <c r="R45" s="370"/>
      <c r="S45" s="370"/>
      <c r="T45" s="370"/>
      <c r="U45" s="371"/>
      <c r="V45" s="369" t="str">
        <f>Calcu!H47</f>
        <v/>
      </c>
      <c r="W45" s="370"/>
      <c r="X45" s="370"/>
      <c r="Y45" s="370"/>
      <c r="Z45" s="371"/>
      <c r="AA45" s="369" t="str">
        <f>Calcu!I47</f>
        <v/>
      </c>
      <c r="AB45" s="370"/>
      <c r="AC45" s="370"/>
      <c r="AD45" s="370"/>
      <c r="AE45" s="371"/>
      <c r="AF45" s="369" t="str">
        <f>Calcu!J47</f>
        <v/>
      </c>
      <c r="AG45" s="370"/>
      <c r="AH45" s="370"/>
      <c r="AI45" s="370"/>
      <c r="AJ45" s="371"/>
      <c r="AK45" s="369" t="str">
        <f>Calcu!K47</f>
        <v/>
      </c>
      <c r="AL45" s="370"/>
      <c r="AM45" s="370"/>
      <c r="AN45" s="370"/>
      <c r="AO45" s="371"/>
      <c r="AP45" s="369" t="str">
        <f>Calcu!L47</f>
        <v/>
      </c>
      <c r="AQ45" s="370"/>
      <c r="AR45" s="370"/>
      <c r="AS45" s="370"/>
      <c r="AT45" s="371"/>
      <c r="AU45" s="395" t="str">
        <f>Calcu!M47</f>
        <v/>
      </c>
      <c r="AV45" s="396"/>
      <c r="AW45" s="396"/>
      <c r="AX45" s="396"/>
      <c r="AY45" s="397"/>
    </row>
    <row r="46" spans="1:51" ht="18.75" customHeight="1">
      <c r="A46" s="56"/>
      <c r="B46" s="369" t="str">
        <f>Calcu!C48</f>
        <v/>
      </c>
      <c r="C46" s="370"/>
      <c r="D46" s="370"/>
      <c r="E46" s="370"/>
      <c r="F46" s="371"/>
      <c r="G46" s="369" t="str">
        <f>Calcu!D48</f>
        <v/>
      </c>
      <c r="H46" s="370"/>
      <c r="I46" s="370"/>
      <c r="J46" s="370"/>
      <c r="K46" s="371"/>
      <c r="L46" s="369" t="str">
        <f>Calcu!E48</f>
        <v/>
      </c>
      <c r="M46" s="370"/>
      <c r="N46" s="370"/>
      <c r="O46" s="370"/>
      <c r="P46" s="371"/>
      <c r="Q46" s="369" t="str">
        <f>Calcu!G48</f>
        <v/>
      </c>
      <c r="R46" s="370"/>
      <c r="S46" s="370"/>
      <c r="T46" s="370"/>
      <c r="U46" s="371"/>
      <c r="V46" s="369" t="str">
        <f>Calcu!H48</f>
        <v/>
      </c>
      <c r="W46" s="370"/>
      <c r="X46" s="370"/>
      <c r="Y46" s="370"/>
      <c r="Z46" s="371"/>
      <c r="AA46" s="369" t="str">
        <f>Calcu!I48</f>
        <v/>
      </c>
      <c r="AB46" s="370"/>
      <c r="AC46" s="370"/>
      <c r="AD46" s="370"/>
      <c r="AE46" s="371"/>
      <c r="AF46" s="369" t="str">
        <f>Calcu!J48</f>
        <v/>
      </c>
      <c r="AG46" s="370"/>
      <c r="AH46" s="370"/>
      <c r="AI46" s="370"/>
      <c r="AJ46" s="371"/>
      <c r="AK46" s="369" t="str">
        <f>Calcu!K48</f>
        <v/>
      </c>
      <c r="AL46" s="370"/>
      <c r="AM46" s="370"/>
      <c r="AN46" s="370"/>
      <c r="AO46" s="371"/>
      <c r="AP46" s="369" t="str">
        <f>Calcu!L48</f>
        <v/>
      </c>
      <c r="AQ46" s="370"/>
      <c r="AR46" s="370"/>
      <c r="AS46" s="370"/>
      <c r="AT46" s="371"/>
      <c r="AU46" s="395" t="str">
        <f>Calcu!M48</f>
        <v/>
      </c>
      <c r="AV46" s="396"/>
      <c r="AW46" s="396"/>
      <c r="AX46" s="396"/>
      <c r="AY46" s="397"/>
    </row>
    <row r="47" spans="1:51" ht="18.75" customHeight="1">
      <c r="A47" s="56"/>
      <c r="B47" s="369" t="str">
        <f>Calcu!C49</f>
        <v/>
      </c>
      <c r="C47" s="370"/>
      <c r="D47" s="370"/>
      <c r="E47" s="370"/>
      <c r="F47" s="371"/>
      <c r="G47" s="369" t="str">
        <f>Calcu!D49</f>
        <v/>
      </c>
      <c r="H47" s="370"/>
      <c r="I47" s="370"/>
      <c r="J47" s="370"/>
      <c r="K47" s="371"/>
      <c r="L47" s="369" t="str">
        <f>Calcu!E49</f>
        <v/>
      </c>
      <c r="M47" s="370"/>
      <c r="N47" s="370"/>
      <c r="O47" s="370"/>
      <c r="P47" s="371"/>
      <c r="Q47" s="369" t="str">
        <f>Calcu!G49</f>
        <v/>
      </c>
      <c r="R47" s="370"/>
      <c r="S47" s="370"/>
      <c r="T47" s="370"/>
      <c r="U47" s="371"/>
      <c r="V47" s="369" t="str">
        <f>Calcu!H49</f>
        <v/>
      </c>
      <c r="W47" s="370"/>
      <c r="X47" s="370"/>
      <c r="Y47" s="370"/>
      <c r="Z47" s="371"/>
      <c r="AA47" s="369" t="str">
        <f>Calcu!I49</f>
        <v/>
      </c>
      <c r="AB47" s="370"/>
      <c r="AC47" s="370"/>
      <c r="AD47" s="370"/>
      <c r="AE47" s="371"/>
      <c r="AF47" s="369" t="str">
        <f>Calcu!J49</f>
        <v/>
      </c>
      <c r="AG47" s="370"/>
      <c r="AH47" s="370"/>
      <c r="AI47" s="370"/>
      <c r="AJ47" s="371"/>
      <c r="AK47" s="369" t="str">
        <f>Calcu!K49</f>
        <v/>
      </c>
      <c r="AL47" s="370"/>
      <c r="AM47" s="370"/>
      <c r="AN47" s="370"/>
      <c r="AO47" s="371"/>
      <c r="AP47" s="369" t="str">
        <f>Calcu!L49</f>
        <v/>
      </c>
      <c r="AQ47" s="370"/>
      <c r="AR47" s="370"/>
      <c r="AS47" s="370"/>
      <c r="AT47" s="371"/>
      <c r="AU47" s="395" t="str">
        <f>Calcu!M49</f>
        <v/>
      </c>
      <c r="AV47" s="396"/>
      <c r="AW47" s="396"/>
      <c r="AX47" s="396"/>
      <c r="AY47" s="397"/>
    </row>
    <row r="48" spans="1:51" ht="18.75" customHeight="1">
      <c r="A48" s="56"/>
      <c r="B48" s="369" t="str">
        <f>Calcu!C50</f>
        <v/>
      </c>
      <c r="C48" s="370"/>
      <c r="D48" s="370"/>
      <c r="E48" s="370"/>
      <c r="F48" s="371"/>
      <c r="G48" s="369" t="str">
        <f>Calcu!D50</f>
        <v/>
      </c>
      <c r="H48" s="370"/>
      <c r="I48" s="370"/>
      <c r="J48" s="370"/>
      <c r="K48" s="371"/>
      <c r="L48" s="369" t="str">
        <f>Calcu!E50</f>
        <v/>
      </c>
      <c r="M48" s="370"/>
      <c r="N48" s="370"/>
      <c r="O48" s="370"/>
      <c r="P48" s="371"/>
      <c r="Q48" s="369" t="str">
        <f>Calcu!G50</f>
        <v/>
      </c>
      <c r="R48" s="370"/>
      <c r="S48" s="370"/>
      <c r="T48" s="370"/>
      <c r="U48" s="371"/>
      <c r="V48" s="369" t="str">
        <f>Calcu!H50</f>
        <v/>
      </c>
      <c r="W48" s="370"/>
      <c r="X48" s="370"/>
      <c r="Y48" s="370"/>
      <c r="Z48" s="371"/>
      <c r="AA48" s="369" t="str">
        <f>Calcu!I50</f>
        <v/>
      </c>
      <c r="AB48" s="370"/>
      <c r="AC48" s="370"/>
      <c r="AD48" s="370"/>
      <c r="AE48" s="371"/>
      <c r="AF48" s="369" t="str">
        <f>Calcu!J50</f>
        <v/>
      </c>
      <c r="AG48" s="370"/>
      <c r="AH48" s="370"/>
      <c r="AI48" s="370"/>
      <c r="AJ48" s="371"/>
      <c r="AK48" s="369" t="str">
        <f>Calcu!K50</f>
        <v/>
      </c>
      <c r="AL48" s="370"/>
      <c r="AM48" s="370"/>
      <c r="AN48" s="370"/>
      <c r="AO48" s="371"/>
      <c r="AP48" s="369" t="str">
        <f>Calcu!L50</f>
        <v/>
      </c>
      <c r="AQ48" s="370"/>
      <c r="AR48" s="370"/>
      <c r="AS48" s="370"/>
      <c r="AT48" s="371"/>
      <c r="AU48" s="395" t="str">
        <f>Calcu!M50</f>
        <v/>
      </c>
      <c r="AV48" s="396"/>
      <c r="AW48" s="396"/>
      <c r="AX48" s="396"/>
      <c r="AY48" s="397"/>
    </row>
    <row r="49" spans="1:51" ht="18.75" customHeight="1">
      <c r="A49" s="56"/>
      <c r="B49" s="369" t="str">
        <f>Calcu!C51</f>
        <v/>
      </c>
      <c r="C49" s="370"/>
      <c r="D49" s="370"/>
      <c r="E49" s="370"/>
      <c r="F49" s="371"/>
      <c r="G49" s="369" t="str">
        <f>Calcu!D51</f>
        <v/>
      </c>
      <c r="H49" s="370"/>
      <c r="I49" s="370"/>
      <c r="J49" s="370"/>
      <c r="K49" s="371"/>
      <c r="L49" s="369" t="str">
        <f>Calcu!E51</f>
        <v/>
      </c>
      <c r="M49" s="370"/>
      <c r="N49" s="370"/>
      <c r="O49" s="370"/>
      <c r="P49" s="371"/>
      <c r="Q49" s="369" t="str">
        <f>Calcu!G51</f>
        <v/>
      </c>
      <c r="R49" s="370"/>
      <c r="S49" s="370"/>
      <c r="T49" s="370"/>
      <c r="U49" s="371"/>
      <c r="V49" s="369" t="str">
        <f>Calcu!H51</f>
        <v/>
      </c>
      <c r="W49" s="370"/>
      <c r="X49" s="370"/>
      <c r="Y49" s="370"/>
      <c r="Z49" s="371"/>
      <c r="AA49" s="369" t="str">
        <f>Calcu!I51</f>
        <v/>
      </c>
      <c r="AB49" s="370"/>
      <c r="AC49" s="370"/>
      <c r="AD49" s="370"/>
      <c r="AE49" s="371"/>
      <c r="AF49" s="369" t="str">
        <f>Calcu!J51</f>
        <v/>
      </c>
      <c r="AG49" s="370"/>
      <c r="AH49" s="370"/>
      <c r="AI49" s="370"/>
      <c r="AJ49" s="371"/>
      <c r="AK49" s="369" t="str">
        <f>Calcu!K51</f>
        <v/>
      </c>
      <c r="AL49" s="370"/>
      <c r="AM49" s="370"/>
      <c r="AN49" s="370"/>
      <c r="AO49" s="371"/>
      <c r="AP49" s="369" t="str">
        <f>Calcu!L51</f>
        <v/>
      </c>
      <c r="AQ49" s="370"/>
      <c r="AR49" s="370"/>
      <c r="AS49" s="370"/>
      <c r="AT49" s="371"/>
      <c r="AU49" s="395" t="str">
        <f>Calcu!M51</f>
        <v/>
      </c>
      <c r="AV49" s="396"/>
      <c r="AW49" s="396"/>
      <c r="AX49" s="396"/>
      <c r="AY49" s="397"/>
    </row>
    <row r="50" spans="1:51" ht="18.75" customHeight="1">
      <c r="A50" s="56"/>
      <c r="B50" s="369" t="str">
        <f>Calcu!C52</f>
        <v/>
      </c>
      <c r="C50" s="370"/>
      <c r="D50" s="370"/>
      <c r="E50" s="370"/>
      <c r="F50" s="371"/>
      <c r="G50" s="369" t="str">
        <f>Calcu!D52</f>
        <v/>
      </c>
      <c r="H50" s="370"/>
      <c r="I50" s="370"/>
      <c r="J50" s="370"/>
      <c r="K50" s="371"/>
      <c r="L50" s="369" t="str">
        <f>Calcu!E52</f>
        <v/>
      </c>
      <c r="M50" s="370"/>
      <c r="N50" s="370"/>
      <c r="O50" s="370"/>
      <c r="P50" s="371"/>
      <c r="Q50" s="369" t="str">
        <f>Calcu!G52</f>
        <v/>
      </c>
      <c r="R50" s="370"/>
      <c r="S50" s="370"/>
      <c r="T50" s="370"/>
      <c r="U50" s="371"/>
      <c r="V50" s="369" t="str">
        <f>Calcu!H52</f>
        <v/>
      </c>
      <c r="W50" s="370"/>
      <c r="X50" s="370"/>
      <c r="Y50" s="370"/>
      <c r="Z50" s="371"/>
      <c r="AA50" s="369" t="str">
        <f>Calcu!I52</f>
        <v/>
      </c>
      <c r="AB50" s="370"/>
      <c r="AC50" s="370"/>
      <c r="AD50" s="370"/>
      <c r="AE50" s="371"/>
      <c r="AF50" s="369" t="str">
        <f>Calcu!J52</f>
        <v/>
      </c>
      <c r="AG50" s="370"/>
      <c r="AH50" s="370"/>
      <c r="AI50" s="370"/>
      <c r="AJ50" s="371"/>
      <c r="AK50" s="369" t="str">
        <f>Calcu!K52</f>
        <v/>
      </c>
      <c r="AL50" s="370"/>
      <c r="AM50" s="370"/>
      <c r="AN50" s="370"/>
      <c r="AO50" s="371"/>
      <c r="AP50" s="369" t="str">
        <f>Calcu!L52</f>
        <v/>
      </c>
      <c r="AQ50" s="370"/>
      <c r="AR50" s="370"/>
      <c r="AS50" s="370"/>
      <c r="AT50" s="371"/>
      <c r="AU50" s="395" t="str">
        <f>Calcu!M52</f>
        <v/>
      </c>
      <c r="AV50" s="396"/>
      <c r="AW50" s="396"/>
      <c r="AX50" s="396"/>
      <c r="AY50" s="397"/>
    </row>
    <row r="51" spans="1:51" ht="18.75" customHeight="1">
      <c r="A51" s="56"/>
      <c r="B51" s="369" t="str">
        <f>Calcu!C53</f>
        <v/>
      </c>
      <c r="C51" s="370"/>
      <c r="D51" s="370"/>
      <c r="E51" s="370"/>
      <c r="F51" s="371"/>
      <c r="G51" s="369" t="str">
        <f>Calcu!D53</f>
        <v/>
      </c>
      <c r="H51" s="370"/>
      <c r="I51" s="370"/>
      <c r="J51" s="370"/>
      <c r="K51" s="371"/>
      <c r="L51" s="369" t="str">
        <f>Calcu!E53</f>
        <v/>
      </c>
      <c r="M51" s="370"/>
      <c r="N51" s="370"/>
      <c r="O51" s="370"/>
      <c r="P51" s="371"/>
      <c r="Q51" s="369" t="str">
        <f>Calcu!G53</f>
        <v/>
      </c>
      <c r="R51" s="370"/>
      <c r="S51" s="370"/>
      <c r="T51" s="370"/>
      <c r="U51" s="371"/>
      <c r="V51" s="369" t="str">
        <f>Calcu!H53</f>
        <v/>
      </c>
      <c r="W51" s="370"/>
      <c r="X51" s="370"/>
      <c r="Y51" s="370"/>
      <c r="Z51" s="371"/>
      <c r="AA51" s="369" t="str">
        <f>Calcu!I53</f>
        <v/>
      </c>
      <c r="AB51" s="370"/>
      <c r="AC51" s="370"/>
      <c r="AD51" s="370"/>
      <c r="AE51" s="371"/>
      <c r="AF51" s="369" t="str">
        <f>Calcu!J53</f>
        <v/>
      </c>
      <c r="AG51" s="370"/>
      <c r="AH51" s="370"/>
      <c r="AI51" s="370"/>
      <c r="AJ51" s="371"/>
      <c r="AK51" s="369" t="str">
        <f>Calcu!K53</f>
        <v/>
      </c>
      <c r="AL51" s="370"/>
      <c r="AM51" s="370"/>
      <c r="AN51" s="370"/>
      <c r="AO51" s="371"/>
      <c r="AP51" s="369" t="str">
        <f>Calcu!L53</f>
        <v/>
      </c>
      <c r="AQ51" s="370"/>
      <c r="AR51" s="370"/>
      <c r="AS51" s="370"/>
      <c r="AT51" s="371"/>
      <c r="AU51" s="395" t="str">
        <f>Calcu!M53</f>
        <v/>
      </c>
      <c r="AV51" s="396"/>
      <c r="AW51" s="396"/>
      <c r="AX51" s="396"/>
      <c r="AY51" s="397"/>
    </row>
    <row r="52" spans="1:51" ht="18.75" customHeight="1">
      <c r="A52" s="56"/>
      <c r="B52" s="369" t="str">
        <f>Calcu!C54</f>
        <v/>
      </c>
      <c r="C52" s="370"/>
      <c r="D52" s="370"/>
      <c r="E52" s="370"/>
      <c r="F52" s="371"/>
      <c r="G52" s="369" t="str">
        <f>Calcu!D54</f>
        <v/>
      </c>
      <c r="H52" s="370"/>
      <c r="I52" s="370"/>
      <c r="J52" s="370"/>
      <c r="K52" s="371"/>
      <c r="L52" s="369" t="str">
        <f>Calcu!E54</f>
        <v/>
      </c>
      <c r="M52" s="370"/>
      <c r="N52" s="370"/>
      <c r="O52" s="370"/>
      <c r="P52" s="371"/>
      <c r="Q52" s="369" t="str">
        <f>Calcu!G54</f>
        <v/>
      </c>
      <c r="R52" s="370"/>
      <c r="S52" s="370"/>
      <c r="T52" s="370"/>
      <c r="U52" s="371"/>
      <c r="V52" s="369" t="str">
        <f>Calcu!H54</f>
        <v/>
      </c>
      <c r="W52" s="370"/>
      <c r="X52" s="370"/>
      <c r="Y52" s="370"/>
      <c r="Z52" s="371"/>
      <c r="AA52" s="369" t="str">
        <f>Calcu!I54</f>
        <v/>
      </c>
      <c r="AB52" s="370"/>
      <c r="AC52" s="370"/>
      <c r="AD52" s="370"/>
      <c r="AE52" s="371"/>
      <c r="AF52" s="369" t="str">
        <f>Calcu!J54</f>
        <v/>
      </c>
      <c r="AG52" s="370"/>
      <c r="AH52" s="370"/>
      <c r="AI52" s="370"/>
      <c r="AJ52" s="371"/>
      <c r="AK52" s="369" t="str">
        <f>Calcu!K54</f>
        <v/>
      </c>
      <c r="AL52" s="370"/>
      <c r="AM52" s="370"/>
      <c r="AN52" s="370"/>
      <c r="AO52" s="371"/>
      <c r="AP52" s="369" t="str">
        <f>Calcu!L54</f>
        <v/>
      </c>
      <c r="AQ52" s="370"/>
      <c r="AR52" s="370"/>
      <c r="AS52" s="370"/>
      <c r="AT52" s="371"/>
      <c r="AU52" s="395" t="str">
        <f>Calcu!M54</f>
        <v/>
      </c>
      <c r="AV52" s="396"/>
      <c r="AW52" s="396"/>
      <c r="AX52" s="396"/>
      <c r="AY52" s="397"/>
    </row>
    <row r="53" spans="1:51" ht="18.75" customHeight="1">
      <c r="A53" s="56"/>
      <c r="B53" s="369" t="str">
        <f>Calcu!C55</f>
        <v/>
      </c>
      <c r="C53" s="370"/>
      <c r="D53" s="370"/>
      <c r="E53" s="370"/>
      <c r="F53" s="371"/>
      <c r="G53" s="369" t="str">
        <f>Calcu!D55</f>
        <v/>
      </c>
      <c r="H53" s="370"/>
      <c r="I53" s="370"/>
      <c r="J53" s="370"/>
      <c r="K53" s="371"/>
      <c r="L53" s="369" t="str">
        <f>Calcu!E55</f>
        <v/>
      </c>
      <c r="M53" s="370"/>
      <c r="N53" s="370"/>
      <c r="O53" s="370"/>
      <c r="P53" s="371"/>
      <c r="Q53" s="369" t="str">
        <f>Calcu!G55</f>
        <v/>
      </c>
      <c r="R53" s="370"/>
      <c r="S53" s="370"/>
      <c r="T53" s="370"/>
      <c r="U53" s="371"/>
      <c r="V53" s="369" t="str">
        <f>Calcu!H55</f>
        <v/>
      </c>
      <c r="W53" s="370"/>
      <c r="X53" s="370"/>
      <c r="Y53" s="370"/>
      <c r="Z53" s="371"/>
      <c r="AA53" s="369" t="str">
        <f>Calcu!I55</f>
        <v/>
      </c>
      <c r="AB53" s="370"/>
      <c r="AC53" s="370"/>
      <c r="AD53" s="370"/>
      <c r="AE53" s="371"/>
      <c r="AF53" s="369" t="str">
        <f>Calcu!J55</f>
        <v/>
      </c>
      <c r="AG53" s="370"/>
      <c r="AH53" s="370"/>
      <c r="AI53" s="370"/>
      <c r="AJ53" s="371"/>
      <c r="AK53" s="369" t="str">
        <f>Calcu!K55</f>
        <v/>
      </c>
      <c r="AL53" s="370"/>
      <c r="AM53" s="370"/>
      <c r="AN53" s="370"/>
      <c r="AO53" s="371"/>
      <c r="AP53" s="369" t="str">
        <f>Calcu!L55</f>
        <v/>
      </c>
      <c r="AQ53" s="370"/>
      <c r="AR53" s="370"/>
      <c r="AS53" s="370"/>
      <c r="AT53" s="371"/>
      <c r="AU53" s="395" t="str">
        <f>Calcu!M55</f>
        <v/>
      </c>
      <c r="AV53" s="396"/>
      <c r="AW53" s="396"/>
      <c r="AX53" s="396"/>
      <c r="AY53" s="397"/>
    </row>
    <row r="54" spans="1:51" ht="18.75" customHeight="1">
      <c r="A54" s="56"/>
      <c r="B54" s="369" t="str">
        <f>Calcu!C56</f>
        <v/>
      </c>
      <c r="C54" s="370"/>
      <c r="D54" s="370"/>
      <c r="E54" s="370"/>
      <c r="F54" s="371"/>
      <c r="G54" s="369" t="str">
        <f>Calcu!D56</f>
        <v/>
      </c>
      <c r="H54" s="370"/>
      <c r="I54" s="370"/>
      <c r="J54" s="370"/>
      <c r="K54" s="371"/>
      <c r="L54" s="369" t="str">
        <f>Calcu!E56</f>
        <v/>
      </c>
      <c r="M54" s="370"/>
      <c r="N54" s="370"/>
      <c r="O54" s="370"/>
      <c r="P54" s="371"/>
      <c r="Q54" s="369" t="str">
        <f>Calcu!G56</f>
        <v/>
      </c>
      <c r="R54" s="370"/>
      <c r="S54" s="370"/>
      <c r="T54" s="370"/>
      <c r="U54" s="371"/>
      <c r="V54" s="369" t="str">
        <f>Calcu!H56</f>
        <v/>
      </c>
      <c r="W54" s="370"/>
      <c r="X54" s="370"/>
      <c r="Y54" s="370"/>
      <c r="Z54" s="371"/>
      <c r="AA54" s="369" t="str">
        <f>Calcu!I56</f>
        <v/>
      </c>
      <c r="AB54" s="370"/>
      <c r="AC54" s="370"/>
      <c r="AD54" s="370"/>
      <c r="AE54" s="371"/>
      <c r="AF54" s="369" t="str">
        <f>Calcu!J56</f>
        <v/>
      </c>
      <c r="AG54" s="370"/>
      <c r="AH54" s="370"/>
      <c r="AI54" s="370"/>
      <c r="AJ54" s="371"/>
      <c r="AK54" s="369" t="str">
        <f>Calcu!K56</f>
        <v/>
      </c>
      <c r="AL54" s="370"/>
      <c r="AM54" s="370"/>
      <c r="AN54" s="370"/>
      <c r="AO54" s="371"/>
      <c r="AP54" s="369" t="str">
        <f>Calcu!L56</f>
        <v/>
      </c>
      <c r="AQ54" s="370"/>
      <c r="AR54" s="370"/>
      <c r="AS54" s="370"/>
      <c r="AT54" s="371"/>
      <c r="AU54" s="395" t="str">
        <f>Calcu!M56</f>
        <v/>
      </c>
      <c r="AV54" s="396"/>
      <c r="AW54" s="396"/>
      <c r="AX54" s="396"/>
      <c r="AY54" s="397"/>
    </row>
    <row r="55" spans="1:51" ht="18.75" customHeight="1">
      <c r="A55" s="56"/>
      <c r="B55" s="369" t="str">
        <f>Calcu!C57</f>
        <v/>
      </c>
      <c r="C55" s="370"/>
      <c r="D55" s="370"/>
      <c r="E55" s="370"/>
      <c r="F55" s="371"/>
      <c r="G55" s="369" t="str">
        <f>Calcu!D57</f>
        <v/>
      </c>
      <c r="H55" s="370"/>
      <c r="I55" s="370"/>
      <c r="J55" s="370"/>
      <c r="K55" s="371"/>
      <c r="L55" s="369" t="str">
        <f>Calcu!E57</f>
        <v/>
      </c>
      <c r="M55" s="370"/>
      <c r="N55" s="370"/>
      <c r="O55" s="370"/>
      <c r="P55" s="371"/>
      <c r="Q55" s="369" t="str">
        <f>Calcu!G57</f>
        <v/>
      </c>
      <c r="R55" s="370"/>
      <c r="S55" s="370"/>
      <c r="T55" s="370"/>
      <c r="U55" s="371"/>
      <c r="V55" s="369" t="str">
        <f>Calcu!H57</f>
        <v/>
      </c>
      <c r="W55" s="370"/>
      <c r="X55" s="370"/>
      <c r="Y55" s="370"/>
      <c r="Z55" s="371"/>
      <c r="AA55" s="369" t="str">
        <f>Calcu!I57</f>
        <v/>
      </c>
      <c r="AB55" s="370"/>
      <c r="AC55" s="370"/>
      <c r="AD55" s="370"/>
      <c r="AE55" s="371"/>
      <c r="AF55" s="369" t="str">
        <f>Calcu!J57</f>
        <v/>
      </c>
      <c r="AG55" s="370"/>
      <c r="AH55" s="370"/>
      <c r="AI55" s="370"/>
      <c r="AJ55" s="371"/>
      <c r="AK55" s="369" t="str">
        <f>Calcu!K57</f>
        <v/>
      </c>
      <c r="AL55" s="370"/>
      <c r="AM55" s="370"/>
      <c r="AN55" s="370"/>
      <c r="AO55" s="371"/>
      <c r="AP55" s="369" t="str">
        <f>Calcu!L57</f>
        <v/>
      </c>
      <c r="AQ55" s="370"/>
      <c r="AR55" s="370"/>
      <c r="AS55" s="370"/>
      <c r="AT55" s="371"/>
      <c r="AU55" s="395" t="str">
        <f>Calcu!M57</f>
        <v/>
      </c>
      <c r="AV55" s="396"/>
      <c r="AW55" s="396"/>
      <c r="AX55" s="396"/>
      <c r="AY55" s="397"/>
    </row>
    <row r="56" spans="1:51" ht="18.75" customHeight="1">
      <c r="A56" s="56"/>
      <c r="B56" s="369" t="str">
        <f>Calcu!C58</f>
        <v/>
      </c>
      <c r="C56" s="370"/>
      <c r="D56" s="370"/>
      <c r="E56" s="370"/>
      <c r="F56" s="371"/>
      <c r="G56" s="369" t="str">
        <f>Calcu!D58</f>
        <v/>
      </c>
      <c r="H56" s="370"/>
      <c r="I56" s="370"/>
      <c r="J56" s="370"/>
      <c r="K56" s="371"/>
      <c r="L56" s="369" t="str">
        <f>Calcu!E58</f>
        <v/>
      </c>
      <c r="M56" s="370"/>
      <c r="N56" s="370"/>
      <c r="O56" s="370"/>
      <c r="P56" s="371"/>
      <c r="Q56" s="369" t="str">
        <f>Calcu!G58</f>
        <v/>
      </c>
      <c r="R56" s="370"/>
      <c r="S56" s="370"/>
      <c r="T56" s="370"/>
      <c r="U56" s="371"/>
      <c r="V56" s="369" t="str">
        <f>Calcu!H58</f>
        <v/>
      </c>
      <c r="W56" s="370"/>
      <c r="X56" s="370"/>
      <c r="Y56" s="370"/>
      <c r="Z56" s="371"/>
      <c r="AA56" s="369" t="str">
        <f>Calcu!I58</f>
        <v/>
      </c>
      <c r="AB56" s="370"/>
      <c r="AC56" s="370"/>
      <c r="AD56" s="370"/>
      <c r="AE56" s="371"/>
      <c r="AF56" s="369" t="str">
        <f>Calcu!J58</f>
        <v/>
      </c>
      <c r="AG56" s="370"/>
      <c r="AH56" s="370"/>
      <c r="AI56" s="370"/>
      <c r="AJ56" s="371"/>
      <c r="AK56" s="369" t="str">
        <f>Calcu!K58</f>
        <v/>
      </c>
      <c r="AL56" s="370"/>
      <c r="AM56" s="370"/>
      <c r="AN56" s="370"/>
      <c r="AO56" s="371"/>
      <c r="AP56" s="369" t="str">
        <f>Calcu!L58</f>
        <v/>
      </c>
      <c r="AQ56" s="370"/>
      <c r="AR56" s="370"/>
      <c r="AS56" s="370"/>
      <c r="AT56" s="371"/>
      <c r="AU56" s="395" t="str">
        <f>Calcu!M58</f>
        <v/>
      </c>
      <c r="AV56" s="396"/>
      <c r="AW56" s="396"/>
      <c r="AX56" s="396"/>
      <c r="AY56" s="397"/>
    </row>
    <row r="57" spans="1:51" ht="18.75" customHeight="1">
      <c r="A57" s="56"/>
      <c r="B57" s="369" t="str">
        <f>Calcu!C59</f>
        <v/>
      </c>
      <c r="C57" s="370"/>
      <c r="D57" s="370"/>
      <c r="E57" s="370"/>
      <c r="F57" s="371"/>
      <c r="G57" s="369" t="str">
        <f>Calcu!D59</f>
        <v/>
      </c>
      <c r="H57" s="370"/>
      <c r="I57" s="370"/>
      <c r="J57" s="370"/>
      <c r="K57" s="371"/>
      <c r="L57" s="369" t="str">
        <f>Calcu!E59</f>
        <v/>
      </c>
      <c r="M57" s="370"/>
      <c r="N57" s="370"/>
      <c r="O57" s="370"/>
      <c r="P57" s="371"/>
      <c r="Q57" s="369" t="str">
        <f>Calcu!G59</f>
        <v/>
      </c>
      <c r="R57" s="370"/>
      <c r="S57" s="370"/>
      <c r="T57" s="370"/>
      <c r="U57" s="371"/>
      <c r="V57" s="369" t="str">
        <f>Calcu!H59</f>
        <v/>
      </c>
      <c r="W57" s="370"/>
      <c r="X57" s="370"/>
      <c r="Y57" s="370"/>
      <c r="Z57" s="371"/>
      <c r="AA57" s="369" t="str">
        <f>Calcu!I59</f>
        <v/>
      </c>
      <c r="AB57" s="370"/>
      <c r="AC57" s="370"/>
      <c r="AD57" s="370"/>
      <c r="AE57" s="371"/>
      <c r="AF57" s="369" t="str">
        <f>Calcu!J59</f>
        <v/>
      </c>
      <c r="AG57" s="370"/>
      <c r="AH57" s="370"/>
      <c r="AI57" s="370"/>
      <c r="AJ57" s="371"/>
      <c r="AK57" s="369" t="str">
        <f>Calcu!K59</f>
        <v/>
      </c>
      <c r="AL57" s="370"/>
      <c r="AM57" s="370"/>
      <c r="AN57" s="370"/>
      <c r="AO57" s="371"/>
      <c r="AP57" s="369" t="str">
        <f>Calcu!L59</f>
        <v/>
      </c>
      <c r="AQ57" s="370"/>
      <c r="AR57" s="370"/>
      <c r="AS57" s="370"/>
      <c r="AT57" s="371"/>
      <c r="AU57" s="395" t="str">
        <f>Calcu!M59</f>
        <v/>
      </c>
      <c r="AV57" s="396"/>
      <c r="AW57" s="396"/>
      <c r="AX57" s="396"/>
      <c r="AY57" s="397"/>
    </row>
    <row r="58" spans="1:51" ht="18.75" customHeight="1">
      <c r="A58" s="56"/>
      <c r="B58" s="369" t="str">
        <f>Calcu!C60</f>
        <v/>
      </c>
      <c r="C58" s="370"/>
      <c r="D58" s="370"/>
      <c r="E58" s="370"/>
      <c r="F58" s="371"/>
      <c r="G58" s="369" t="str">
        <f>Calcu!D60</f>
        <v/>
      </c>
      <c r="H58" s="370"/>
      <c r="I58" s="370"/>
      <c r="J58" s="370"/>
      <c r="K58" s="371"/>
      <c r="L58" s="369" t="str">
        <f>Calcu!E60</f>
        <v/>
      </c>
      <c r="M58" s="370"/>
      <c r="N58" s="370"/>
      <c r="O58" s="370"/>
      <c r="P58" s="371"/>
      <c r="Q58" s="369" t="str">
        <f>Calcu!G60</f>
        <v/>
      </c>
      <c r="R58" s="370"/>
      <c r="S58" s="370"/>
      <c r="T58" s="370"/>
      <c r="U58" s="371"/>
      <c r="V58" s="369" t="str">
        <f>Calcu!H60</f>
        <v/>
      </c>
      <c r="W58" s="370"/>
      <c r="X58" s="370"/>
      <c r="Y58" s="370"/>
      <c r="Z58" s="371"/>
      <c r="AA58" s="369" t="str">
        <f>Calcu!I60</f>
        <v/>
      </c>
      <c r="AB58" s="370"/>
      <c r="AC58" s="370"/>
      <c r="AD58" s="370"/>
      <c r="AE58" s="371"/>
      <c r="AF58" s="369" t="str">
        <f>Calcu!J60</f>
        <v/>
      </c>
      <c r="AG58" s="370"/>
      <c r="AH58" s="370"/>
      <c r="AI58" s="370"/>
      <c r="AJ58" s="371"/>
      <c r="AK58" s="369" t="str">
        <f>Calcu!K60</f>
        <v/>
      </c>
      <c r="AL58" s="370"/>
      <c r="AM58" s="370"/>
      <c r="AN58" s="370"/>
      <c r="AO58" s="371"/>
      <c r="AP58" s="369" t="str">
        <f>Calcu!L60</f>
        <v/>
      </c>
      <c r="AQ58" s="370"/>
      <c r="AR58" s="370"/>
      <c r="AS58" s="370"/>
      <c r="AT58" s="371"/>
      <c r="AU58" s="395" t="str">
        <f>Calcu!M60</f>
        <v/>
      </c>
      <c r="AV58" s="396"/>
      <c r="AW58" s="396"/>
      <c r="AX58" s="396"/>
      <c r="AY58" s="397"/>
    </row>
    <row r="59" spans="1:51" ht="18.75" customHeight="1">
      <c r="A59" s="56"/>
      <c r="B59" s="369" t="str">
        <f>Calcu!C61</f>
        <v/>
      </c>
      <c r="C59" s="370"/>
      <c r="D59" s="370"/>
      <c r="E59" s="370"/>
      <c r="F59" s="371"/>
      <c r="G59" s="369" t="str">
        <f>Calcu!D61</f>
        <v/>
      </c>
      <c r="H59" s="370"/>
      <c r="I59" s="370"/>
      <c r="J59" s="370"/>
      <c r="K59" s="371"/>
      <c r="L59" s="369" t="str">
        <f>Calcu!E61</f>
        <v/>
      </c>
      <c r="M59" s="370"/>
      <c r="N59" s="370"/>
      <c r="O59" s="370"/>
      <c r="P59" s="371"/>
      <c r="Q59" s="369" t="str">
        <f>Calcu!G61</f>
        <v/>
      </c>
      <c r="R59" s="370"/>
      <c r="S59" s="370"/>
      <c r="T59" s="370"/>
      <c r="U59" s="371"/>
      <c r="V59" s="369" t="str">
        <f>Calcu!H61</f>
        <v/>
      </c>
      <c r="W59" s="370"/>
      <c r="X59" s="370"/>
      <c r="Y59" s="370"/>
      <c r="Z59" s="371"/>
      <c r="AA59" s="369" t="str">
        <f>Calcu!I61</f>
        <v/>
      </c>
      <c r="AB59" s="370"/>
      <c r="AC59" s="370"/>
      <c r="AD59" s="370"/>
      <c r="AE59" s="371"/>
      <c r="AF59" s="369" t="str">
        <f>Calcu!J61</f>
        <v/>
      </c>
      <c r="AG59" s="370"/>
      <c r="AH59" s="370"/>
      <c r="AI59" s="370"/>
      <c r="AJ59" s="371"/>
      <c r="AK59" s="369" t="str">
        <f>Calcu!K61</f>
        <v/>
      </c>
      <c r="AL59" s="370"/>
      <c r="AM59" s="370"/>
      <c r="AN59" s="370"/>
      <c r="AO59" s="371"/>
      <c r="AP59" s="369" t="str">
        <f>Calcu!L61</f>
        <v/>
      </c>
      <c r="AQ59" s="370"/>
      <c r="AR59" s="370"/>
      <c r="AS59" s="370"/>
      <c r="AT59" s="371"/>
      <c r="AU59" s="395" t="str">
        <f>Calcu!M61</f>
        <v/>
      </c>
      <c r="AV59" s="396"/>
      <c r="AW59" s="396"/>
      <c r="AX59" s="396"/>
      <c r="AY59" s="397"/>
    </row>
    <row r="60" spans="1:51" ht="18.75" customHeight="1">
      <c r="A60" s="56"/>
      <c r="B60" s="369" t="str">
        <f>Calcu!C62</f>
        <v/>
      </c>
      <c r="C60" s="370"/>
      <c r="D60" s="370"/>
      <c r="E60" s="370"/>
      <c r="F60" s="371"/>
      <c r="G60" s="369" t="str">
        <f>Calcu!D62</f>
        <v/>
      </c>
      <c r="H60" s="370"/>
      <c r="I60" s="370"/>
      <c r="J60" s="370"/>
      <c r="K60" s="371"/>
      <c r="L60" s="369" t="str">
        <f>Calcu!E62</f>
        <v/>
      </c>
      <c r="M60" s="370"/>
      <c r="N60" s="370"/>
      <c r="O60" s="370"/>
      <c r="P60" s="371"/>
      <c r="Q60" s="369" t="str">
        <f>Calcu!G62</f>
        <v/>
      </c>
      <c r="R60" s="370"/>
      <c r="S60" s="370"/>
      <c r="T60" s="370"/>
      <c r="U60" s="371"/>
      <c r="V60" s="369" t="str">
        <f>Calcu!H62</f>
        <v/>
      </c>
      <c r="W60" s="370"/>
      <c r="X60" s="370"/>
      <c r="Y60" s="370"/>
      <c r="Z60" s="371"/>
      <c r="AA60" s="369" t="str">
        <f>Calcu!I62</f>
        <v/>
      </c>
      <c r="AB60" s="370"/>
      <c r="AC60" s="370"/>
      <c r="AD60" s="370"/>
      <c r="AE60" s="371"/>
      <c r="AF60" s="369" t="str">
        <f>Calcu!J62</f>
        <v/>
      </c>
      <c r="AG60" s="370"/>
      <c r="AH60" s="370"/>
      <c r="AI60" s="370"/>
      <c r="AJ60" s="371"/>
      <c r="AK60" s="369" t="str">
        <f>Calcu!K62</f>
        <v/>
      </c>
      <c r="AL60" s="370"/>
      <c r="AM60" s="370"/>
      <c r="AN60" s="370"/>
      <c r="AO60" s="371"/>
      <c r="AP60" s="369" t="str">
        <f>Calcu!L62</f>
        <v/>
      </c>
      <c r="AQ60" s="370"/>
      <c r="AR60" s="370"/>
      <c r="AS60" s="370"/>
      <c r="AT60" s="371"/>
      <c r="AU60" s="395" t="str">
        <f>Calcu!M62</f>
        <v/>
      </c>
      <c r="AV60" s="396"/>
      <c r="AW60" s="396"/>
      <c r="AX60" s="396"/>
      <c r="AY60" s="397"/>
    </row>
    <row r="61" spans="1:51" ht="18.75" customHeight="1">
      <c r="A61" s="56"/>
      <c r="B61" s="369" t="str">
        <f>Calcu!C63</f>
        <v/>
      </c>
      <c r="C61" s="370"/>
      <c r="D61" s="370"/>
      <c r="E61" s="370"/>
      <c r="F61" s="371"/>
      <c r="G61" s="369" t="str">
        <f>Calcu!D63</f>
        <v/>
      </c>
      <c r="H61" s="370"/>
      <c r="I61" s="370"/>
      <c r="J61" s="370"/>
      <c r="K61" s="371"/>
      <c r="L61" s="369" t="str">
        <f>Calcu!E63</f>
        <v/>
      </c>
      <c r="M61" s="370"/>
      <c r="N61" s="370"/>
      <c r="O61" s="370"/>
      <c r="P61" s="371"/>
      <c r="Q61" s="369" t="str">
        <f>Calcu!G63</f>
        <v/>
      </c>
      <c r="R61" s="370"/>
      <c r="S61" s="370"/>
      <c r="T61" s="370"/>
      <c r="U61" s="371"/>
      <c r="V61" s="369" t="str">
        <f>Calcu!H63</f>
        <v/>
      </c>
      <c r="W61" s="370"/>
      <c r="X61" s="370"/>
      <c r="Y61" s="370"/>
      <c r="Z61" s="371"/>
      <c r="AA61" s="369" t="str">
        <f>Calcu!I63</f>
        <v/>
      </c>
      <c r="AB61" s="370"/>
      <c r="AC61" s="370"/>
      <c r="AD61" s="370"/>
      <c r="AE61" s="371"/>
      <c r="AF61" s="369" t="str">
        <f>Calcu!J63</f>
        <v/>
      </c>
      <c r="AG61" s="370"/>
      <c r="AH61" s="370"/>
      <c r="AI61" s="370"/>
      <c r="AJ61" s="371"/>
      <c r="AK61" s="369" t="str">
        <f>Calcu!K63</f>
        <v/>
      </c>
      <c r="AL61" s="370"/>
      <c r="AM61" s="370"/>
      <c r="AN61" s="370"/>
      <c r="AO61" s="371"/>
      <c r="AP61" s="369" t="str">
        <f>Calcu!L63</f>
        <v/>
      </c>
      <c r="AQ61" s="370"/>
      <c r="AR61" s="370"/>
      <c r="AS61" s="370"/>
      <c r="AT61" s="371"/>
      <c r="AU61" s="395" t="str">
        <f>Calcu!M63</f>
        <v/>
      </c>
      <c r="AV61" s="396"/>
      <c r="AW61" s="396"/>
      <c r="AX61" s="396"/>
      <c r="AY61" s="397"/>
    </row>
    <row r="62" spans="1:51" ht="18.75" customHeight="1">
      <c r="A62" s="56"/>
      <c r="B62" s="369" t="str">
        <f>Calcu!C64</f>
        <v/>
      </c>
      <c r="C62" s="370"/>
      <c r="D62" s="370"/>
      <c r="E62" s="370"/>
      <c r="F62" s="371"/>
      <c r="G62" s="369" t="str">
        <f>Calcu!D64</f>
        <v/>
      </c>
      <c r="H62" s="370"/>
      <c r="I62" s="370"/>
      <c r="J62" s="370"/>
      <c r="K62" s="371"/>
      <c r="L62" s="369" t="str">
        <f>Calcu!E64</f>
        <v/>
      </c>
      <c r="M62" s="370"/>
      <c r="N62" s="370"/>
      <c r="O62" s="370"/>
      <c r="P62" s="371"/>
      <c r="Q62" s="369" t="str">
        <f>Calcu!G64</f>
        <v/>
      </c>
      <c r="R62" s="370"/>
      <c r="S62" s="370"/>
      <c r="T62" s="370"/>
      <c r="U62" s="371"/>
      <c r="V62" s="369" t="str">
        <f>Calcu!H64</f>
        <v/>
      </c>
      <c r="W62" s="370"/>
      <c r="X62" s="370"/>
      <c r="Y62" s="370"/>
      <c r="Z62" s="371"/>
      <c r="AA62" s="369" t="str">
        <f>Calcu!I64</f>
        <v/>
      </c>
      <c r="AB62" s="370"/>
      <c r="AC62" s="370"/>
      <c r="AD62" s="370"/>
      <c r="AE62" s="371"/>
      <c r="AF62" s="369" t="str">
        <f>Calcu!J64</f>
        <v/>
      </c>
      <c r="AG62" s="370"/>
      <c r="AH62" s="370"/>
      <c r="AI62" s="370"/>
      <c r="AJ62" s="371"/>
      <c r="AK62" s="369" t="str">
        <f>Calcu!K64</f>
        <v/>
      </c>
      <c r="AL62" s="370"/>
      <c r="AM62" s="370"/>
      <c r="AN62" s="370"/>
      <c r="AO62" s="371"/>
      <c r="AP62" s="369" t="str">
        <f>Calcu!L64</f>
        <v/>
      </c>
      <c r="AQ62" s="370"/>
      <c r="AR62" s="370"/>
      <c r="AS62" s="370"/>
      <c r="AT62" s="371"/>
      <c r="AU62" s="395" t="str">
        <f>Calcu!M64</f>
        <v/>
      </c>
      <c r="AV62" s="396"/>
      <c r="AW62" s="396"/>
      <c r="AX62" s="396"/>
      <c r="AY62" s="397"/>
    </row>
    <row r="63" spans="1:51" ht="18.75" customHeight="1">
      <c r="A63" s="56"/>
      <c r="B63" s="369" t="str">
        <f>Calcu!C65</f>
        <v/>
      </c>
      <c r="C63" s="370"/>
      <c r="D63" s="370"/>
      <c r="E63" s="370"/>
      <c r="F63" s="371"/>
      <c r="G63" s="369" t="str">
        <f>Calcu!D65</f>
        <v/>
      </c>
      <c r="H63" s="370"/>
      <c r="I63" s="370"/>
      <c r="J63" s="370"/>
      <c r="K63" s="371"/>
      <c r="L63" s="369" t="str">
        <f>Calcu!E65</f>
        <v/>
      </c>
      <c r="M63" s="370"/>
      <c r="N63" s="370"/>
      <c r="O63" s="370"/>
      <c r="P63" s="371"/>
      <c r="Q63" s="369" t="str">
        <f>Calcu!G65</f>
        <v/>
      </c>
      <c r="R63" s="370"/>
      <c r="S63" s="370"/>
      <c r="T63" s="370"/>
      <c r="U63" s="371"/>
      <c r="V63" s="369" t="str">
        <f>Calcu!H65</f>
        <v/>
      </c>
      <c r="W63" s="370"/>
      <c r="X63" s="370"/>
      <c r="Y63" s="370"/>
      <c r="Z63" s="371"/>
      <c r="AA63" s="369" t="str">
        <f>Calcu!I65</f>
        <v/>
      </c>
      <c r="AB63" s="370"/>
      <c r="AC63" s="370"/>
      <c r="AD63" s="370"/>
      <c r="AE63" s="371"/>
      <c r="AF63" s="369" t="str">
        <f>Calcu!J65</f>
        <v/>
      </c>
      <c r="AG63" s="370"/>
      <c r="AH63" s="370"/>
      <c r="AI63" s="370"/>
      <c r="AJ63" s="371"/>
      <c r="AK63" s="369" t="str">
        <f>Calcu!K65</f>
        <v/>
      </c>
      <c r="AL63" s="370"/>
      <c r="AM63" s="370"/>
      <c r="AN63" s="370"/>
      <c r="AO63" s="371"/>
      <c r="AP63" s="369" t="str">
        <f>Calcu!L65</f>
        <v/>
      </c>
      <c r="AQ63" s="370"/>
      <c r="AR63" s="370"/>
      <c r="AS63" s="370"/>
      <c r="AT63" s="371"/>
      <c r="AU63" s="395" t="str">
        <f>Calcu!M65</f>
        <v/>
      </c>
      <c r="AV63" s="396"/>
      <c r="AW63" s="396"/>
      <c r="AX63" s="396"/>
      <c r="AY63" s="397"/>
    </row>
    <row r="64" spans="1:51" ht="18.75" customHeight="1">
      <c r="A64" s="56"/>
      <c r="B64" s="369" t="str">
        <f>Calcu!C66</f>
        <v/>
      </c>
      <c r="C64" s="370"/>
      <c r="D64" s="370"/>
      <c r="E64" s="370"/>
      <c r="F64" s="371"/>
      <c r="G64" s="369" t="str">
        <f>Calcu!D66</f>
        <v/>
      </c>
      <c r="H64" s="370"/>
      <c r="I64" s="370"/>
      <c r="J64" s="370"/>
      <c r="K64" s="371"/>
      <c r="L64" s="369" t="str">
        <f>Calcu!E66</f>
        <v/>
      </c>
      <c r="M64" s="370"/>
      <c r="N64" s="370"/>
      <c r="O64" s="370"/>
      <c r="P64" s="371"/>
      <c r="Q64" s="369" t="str">
        <f>Calcu!G66</f>
        <v/>
      </c>
      <c r="R64" s="370"/>
      <c r="S64" s="370"/>
      <c r="T64" s="370"/>
      <c r="U64" s="371"/>
      <c r="V64" s="369" t="str">
        <f>Calcu!H66</f>
        <v/>
      </c>
      <c r="W64" s="370"/>
      <c r="X64" s="370"/>
      <c r="Y64" s="370"/>
      <c r="Z64" s="371"/>
      <c r="AA64" s="369" t="str">
        <f>Calcu!I66</f>
        <v/>
      </c>
      <c r="AB64" s="370"/>
      <c r="AC64" s="370"/>
      <c r="AD64" s="370"/>
      <c r="AE64" s="371"/>
      <c r="AF64" s="369" t="str">
        <f>Calcu!J66</f>
        <v/>
      </c>
      <c r="AG64" s="370"/>
      <c r="AH64" s="370"/>
      <c r="AI64" s="370"/>
      <c r="AJ64" s="371"/>
      <c r="AK64" s="369" t="str">
        <f>Calcu!K66</f>
        <v/>
      </c>
      <c r="AL64" s="370"/>
      <c r="AM64" s="370"/>
      <c r="AN64" s="370"/>
      <c r="AO64" s="371"/>
      <c r="AP64" s="369" t="str">
        <f>Calcu!L66</f>
        <v/>
      </c>
      <c r="AQ64" s="370"/>
      <c r="AR64" s="370"/>
      <c r="AS64" s="370"/>
      <c r="AT64" s="371"/>
      <c r="AU64" s="395" t="str">
        <f>Calcu!M66</f>
        <v/>
      </c>
      <c r="AV64" s="396"/>
      <c r="AW64" s="396"/>
      <c r="AX64" s="396"/>
      <c r="AY64" s="397"/>
    </row>
    <row r="65" spans="1:54" ht="18.75" customHeight="1">
      <c r="A65" s="56"/>
      <c r="B65" s="369" t="str">
        <f>Calcu!C67</f>
        <v/>
      </c>
      <c r="C65" s="370"/>
      <c r="D65" s="370"/>
      <c r="E65" s="370"/>
      <c r="F65" s="371"/>
      <c r="G65" s="369" t="str">
        <f>Calcu!D67</f>
        <v/>
      </c>
      <c r="H65" s="370"/>
      <c r="I65" s="370"/>
      <c r="J65" s="370"/>
      <c r="K65" s="371"/>
      <c r="L65" s="369" t="str">
        <f>Calcu!E67</f>
        <v/>
      </c>
      <c r="M65" s="370"/>
      <c r="N65" s="370"/>
      <c r="O65" s="370"/>
      <c r="P65" s="371"/>
      <c r="Q65" s="369" t="str">
        <f>Calcu!G67</f>
        <v/>
      </c>
      <c r="R65" s="370"/>
      <c r="S65" s="370"/>
      <c r="T65" s="370"/>
      <c r="U65" s="371"/>
      <c r="V65" s="369" t="str">
        <f>Calcu!H67</f>
        <v/>
      </c>
      <c r="W65" s="370"/>
      <c r="X65" s="370"/>
      <c r="Y65" s="370"/>
      <c r="Z65" s="371"/>
      <c r="AA65" s="369" t="str">
        <f>Calcu!I67</f>
        <v/>
      </c>
      <c r="AB65" s="370"/>
      <c r="AC65" s="370"/>
      <c r="AD65" s="370"/>
      <c r="AE65" s="371"/>
      <c r="AF65" s="369" t="str">
        <f>Calcu!J67</f>
        <v/>
      </c>
      <c r="AG65" s="370"/>
      <c r="AH65" s="370"/>
      <c r="AI65" s="370"/>
      <c r="AJ65" s="371"/>
      <c r="AK65" s="369" t="str">
        <f>Calcu!K67</f>
        <v/>
      </c>
      <c r="AL65" s="370"/>
      <c r="AM65" s="370"/>
      <c r="AN65" s="370"/>
      <c r="AO65" s="371"/>
      <c r="AP65" s="369" t="str">
        <f>Calcu!L67</f>
        <v/>
      </c>
      <c r="AQ65" s="370"/>
      <c r="AR65" s="370"/>
      <c r="AS65" s="370"/>
      <c r="AT65" s="371"/>
      <c r="AU65" s="395" t="str">
        <f>Calcu!M67</f>
        <v/>
      </c>
      <c r="AV65" s="396"/>
      <c r="AW65" s="396"/>
      <c r="AX65" s="396"/>
      <c r="AY65" s="397"/>
    </row>
    <row r="66" spans="1:54" ht="18.75" customHeight="1">
      <c r="A66" s="56"/>
      <c r="B66" s="369" t="str">
        <f>Calcu!C68</f>
        <v/>
      </c>
      <c r="C66" s="370"/>
      <c r="D66" s="370"/>
      <c r="E66" s="370"/>
      <c r="F66" s="371"/>
      <c r="G66" s="369" t="str">
        <f>Calcu!D68</f>
        <v/>
      </c>
      <c r="H66" s="370"/>
      <c r="I66" s="370"/>
      <c r="J66" s="370"/>
      <c r="K66" s="371"/>
      <c r="L66" s="369" t="str">
        <f>Calcu!E68</f>
        <v/>
      </c>
      <c r="M66" s="370"/>
      <c r="N66" s="370"/>
      <c r="O66" s="370"/>
      <c r="P66" s="371"/>
      <c r="Q66" s="369" t="str">
        <f>Calcu!G68</f>
        <v/>
      </c>
      <c r="R66" s="370"/>
      <c r="S66" s="370"/>
      <c r="T66" s="370"/>
      <c r="U66" s="371"/>
      <c r="V66" s="369" t="str">
        <f>Calcu!H68</f>
        <v/>
      </c>
      <c r="W66" s="370"/>
      <c r="X66" s="370"/>
      <c r="Y66" s="370"/>
      <c r="Z66" s="371"/>
      <c r="AA66" s="369" t="str">
        <f>Calcu!I68</f>
        <v/>
      </c>
      <c r="AB66" s="370"/>
      <c r="AC66" s="370"/>
      <c r="AD66" s="370"/>
      <c r="AE66" s="371"/>
      <c r="AF66" s="369" t="str">
        <f>Calcu!J68</f>
        <v/>
      </c>
      <c r="AG66" s="370"/>
      <c r="AH66" s="370"/>
      <c r="AI66" s="370"/>
      <c r="AJ66" s="371"/>
      <c r="AK66" s="369" t="str">
        <f>Calcu!K68</f>
        <v/>
      </c>
      <c r="AL66" s="370"/>
      <c r="AM66" s="370"/>
      <c r="AN66" s="370"/>
      <c r="AO66" s="371"/>
      <c r="AP66" s="369" t="str">
        <f>Calcu!L68</f>
        <v/>
      </c>
      <c r="AQ66" s="370"/>
      <c r="AR66" s="370"/>
      <c r="AS66" s="370"/>
      <c r="AT66" s="371"/>
      <c r="AU66" s="395" t="str">
        <f>Calcu!M68</f>
        <v/>
      </c>
      <c r="AV66" s="396"/>
      <c r="AW66" s="396"/>
      <c r="AX66" s="396"/>
      <c r="AY66" s="397"/>
    </row>
    <row r="67" spans="1:54" ht="18.75" customHeight="1">
      <c r="A67" s="56"/>
      <c r="B67" s="369" t="str">
        <f>Calcu!C69</f>
        <v/>
      </c>
      <c r="C67" s="370"/>
      <c r="D67" s="370"/>
      <c r="E67" s="370"/>
      <c r="F67" s="371"/>
      <c r="G67" s="369" t="str">
        <f>Calcu!D69</f>
        <v/>
      </c>
      <c r="H67" s="370"/>
      <c r="I67" s="370"/>
      <c r="J67" s="370"/>
      <c r="K67" s="371"/>
      <c r="L67" s="369" t="str">
        <f>Calcu!E69</f>
        <v/>
      </c>
      <c r="M67" s="370"/>
      <c r="N67" s="370"/>
      <c r="O67" s="370"/>
      <c r="P67" s="371"/>
      <c r="Q67" s="369" t="str">
        <f>Calcu!G69</f>
        <v/>
      </c>
      <c r="R67" s="370"/>
      <c r="S67" s="370"/>
      <c r="T67" s="370"/>
      <c r="U67" s="371"/>
      <c r="V67" s="369" t="str">
        <f>Calcu!H69</f>
        <v/>
      </c>
      <c r="W67" s="370"/>
      <c r="X67" s="370"/>
      <c r="Y67" s="370"/>
      <c r="Z67" s="371"/>
      <c r="AA67" s="369" t="str">
        <f>Calcu!I69</f>
        <v/>
      </c>
      <c r="AB67" s="370"/>
      <c r="AC67" s="370"/>
      <c r="AD67" s="370"/>
      <c r="AE67" s="371"/>
      <c r="AF67" s="369" t="str">
        <f>Calcu!J69</f>
        <v/>
      </c>
      <c r="AG67" s="370"/>
      <c r="AH67" s="370"/>
      <c r="AI67" s="370"/>
      <c r="AJ67" s="371"/>
      <c r="AK67" s="369" t="str">
        <f>Calcu!K69</f>
        <v/>
      </c>
      <c r="AL67" s="370"/>
      <c r="AM67" s="370"/>
      <c r="AN67" s="370"/>
      <c r="AO67" s="371"/>
      <c r="AP67" s="369" t="str">
        <f>Calcu!L69</f>
        <v/>
      </c>
      <c r="AQ67" s="370"/>
      <c r="AR67" s="370"/>
      <c r="AS67" s="370"/>
      <c r="AT67" s="371"/>
      <c r="AU67" s="395" t="str">
        <f>Calcu!M69</f>
        <v/>
      </c>
      <c r="AV67" s="396"/>
      <c r="AW67" s="396"/>
      <c r="AX67" s="396"/>
      <c r="AY67" s="397"/>
    </row>
    <row r="68" spans="1:54" ht="18.75" customHeight="1">
      <c r="A68" s="56"/>
      <c r="B68" s="369" t="str">
        <f>Calcu!C70</f>
        <v/>
      </c>
      <c r="C68" s="370"/>
      <c r="D68" s="370"/>
      <c r="E68" s="370"/>
      <c r="F68" s="371"/>
      <c r="G68" s="369" t="str">
        <f>Calcu!D70</f>
        <v/>
      </c>
      <c r="H68" s="370"/>
      <c r="I68" s="370"/>
      <c r="J68" s="370"/>
      <c r="K68" s="371"/>
      <c r="L68" s="369" t="str">
        <f>Calcu!E70</f>
        <v/>
      </c>
      <c r="M68" s="370"/>
      <c r="N68" s="370"/>
      <c r="O68" s="370"/>
      <c r="P68" s="371"/>
      <c r="Q68" s="369" t="str">
        <f>Calcu!G70</f>
        <v/>
      </c>
      <c r="R68" s="370"/>
      <c r="S68" s="370"/>
      <c r="T68" s="370"/>
      <c r="U68" s="371"/>
      <c r="V68" s="369" t="str">
        <f>Calcu!H70</f>
        <v/>
      </c>
      <c r="W68" s="370"/>
      <c r="X68" s="370"/>
      <c r="Y68" s="370"/>
      <c r="Z68" s="371"/>
      <c r="AA68" s="369" t="str">
        <f>Calcu!I70</f>
        <v/>
      </c>
      <c r="AB68" s="370"/>
      <c r="AC68" s="370"/>
      <c r="AD68" s="370"/>
      <c r="AE68" s="371"/>
      <c r="AF68" s="369" t="str">
        <f>Calcu!J70</f>
        <v/>
      </c>
      <c r="AG68" s="370"/>
      <c r="AH68" s="370"/>
      <c r="AI68" s="370"/>
      <c r="AJ68" s="371"/>
      <c r="AK68" s="369" t="str">
        <f>Calcu!K70</f>
        <v/>
      </c>
      <c r="AL68" s="370"/>
      <c r="AM68" s="370"/>
      <c r="AN68" s="370"/>
      <c r="AO68" s="371"/>
      <c r="AP68" s="369" t="str">
        <f>Calcu!L70</f>
        <v/>
      </c>
      <c r="AQ68" s="370"/>
      <c r="AR68" s="370"/>
      <c r="AS68" s="370"/>
      <c r="AT68" s="371"/>
      <c r="AU68" s="395" t="str">
        <f>Calcu!M70</f>
        <v/>
      </c>
      <c r="AV68" s="396"/>
      <c r="AW68" s="396"/>
      <c r="AX68" s="396"/>
      <c r="AY68" s="397"/>
    </row>
    <row r="69" spans="1:54" ht="18.75" customHeight="1">
      <c r="A69" s="56"/>
      <c r="B69" s="369" t="str">
        <f>Calcu!C71</f>
        <v/>
      </c>
      <c r="C69" s="370"/>
      <c r="D69" s="370"/>
      <c r="E69" s="370"/>
      <c r="F69" s="371"/>
      <c r="G69" s="369" t="str">
        <f>Calcu!D71</f>
        <v/>
      </c>
      <c r="H69" s="370"/>
      <c r="I69" s="370"/>
      <c r="J69" s="370"/>
      <c r="K69" s="371"/>
      <c r="L69" s="369" t="str">
        <f>Calcu!E71</f>
        <v/>
      </c>
      <c r="M69" s="370"/>
      <c r="N69" s="370"/>
      <c r="O69" s="370"/>
      <c r="P69" s="371"/>
      <c r="Q69" s="369" t="str">
        <f>Calcu!G71</f>
        <v/>
      </c>
      <c r="R69" s="370"/>
      <c r="S69" s="370"/>
      <c r="T69" s="370"/>
      <c r="U69" s="371"/>
      <c r="V69" s="369" t="str">
        <f>Calcu!H71</f>
        <v/>
      </c>
      <c r="W69" s="370"/>
      <c r="X69" s="370"/>
      <c r="Y69" s="370"/>
      <c r="Z69" s="371"/>
      <c r="AA69" s="369" t="str">
        <f>Calcu!I71</f>
        <v/>
      </c>
      <c r="AB69" s="370"/>
      <c r="AC69" s="370"/>
      <c r="AD69" s="370"/>
      <c r="AE69" s="371"/>
      <c r="AF69" s="369" t="str">
        <f>Calcu!J71</f>
        <v/>
      </c>
      <c r="AG69" s="370"/>
      <c r="AH69" s="370"/>
      <c r="AI69" s="370"/>
      <c r="AJ69" s="371"/>
      <c r="AK69" s="369" t="str">
        <f>Calcu!K71</f>
        <v/>
      </c>
      <c r="AL69" s="370"/>
      <c r="AM69" s="370"/>
      <c r="AN69" s="370"/>
      <c r="AO69" s="371"/>
      <c r="AP69" s="369" t="str">
        <f>Calcu!L71</f>
        <v/>
      </c>
      <c r="AQ69" s="370"/>
      <c r="AR69" s="370"/>
      <c r="AS69" s="370"/>
      <c r="AT69" s="371"/>
      <c r="AU69" s="395" t="str">
        <f>Calcu!M71</f>
        <v/>
      </c>
      <c r="AV69" s="396"/>
      <c r="AW69" s="396"/>
      <c r="AX69" s="396"/>
      <c r="AY69" s="397"/>
    </row>
    <row r="70" spans="1:54" ht="18.75" customHeight="1">
      <c r="A70" s="56"/>
      <c r="B70" s="369" t="str">
        <f>Calcu!C72</f>
        <v/>
      </c>
      <c r="C70" s="370"/>
      <c r="D70" s="370"/>
      <c r="E70" s="370"/>
      <c r="F70" s="371"/>
      <c r="G70" s="369" t="str">
        <f>Calcu!D72</f>
        <v/>
      </c>
      <c r="H70" s="370"/>
      <c r="I70" s="370"/>
      <c r="J70" s="370"/>
      <c r="K70" s="371"/>
      <c r="L70" s="369" t="str">
        <f>Calcu!E72</f>
        <v/>
      </c>
      <c r="M70" s="370"/>
      <c r="N70" s="370"/>
      <c r="O70" s="370"/>
      <c r="P70" s="371"/>
      <c r="Q70" s="369" t="str">
        <f>Calcu!G72</f>
        <v/>
      </c>
      <c r="R70" s="370"/>
      <c r="S70" s="370"/>
      <c r="T70" s="370"/>
      <c r="U70" s="371"/>
      <c r="V70" s="369" t="str">
        <f>Calcu!H72</f>
        <v/>
      </c>
      <c r="W70" s="370"/>
      <c r="X70" s="370"/>
      <c r="Y70" s="370"/>
      <c r="Z70" s="371"/>
      <c r="AA70" s="369" t="str">
        <f>Calcu!I72</f>
        <v/>
      </c>
      <c r="AB70" s="370"/>
      <c r="AC70" s="370"/>
      <c r="AD70" s="370"/>
      <c r="AE70" s="371"/>
      <c r="AF70" s="369" t="str">
        <f>Calcu!J72</f>
        <v/>
      </c>
      <c r="AG70" s="370"/>
      <c r="AH70" s="370"/>
      <c r="AI70" s="370"/>
      <c r="AJ70" s="371"/>
      <c r="AK70" s="369" t="str">
        <f>Calcu!K72</f>
        <v/>
      </c>
      <c r="AL70" s="370"/>
      <c r="AM70" s="370"/>
      <c r="AN70" s="370"/>
      <c r="AO70" s="371"/>
      <c r="AP70" s="369" t="str">
        <f>Calcu!L72</f>
        <v/>
      </c>
      <c r="AQ70" s="370"/>
      <c r="AR70" s="370"/>
      <c r="AS70" s="370"/>
      <c r="AT70" s="371"/>
      <c r="AU70" s="395" t="str">
        <f>Calcu!M72</f>
        <v/>
      </c>
      <c r="AV70" s="396"/>
      <c r="AW70" s="396"/>
      <c r="AX70" s="396"/>
      <c r="AY70" s="397"/>
    </row>
    <row r="71" spans="1:54" ht="18.75" customHeight="1">
      <c r="A71" s="56"/>
      <c r="B71" s="369" t="str">
        <f>Calcu!C73</f>
        <v/>
      </c>
      <c r="C71" s="370"/>
      <c r="D71" s="370"/>
      <c r="E71" s="370"/>
      <c r="F71" s="371"/>
      <c r="G71" s="369" t="str">
        <f>Calcu!D73</f>
        <v/>
      </c>
      <c r="H71" s="370"/>
      <c r="I71" s="370"/>
      <c r="J71" s="370"/>
      <c r="K71" s="371"/>
      <c r="L71" s="369" t="str">
        <f>Calcu!E73</f>
        <v/>
      </c>
      <c r="M71" s="370"/>
      <c r="N71" s="370"/>
      <c r="O71" s="370"/>
      <c r="P71" s="371"/>
      <c r="Q71" s="369" t="str">
        <f>Calcu!G73</f>
        <v/>
      </c>
      <c r="R71" s="370"/>
      <c r="S71" s="370"/>
      <c r="T71" s="370"/>
      <c r="U71" s="371"/>
      <c r="V71" s="369" t="str">
        <f>Calcu!H73</f>
        <v/>
      </c>
      <c r="W71" s="370"/>
      <c r="X71" s="370"/>
      <c r="Y71" s="370"/>
      <c r="Z71" s="371"/>
      <c r="AA71" s="369" t="str">
        <f>Calcu!I73</f>
        <v/>
      </c>
      <c r="AB71" s="370"/>
      <c r="AC71" s="370"/>
      <c r="AD71" s="370"/>
      <c r="AE71" s="371"/>
      <c r="AF71" s="369" t="str">
        <f>Calcu!J73</f>
        <v/>
      </c>
      <c r="AG71" s="370"/>
      <c r="AH71" s="370"/>
      <c r="AI71" s="370"/>
      <c r="AJ71" s="371"/>
      <c r="AK71" s="369" t="str">
        <f>Calcu!K73</f>
        <v/>
      </c>
      <c r="AL71" s="370"/>
      <c r="AM71" s="370"/>
      <c r="AN71" s="370"/>
      <c r="AO71" s="371"/>
      <c r="AP71" s="369" t="str">
        <f>Calcu!L73</f>
        <v/>
      </c>
      <c r="AQ71" s="370"/>
      <c r="AR71" s="370"/>
      <c r="AS71" s="370"/>
      <c r="AT71" s="371"/>
      <c r="AU71" s="395" t="str">
        <f>Calcu!M73</f>
        <v/>
      </c>
      <c r="AV71" s="396"/>
      <c r="AW71" s="396"/>
      <c r="AX71" s="396"/>
      <c r="AY71" s="397"/>
    </row>
    <row r="72" spans="1:54" ht="18.75" customHeight="1">
      <c r="A72" s="56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  <c r="AF72" s="208"/>
      <c r="AG72" s="208"/>
      <c r="AH72" s="208"/>
      <c r="AI72" s="208"/>
      <c r="AJ72" s="208"/>
      <c r="AK72" s="208"/>
      <c r="AL72" s="208"/>
      <c r="AM72" s="208"/>
      <c r="AN72" s="208"/>
      <c r="AO72" s="208"/>
      <c r="AP72" s="208"/>
      <c r="AQ72" s="208"/>
      <c r="AR72" s="208"/>
      <c r="AS72" s="208"/>
      <c r="AT72" s="208"/>
    </row>
    <row r="73" spans="1:54" ht="18.75" customHeight="1">
      <c r="A73" s="56" t="s">
        <v>101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</row>
    <row r="74" spans="1:54" ht="18.75" customHeight="1">
      <c r="A74" s="66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</row>
    <row r="75" spans="1:54" ht="18.75" customHeight="1">
      <c r="A75" s="66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</row>
    <row r="76" spans="1:54" ht="18.75" customHeight="1">
      <c r="A76" s="66"/>
      <c r="B76" s="55"/>
      <c r="C76" s="421" t="s">
        <v>124</v>
      </c>
      <c r="D76" s="421"/>
      <c r="E76" s="421"/>
      <c r="F76" s="208" t="s">
        <v>102</v>
      </c>
      <c r="G76" s="55" t="s">
        <v>155</v>
      </c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W76" s="58"/>
      <c r="X76" s="58"/>
      <c r="Y76" s="58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</row>
    <row r="77" spans="1:54" ht="18.75" customHeight="1">
      <c r="A77" s="66"/>
      <c r="B77" s="55"/>
      <c r="C77" s="421" t="s">
        <v>290</v>
      </c>
      <c r="D77" s="421"/>
      <c r="E77" s="421"/>
      <c r="F77" s="208" t="s">
        <v>102</v>
      </c>
      <c r="G77" s="55" t="s">
        <v>156</v>
      </c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</row>
    <row r="78" spans="1:54" ht="18.75" customHeight="1">
      <c r="A78" s="66"/>
      <c r="B78" s="55"/>
      <c r="C78" s="421" t="s">
        <v>151</v>
      </c>
      <c r="D78" s="421"/>
      <c r="E78" s="421"/>
      <c r="F78" s="208" t="s">
        <v>102</v>
      </c>
      <c r="G78" s="55" t="s">
        <v>310</v>
      </c>
      <c r="H78" s="55"/>
      <c r="I78" s="55"/>
      <c r="J78" s="55"/>
      <c r="K78" s="55"/>
      <c r="L78" s="55"/>
      <c r="M78" s="55"/>
      <c r="N78" s="55"/>
      <c r="O78" s="55"/>
      <c r="P78" s="55"/>
      <c r="Q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</row>
    <row r="79" spans="1:54" ht="18.75" customHeight="1">
      <c r="A79" s="66"/>
      <c r="B79" s="55"/>
      <c r="C79" s="421" t="s">
        <v>311</v>
      </c>
      <c r="D79" s="421"/>
      <c r="E79" s="421"/>
      <c r="F79" s="208" t="s">
        <v>312</v>
      </c>
      <c r="G79" s="55" t="s">
        <v>157</v>
      </c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</row>
    <row r="80" spans="1:54" ht="18.75" customHeight="1">
      <c r="A80" s="66"/>
      <c r="B80" s="55"/>
      <c r="C80" s="421" t="s">
        <v>158</v>
      </c>
      <c r="D80" s="421"/>
      <c r="E80" s="421"/>
      <c r="F80" s="208" t="s">
        <v>102</v>
      </c>
      <c r="G80" s="55" t="s">
        <v>159</v>
      </c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</row>
    <row r="81" spans="1:54" ht="18.75" customHeight="1">
      <c r="A81" s="66"/>
      <c r="B81" s="55"/>
      <c r="C81" s="58"/>
      <c r="D81" s="58"/>
      <c r="E81" s="58"/>
      <c r="F81" s="208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</row>
    <row r="82" spans="1:54" ht="18.75" customHeight="1">
      <c r="A82" s="56" t="s">
        <v>103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</row>
    <row r="83" spans="1:54" ht="18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</row>
    <row r="84" spans="1:54" ht="18.75" customHeight="1">
      <c r="A84" s="55"/>
      <c r="B84" s="55"/>
      <c r="C84" s="55" t="s">
        <v>104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</row>
    <row r="85" spans="1:54" ht="18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54" ht="18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</row>
    <row r="87" spans="1:54" ht="18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</row>
    <row r="88" spans="1:54" ht="18.75" customHeight="1">
      <c r="A88" s="59" t="s">
        <v>313</v>
      </c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</row>
    <row r="89" spans="1:54" ht="18.75" customHeight="1">
      <c r="A89" s="55"/>
      <c r="B89" s="374"/>
      <c r="C89" s="375"/>
      <c r="D89" s="376"/>
      <c r="E89" s="382"/>
      <c r="F89" s="383"/>
      <c r="G89" s="383"/>
      <c r="H89" s="383"/>
      <c r="I89" s="384"/>
      <c r="J89" s="385">
        <v>1</v>
      </c>
      <c r="K89" s="385"/>
      <c r="L89" s="385"/>
      <c r="M89" s="385"/>
      <c r="N89" s="385"/>
      <c r="O89" s="385"/>
      <c r="P89" s="385"/>
      <c r="Q89" s="385"/>
      <c r="R89" s="385"/>
      <c r="S89" s="385">
        <v>2</v>
      </c>
      <c r="T89" s="385"/>
      <c r="U89" s="385"/>
      <c r="V89" s="385"/>
      <c r="W89" s="385"/>
      <c r="X89" s="385"/>
      <c r="Y89" s="385"/>
      <c r="Z89" s="385"/>
      <c r="AA89" s="385"/>
      <c r="AB89" s="356">
        <v>3</v>
      </c>
      <c r="AC89" s="357"/>
      <c r="AD89" s="357"/>
      <c r="AE89" s="357"/>
      <c r="AF89" s="358"/>
      <c r="AG89" s="356">
        <v>4</v>
      </c>
      <c r="AH89" s="357"/>
      <c r="AI89" s="357"/>
      <c r="AJ89" s="357"/>
      <c r="AK89" s="358"/>
      <c r="AL89" s="385">
        <v>5</v>
      </c>
      <c r="AM89" s="385"/>
      <c r="AN89" s="385"/>
      <c r="AO89" s="385"/>
      <c r="AP89" s="385"/>
      <c r="AQ89" s="385"/>
      <c r="AR89" s="385"/>
      <c r="AS89" s="385"/>
      <c r="AT89" s="385"/>
      <c r="AU89" s="356">
        <v>6</v>
      </c>
      <c r="AV89" s="357"/>
      <c r="AW89" s="357"/>
      <c r="AX89" s="357"/>
      <c r="AY89" s="358"/>
    </row>
    <row r="90" spans="1:54" ht="18.75" customHeight="1">
      <c r="A90" s="55"/>
      <c r="B90" s="377"/>
      <c r="C90" s="359"/>
      <c r="D90" s="378"/>
      <c r="E90" s="374" t="s">
        <v>314</v>
      </c>
      <c r="F90" s="375"/>
      <c r="G90" s="375"/>
      <c r="H90" s="375"/>
      <c r="I90" s="376"/>
      <c r="J90" s="374" t="s">
        <v>106</v>
      </c>
      <c r="K90" s="375"/>
      <c r="L90" s="375"/>
      <c r="M90" s="375"/>
      <c r="N90" s="375"/>
      <c r="O90" s="375"/>
      <c r="P90" s="375"/>
      <c r="Q90" s="375"/>
      <c r="R90" s="376"/>
      <c r="S90" s="374" t="s">
        <v>93</v>
      </c>
      <c r="T90" s="375"/>
      <c r="U90" s="375"/>
      <c r="V90" s="375"/>
      <c r="W90" s="375"/>
      <c r="X90" s="375"/>
      <c r="Y90" s="375"/>
      <c r="Z90" s="375"/>
      <c r="AA90" s="376"/>
      <c r="AB90" s="374" t="s">
        <v>315</v>
      </c>
      <c r="AC90" s="375"/>
      <c r="AD90" s="375"/>
      <c r="AE90" s="375"/>
      <c r="AF90" s="376"/>
      <c r="AG90" s="374" t="s">
        <v>107</v>
      </c>
      <c r="AH90" s="375"/>
      <c r="AI90" s="375"/>
      <c r="AJ90" s="375"/>
      <c r="AK90" s="376"/>
      <c r="AL90" s="374" t="s">
        <v>287</v>
      </c>
      <c r="AM90" s="375"/>
      <c r="AN90" s="375"/>
      <c r="AO90" s="375"/>
      <c r="AP90" s="375"/>
      <c r="AQ90" s="375"/>
      <c r="AR90" s="375"/>
      <c r="AS90" s="375"/>
      <c r="AT90" s="376"/>
      <c r="AU90" s="374" t="s">
        <v>95</v>
      </c>
      <c r="AV90" s="375"/>
      <c r="AW90" s="375"/>
      <c r="AX90" s="375"/>
      <c r="AY90" s="376"/>
    </row>
    <row r="91" spans="1:54" ht="18.75" customHeight="1">
      <c r="A91" s="55"/>
      <c r="B91" s="379"/>
      <c r="C91" s="380"/>
      <c r="D91" s="381"/>
      <c r="E91" s="386" t="s">
        <v>109</v>
      </c>
      <c r="F91" s="387"/>
      <c r="G91" s="387"/>
      <c r="H91" s="387"/>
      <c r="I91" s="388"/>
      <c r="J91" s="389" t="s">
        <v>288</v>
      </c>
      <c r="K91" s="390"/>
      <c r="L91" s="390"/>
      <c r="M91" s="390"/>
      <c r="N91" s="390"/>
      <c r="O91" s="390"/>
      <c r="P91" s="390"/>
      <c r="Q91" s="390"/>
      <c r="R91" s="391"/>
      <c r="S91" s="389" t="s">
        <v>128</v>
      </c>
      <c r="T91" s="390"/>
      <c r="U91" s="390"/>
      <c r="V91" s="390"/>
      <c r="W91" s="390"/>
      <c r="X91" s="390"/>
      <c r="Y91" s="390"/>
      <c r="Z91" s="390"/>
      <c r="AA91" s="391"/>
      <c r="AB91" s="392"/>
      <c r="AC91" s="393"/>
      <c r="AD91" s="393"/>
      <c r="AE91" s="393"/>
      <c r="AF91" s="394"/>
      <c r="AG91" s="392" t="s">
        <v>129</v>
      </c>
      <c r="AH91" s="393"/>
      <c r="AI91" s="393"/>
      <c r="AJ91" s="393"/>
      <c r="AK91" s="394"/>
      <c r="AL91" s="389" t="s">
        <v>130</v>
      </c>
      <c r="AM91" s="390"/>
      <c r="AN91" s="390"/>
      <c r="AO91" s="390"/>
      <c r="AP91" s="390"/>
      <c r="AQ91" s="390"/>
      <c r="AR91" s="390"/>
      <c r="AS91" s="390"/>
      <c r="AT91" s="391"/>
      <c r="AU91" s="392"/>
      <c r="AV91" s="393"/>
      <c r="AW91" s="393"/>
      <c r="AX91" s="393"/>
      <c r="AY91" s="394"/>
    </row>
    <row r="92" spans="1:54" ht="21" customHeight="1">
      <c r="A92" s="55"/>
      <c r="B92" s="356" t="s">
        <v>97</v>
      </c>
      <c r="C92" s="357"/>
      <c r="D92" s="358"/>
      <c r="E92" s="362" t="s">
        <v>152</v>
      </c>
      <c r="F92" s="363"/>
      <c r="G92" s="363"/>
      <c r="H92" s="363"/>
      <c r="I92" s="364"/>
      <c r="J92" s="365" t="e">
        <f ca="1">Calcu!E78</f>
        <v>#N/A</v>
      </c>
      <c r="K92" s="366"/>
      <c r="L92" s="366"/>
      <c r="M92" s="366"/>
      <c r="N92" s="366"/>
      <c r="O92" s="367" t="str">
        <f>Calcu!F78</f>
        <v>˝</v>
      </c>
      <c r="P92" s="367"/>
      <c r="Q92" s="367"/>
      <c r="R92" s="368"/>
      <c r="S92" s="372" t="e">
        <f>Calcu!M78</f>
        <v>#DIV/0!</v>
      </c>
      <c r="T92" s="373"/>
      <c r="U92" s="373"/>
      <c r="V92" s="373" t="e">
        <v>#REF!</v>
      </c>
      <c r="W92" s="373"/>
      <c r="X92" s="367" t="str">
        <f>Calcu!N78</f>
        <v>˝</v>
      </c>
      <c r="Y92" s="367"/>
      <c r="Z92" s="367"/>
      <c r="AA92" s="368"/>
      <c r="AB92" s="356" t="str">
        <f>Calcu!O78</f>
        <v>정규</v>
      </c>
      <c r="AC92" s="357"/>
      <c r="AD92" s="357"/>
      <c r="AE92" s="357"/>
      <c r="AF92" s="358"/>
      <c r="AG92" s="356">
        <f>Calcu!P78</f>
        <v>1</v>
      </c>
      <c r="AH92" s="357"/>
      <c r="AI92" s="357"/>
      <c r="AJ92" s="357"/>
      <c r="AK92" s="358"/>
      <c r="AL92" s="372" t="e">
        <f>Calcu!Q78</f>
        <v>#DIV/0!</v>
      </c>
      <c r="AM92" s="373"/>
      <c r="AN92" s="373"/>
      <c r="AO92" s="373"/>
      <c r="AP92" s="373"/>
      <c r="AQ92" s="367" t="str">
        <f>Calcu!R78</f>
        <v>˝</v>
      </c>
      <c r="AR92" s="367"/>
      <c r="AS92" s="367"/>
      <c r="AT92" s="368"/>
      <c r="AU92" s="356" t="str">
        <f>Calcu!S78</f>
        <v>∞</v>
      </c>
      <c r="AV92" s="357"/>
      <c r="AW92" s="357"/>
      <c r="AX92" s="357"/>
      <c r="AY92" s="358"/>
    </row>
    <row r="93" spans="1:54" ht="18.75" customHeight="1">
      <c r="A93" s="55"/>
      <c r="B93" s="356" t="s">
        <v>98</v>
      </c>
      <c r="C93" s="357"/>
      <c r="D93" s="358"/>
      <c r="E93" s="362" t="s">
        <v>151</v>
      </c>
      <c r="F93" s="363"/>
      <c r="G93" s="363"/>
      <c r="H93" s="363"/>
      <c r="I93" s="364"/>
      <c r="J93" s="365" t="e">
        <f ca="1">Calcu!E79</f>
        <v>#N/A</v>
      </c>
      <c r="K93" s="366"/>
      <c r="L93" s="366"/>
      <c r="M93" s="366"/>
      <c r="N93" s="366"/>
      <c r="O93" s="367" t="str">
        <f>Calcu!F79</f>
        <v>˝</v>
      </c>
      <c r="P93" s="367"/>
      <c r="Q93" s="367"/>
      <c r="R93" s="368"/>
      <c r="S93" s="372" t="e">
        <f ca="1">Calcu!M79</f>
        <v>#N/A</v>
      </c>
      <c r="T93" s="373"/>
      <c r="U93" s="373"/>
      <c r="V93" s="373" t="e">
        <v>#REF!</v>
      </c>
      <c r="W93" s="373"/>
      <c r="X93" s="367" t="str">
        <f>Calcu!N79</f>
        <v>˝</v>
      </c>
      <c r="Y93" s="367"/>
      <c r="Z93" s="367"/>
      <c r="AA93" s="368"/>
      <c r="AB93" s="356" t="str">
        <f>Calcu!O79</f>
        <v>t</v>
      </c>
      <c r="AC93" s="357"/>
      <c r="AD93" s="357"/>
      <c r="AE93" s="357"/>
      <c r="AF93" s="358"/>
      <c r="AG93" s="356">
        <f>Calcu!P79</f>
        <v>-1</v>
      </c>
      <c r="AH93" s="357"/>
      <c r="AI93" s="357"/>
      <c r="AJ93" s="357"/>
      <c r="AK93" s="358"/>
      <c r="AL93" s="372" t="e">
        <f ca="1">Calcu!Q79</f>
        <v>#N/A</v>
      </c>
      <c r="AM93" s="373"/>
      <c r="AN93" s="373"/>
      <c r="AO93" s="373"/>
      <c r="AP93" s="373"/>
      <c r="AQ93" s="367" t="str">
        <f>Calcu!R79</f>
        <v>˝</v>
      </c>
      <c r="AR93" s="367"/>
      <c r="AS93" s="367"/>
      <c r="AT93" s="368"/>
      <c r="AU93" s="356">
        <f>Calcu!S79</f>
        <v>4</v>
      </c>
      <c r="AV93" s="357"/>
      <c r="AW93" s="357"/>
      <c r="AX93" s="357"/>
      <c r="AY93" s="358"/>
    </row>
    <row r="94" spans="1:54" ht="21" customHeight="1">
      <c r="A94" s="55"/>
      <c r="B94" s="356" t="s">
        <v>110</v>
      </c>
      <c r="C94" s="357"/>
      <c r="D94" s="358"/>
      <c r="E94" s="362" t="s">
        <v>316</v>
      </c>
      <c r="F94" s="363"/>
      <c r="G94" s="363"/>
      <c r="H94" s="363"/>
      <c r="I94" s="364"/>
      <c r="J94" s="365">
        <f>Calcu!E80</f>
        <v>0</v>
      </c>
      <c r="K94" s="366"/>
      <c r="L94" s="366"/>
      <c r="M94" s="366"/>
      <c r="N94" s="366"/>
      <c r="O94" s="367" t="str">
        <f>Calcu!F80</f>
        <v>˝</v>
      </c>
      <c r="P94" s="367"/>
      <c r="Q94" s="367"/>
      <c r="R94" s="368"/>
      <c r="S94" s="372" t="e">
        <f ca="1">Calcu!M80</f>
        <v>#N/A</v>
      </c>
      <c r="T94" s="373"/>
      <c r="U94" s="373"/>
      <c r="V94" s="373" t="e">
        <v>#REF!</v>
      </c>
      <c r="W94" s="373"/>
      <c r="X94" s="367" t="str">
        <f>Calcu!N80</f>
        <v>˝</v>
      </c>
      <c r="Y94" s="367"/>
      <c r="Z94" s="367"/>
      <c r="AA94" s="368"/>
      <c r="AB94" s="356" t="str">
        <f>Calcu!O80</f>
        <v>직사각형</v>
      </c>
      <c r="AC94" s="357"/>
      <c r="AD94" s="357"/>
      <c r="AE94" s="357"/>
      <c r="AF94" s="358"/>
      <c r="AG94" s="356">
        <f>Calcu!P80</f>
        <v>1</v>
      </c>
      <c r="AH94" s="357"/>
      <c r="AI94" s="357"/>
      <c r="AJ94" s="357"/>
      <c r="AK94" s="358"/>
      <c r="AL94" s="372" t="e">
        <f ca="1">Calcu!Q80</f>
        <v>#N/A</v>
      </c>
      <c r="AM94" s="373"/>
      <c r="AN94" s="373"/>
      <c r="AO94" s="373"/>
      <c r="AP94" s="373"/>
      <c r="AQ94" s="367" t="str">
        <f>Calcu!R80</f>
        <v>˝</v>
      </c>
      <c r="AR94" s="367"/>
      <c r="AS94" s="367"/>
      <c r="AT94" s="368"/>
      <c r="AU94" s="356" t="str">
        <f>Calcu!S80</f>
        <v>∞</v>
      </c>
      <c r="AV94" s="357"/>
      <c r="AW94" s="357"/>
      <c r="AX94" s="357"/>
      <c r="AY94" s="358"/>
    </row>
    <row r="95" spans="1:54" ht="18.75" customHeight="1">
      <c r="A95" s="55"/>
      <c r="B95" s="356" t="s">
        <v>317</v>
      </c>
      <c r="C95" s="357"/>
      <c r="D95" s="358"/>
      <c r="E95" s="362" t="s">
        <v>318</v>
      </c>
      <c r="F95" s="363"/>
      <c r="G95" s="363"/>
      <c r="H95" s="363"/>
      <c r="I95" s="364"/>
      <c r="J95" s="365">
        <f>Calcu!E81</f>
        <v>0</v>
      </c>
      <c r="K95" s="366"/>
      <c r="L95" s="366"/>
      <c r="M95" s="366"/>
      <c r="N95" s="366"/>
      <c r="O95" s="367" t="str">
        <f>Calcu!F81</f>
        <v>˝</v>
      </c>
      <c r="P95" s="367"/>
      <c r="Q95" s="367"/>
      <c r="R95" s="368"/>
      <c r="S95" s="372">
        <f>Calcu!M81</f>
        <v>0</v>
      </c>
      <c r="T95" s="373"/>
      <c r="U95" s="373"/>
      <c r="V95" s="373" t="e">
        <v>#REF!</v>
      </c>
      <c r="W95" s="373"/>
      <c r="X95" s="367" t="str">
        <f>Calcu!N81</f>
        <v>˝</v>
      </c>
      <c r="Y95" s="367"/>
      <c r="Z95" s="367"/>
      <c r="AA95" s="368"/>
      <c r="AB95" s="356" t="str">
        <f>Calcu!O81</f>
        <v>직사각형</v>
      </c>
      <c r="AC95" s="357"/>
      <c r="AD95" s="357"/>
      <c r="AE95" s="357"/>
      <c r="AF95" s="358"/>
      <c r="AG95" s="356">
        <f>Calcu!P81</f>
        <v>1</v>
      </c>
      <c r="AH95" s="357"/>
      <c r="AI95" s="357"/>
      <c r="AJ95" s="357"/>
      <c r="AK95" s="358"/>
      <c r="AL95" s="372">
        <f>Calcu!Q81</f>
        <v>0</v>
      </c>
      <c r="AM95" s="373"/>
      <c r="AN95" s="373"/>
      <c r="AO95" s="373"/>
      <c r="AP95" s="373"/>
      <c r="AQ95" s="367" t="str">
        <f>Calcu!R81</f>
        <v>˝</v>
      </c>
      <c r="AR95" s="367"/>
      <c r="AS95" s="367"/>
      <c r="AT95" s="368"/>
      <c r="AU95" s="356" t="str">
        <f>Calcu!S81</f>
        <v>∞</v>
      </c>
      <c r="AV95" s="357"/>
      <c r="AW95" s="357"/>
      <c r="AX95" s="357"/>
      <c r="AY95" s="358"/>
    </row>
    <row r="96" spans="1:54" ht="18.75" customHeight="1">
      <c r="A96" s="55"/>
      <c r="B96" s="356" t="s">
        <v>111</v>
      </c>
      <c r="C96" s="357"/>
      <c r="D96" s="358"/>
      <c r="E96" s="362" t="s">
        <v>319</v>
      </c>
      <c r="F96" s="363"/>
      <c r="G96" s="363"/>
      <c r="H96" s="363"/>
      <c r="I96" s="364"/>
      <c r="J96" s="365" t="e">
        <f ca="1">Calcu!E82</f>
        <v>#N/A</v>
      </c>
      <c r="K96" s="366"/>
      <c r="L96" s="366"/>
      <c r="M96" s="366"/>
      <c r="N96" s="366"/>
      <c r="O96" s="367" t="str">
        <f>Calcu!F82</f>
        <v>˝</v>
      </c>
      <c r="P96" s="367"/>
      <c r="Q96" s="367"/>
      <c r="R96" s="368"/>
      <c r="S96" s="369" t="s">
        <v>131</v>
      </c>
      <c r="T96" s="370"/>
      <c r="U96" s="370"/>
      <c r="V96" s="370"/>
      <c r="W96" s="370"/>
      <c r="X96" s="370"/>
      <c r="Y96" s="370"/>
      <c r="Z96" s="370"/>
      <c r="AA96" s="371"/>
      <c r="AB96" s="356" t="s">
        <v>131</v>
      </c>
      <c r="AC96" s="357"/>
      <c r="AD96" s="357"/>
      <c r="AE96" s="357"/>
      <c r="AF96" s="358"/>
      <c r="AG96" s="356" t="s">
        <v>131</v>
      </c>
      <c r="AH96" s="357"/>
      <c r="AI96" s="357"/>
      <c r="AJ96" s="357"/>
      <c r="AK96" s="358"/>
      <c r="AL96" s="372" t="e">
        <f>Calcu!Q82</f>
        <v>#DIV/0!</v>
      </c>
      <c r="AM96" s="373"/>
      <c r="AN96" s="373"/>
      <c r="AO96" s="373"/>
      <c r="AP96" s="373"/>
      <c r="AQ96" s="367" t="str">
        <f>Calcu!R82</f>
        <v>˝</v>
      </c>
      <c r="AR96" s="367"/>
      <c r="AS96" s="367"/>
      <c r="AT96" s="368"/>
      <c r="AU96" s="356" t="e">
        <f ca="1">Calcu!S82</f>
        <v>#N/A</v>
      </c>
      <c r="AV96" s="357"/>
      <c r="AW96" s="357"/>
      <c r="AX96" s="357"/>
      <c r="AY96" s="358"/>
    </row>
    <row r="97" spans="1:61" ht="18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212"/>
      <c r="AH97" s="55"/>
      <c r="AI97" s="55"/>
      <c r="AJ97" s="55"/>
      <c r="AK97" s="55"/>
      <c r="AL97" s="55"/>
      <c r="AM97" s="55"/>
      <c r="AN97" s="55"/>
      <c r="AO97" s="55"/>
      <c r="AQ97" s="55"/>
      <c r="AR97" s="55"/>
      <c r="AS97" s="55"/>
      <c r="AT97" s="55"/>
    </row>
    <row r="98" spans="1:61" ht="18.75" customHeight="1">
      <c r="A98" s="56" t="s">
        <v>112</v>
      </c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</row>
    <row r="99" spans="1:61" s="65" customFormat="1" ht="18.75" customHeight="1">
      <c r="A99" s="56"/>
      <c r="B99" s="56" t="s">
        <v>160</v>
      </c>
      <c r="C99" s="212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2"/>
      <c r="S99" s="212"/>
      <c r="T99" s="212"/>
      <c r="U99" s="212"/>
      <c r="V99" s="212"/>
      <c r="W99" s="212"/>
      <c r="X99" s="212"/>
      <c r="Y99" s="212"/>
      <c r="Z99" s="212"/>
      <c r="AA99" s="212"/>
      <c r="AB99" s="212"/>
      <c r="AC99" s="212"/>
      <c r="AD99" s="212"/>
      <c r="AE99" s="212"/>
      <c r="AF99" s="212"/>
      <c r="AG99" s="212"/>
      <c r="AH99" s="212"/>
      <c r="AI99" s="212"/>
      <c r="AJ99" s="212"/>
      <c r="AK99" s="212"/>
      <c r="AL99" s="212"/>
      <c r="AM99" s="212"/>
      <c r="AN99" s="212"/>
      <c r="AO99" s="212"/>
      <c r="AP99" s="212"/>
      <c r="AQ99" s="212"/>
      <c r="AR99" s="212"/>
      <c r="AS99" s="212"/>
      <c r="AT99" s="212"/>
      <c r="AU99" s="212"/>
      <c r="AV99" s="212"/>
      <c r="AW99" s="212"/>
      <c r="AX99" s="212"/>
      <c r="AY99" s="212"/>
      <c r="AZ99" s="212"/>
      <c r="BA99" s="212"/>
      <c r="BB99" s="212"/>
      <c r="BC99" s="212"/>
      <c r="BD99" s="212"/>
      <c r="BE99" s="212"/>
      <c r="BF99" s="212"/>
    </row>
    <row r="100" spans="1:61" s="65" customFormat="1" ht="18.75" customHeight="1">
      <c r="B100" s="56"/>
      <c r="C100" s="212" t="s">
        <v>125</v>
      </c>
      <c r="D100" s="212"/>
      <c r="E100" s="212"/>
      <c r="F100" s="212"/>
      <c r="G100" s="212"/>
      <c r="H100" s="430" t="e">
        <f ca="1">J92</f>
        <v>#N/A</v>
      </c>
      <c r="I100" s="430"/>
      <c r="J100" s="430"/>
      <c r="K100" s="430"/>
      <c r="L100" s="430" t="str">
        <f>O92</f>
        <v>˝</v>
      </c>
      <c r="M100" s="430"/>
      <c r="N100" s="430"/>
      <c r="O100" s="430"/>
      <c r="P100" s="136"/>
      <c r="Q100" s="136"/>
      <c r="R100" s="136"/>
      <c r="S100" s="136"/>
      <c r="T100" s="136"/>
      <c r="U100" s="212"/>
      <c r="V100" s="212"/>
      <c r="W100" s="212"/>
      <c r="X100" s="136"/>
      <c r="Y100" s="136"/>
      <c r="Z100" s="212"/>
      <c r="AA100" s="212"/>
      <c r="AB100" s="212"/>
      <c r="AC100" s="212"/>
      <c r="AD100" s="212"/>
      <c r="AE100" s="212"/>
      <c r="AF100" s="212"/>
      <c r="AG100" s="212"/>
      <c r="AH100" s="212"/>
      <c r="AI100" s="212"/>
      <c r="AJ100" s="212"/>
      <c r="AK100" s="212"/>
      <c r="AL100" s="212"/>
      <c r="AM100" s="212"/>
      <c r="AN100" s="212"/>
      <c r="AO100" s="212"/>
      <c r="AP100" s="212"/>
      <c r="AQ100" s="212"/>
      <c r="AR100" s="212"/>
      <c r="AS100" s="136"/>
      <c r="AT100" s="212"/>
      <c r="AU100" s="212"/>
      <c r="AV100" s="212"/>
      <c r="AW100" s="212"/>
      <c r="AX100" s="212"/>
      <c r="AY100" s="212"/>
      <c r="AZ100" s="212"/>
      <c r="BA100" s="212"/>
      <c r="BB100" s="212"/>
      <c r="BC100" s="212"/>
      <c r="BD100" s="212"/>
      <c r="BE100" s="212"/>
      <c r="BF100" s="212"/>
      <c r="BG100" s="212"/>
    </row>
    <row r="101" spans="1:61" s="65" customFormat="1" ht="18.75" customHeight="1">
      <c r="B101" s="56"/>
      <c r="C101" s="212" t="s">
        <v>113</v>
      </c>
      <c r="D101" s="212"/>
      <c r="E101" s="212"/>
      <c r="F101" s="212"/>
      <c r="G101" s="212"/>
      <c r="H101" s="212"/>
      <c r="I101" s="212"/>
      <c r="J101" s="212"/>
      <c r="K101" s="212" t="s">
        <v>320</v>
      </c>
      <c r="M101" s="117"/>
      <c r="N101" s="212"/>
      <c r="O101" s="212"/>
      <c r="P101" s="212"/>
      <c r="Q101" s="212"/>
      <c r="R101" s="212"/>
      <c r="S101" s="212"/>
      <c r="T101" s="212"/>
      <c r="U101" s="212"/>
      <c r="V101" s="212"/>
      <c r="W101" s="212"/>
      <c r="X101" s="212"/>
      <c r="Y101" s="136"/>
      <c r="Z101" s="136"/>
      <c r="AA101" s="136"/>
      <c r="AB101" s="136"/>
      <c r="AC101" s="136"/>
      <c r="AD101" s="431">
        <f>Calcu!G78</f>
        <v>0</v>
      </c>
      <c r="AE101" s="431"/>
      <c r="AF101" s="212"/>
      <c r="AG101" s="431">
        <f>Calcu!H78</f>
        <v>0</v>
      </c>
      <c r="AH101" s="431"/>
      <c r="AI101" s="431"/>
      <c r="AJ101" s="212"/>
      <c r="AK101" s="212"/>
      <c r="AL101" s="135"/>
      <c r="AM101" s="136"/>
      <c r="AN101" s="136" t="s">
        <v>161</v>
      </c>
      <c r="AP101" s="136"/>
      <c r="AQ101" s="136"/>
      <c r="AR101" s="136"/>
      <c r="AS101" s="134"/>
      <c r="AT101" s="136"/>
      <c r="AU101" s="118"/>
      <c r="AV101" s="118"/>
      <c r="AW101" s="118"/>
      <c r="AX101" s="118"/>
      <c r="AY101" s="119"/>
      <c r="AZ101" s="136"/>
      <c r="BA101" s="136"/>
      <c r="BB101" s="212"/>
      <c r="BC101" s="212"/>
      <c r="BD101" s="212"/>
      <c r="BE101" s="212"/>
      <c r="BF101" s="212"/>
      <c r="BG101" s="212"/>
    </row>
    <row r="102" spans="1:61" s="65" customFormat="1" ht="18.75" customHeight="1">
      <c r="B102" s="56"/>
      <c r="C102" s="212"/>
      <c r="D102" s="212"/>
      <c r="E102" s="212"/>
      <c r="F102" s="212"/>
      <c r="G102" s="212"/>
      <c r="H102" s="212"/>
      <c r="I102" s="212"/>
      <c r="J102" s="212"/>
      <c r="K102" s="212" t="s">
        <v>321</v>
      </c>
      <c r="M102" s="117"/>
      <c r="N102" s="212"/>
      <c r="O102" s="212"/>
      <c r="P102" s="212"/>
      <c r="Q102" s="212"/>
      <c r="R102" s="212"/>
      <c r="S102" s="212"/>
      <c r="T102" s="212"/>
      <c r="U102" s="212"/>
      <c r="V102" s="212"/>
      <c r="W102" s="212"/>
      <c r="X102" s="212"/>
      <c r="Y102" s="136"/>
      <c r="Z102" s="136"/>
      <c r="AA102" s="136"/>
      <c r="AB102" s="136"/>
      <c r="AC102" s="136"/>
      <c r="AD102" s="213"/>
      <c r="AE102" s="213"/>
      <c r="AF102" s="213"/>
      <c r="AG102" s="213"/>
      <c r="AH102" s="213"/>
      <c r="AI102" s="213"/>
      <c r="AJ102" s="213"/>
      <c r="AK102" s="212"/>
      <c r="AL102" s="135"/>
      <c r="AM102" s="136"/>
      <c r="AN102" s="136"/>
      <c r="AO102" s="136"/>
      <c r="AP102" s="136"/>
      <c r="AQ102" s="136"/>
      <c r="AR102" s="136"/>
      <c r="AS102" s="134"/>
      <c r="AT102" s="136"/>
      <c r="AU102" s="118"/>
      <c r="AV102" s="118"/>
      <c r="AW102" s="118"/>
      <c r="AX102" s="118"/>
      <c r="AY102" s="119"/>
      <c r="AZ102" s="136"/>
      <c r="BA102" s="136"/>
      <c r="BB102" s="212"/>
      <c r="BC102" s="212"/>
      <c r="BD102" s="212"/>
      <c r="BE102" s="212"/>
      <c r="BF102" s="212"/>
      <c r="BG102" s="212"/>
    </row>
    <row r="103" spans="1:61" s="65" customFormat="1" ht="18.75" customHeight="1">
      <c r="B103" s="56"/>
      <c r="C103" s="212"/>
      <c r="D103" s="212"/>
      <c r="E103" s="212"/>
      <c r="F103" s="212"/>
      <c r="G103" s="212"/>
      <c r="H103" s="212"/>
      <c r="I103" s="212"/>
      <c r="J103" s="212"/>
      <c r="K103" s="432" t="s">
        <v>322</v>
      </c>
      <c r="L103" s="432"/>
      <c r="M103" s="432"/>
      <c r="N103" s="359" t="s">
        <v>114</v>
      </c>
      <c r="O103" s="219" t="s">
        <v>162</v>
      </c>
      <c r="P103" s="359" t="s">
        <v>114</v>
      </c>
      <c r="Q103" s="209"/>
      <c r="R103" s="433">
        <f>AD101</f>
        <v>0</v>
      </c>
      <c r="S103" s="433"/>
      <c r="T103" s="209"/>
      <c r="U103" s="434">
        <f>AG101</f>
        <v>0</v>
      </c>
      <c r="V103" s="434"/>
      <c r="W103" s="434"/>
      <c r="X103" s="220"/>
      <c r="Y103" s="435" t="e">
        <f ca="1">Calcu!G4</f>
        <v>#N/A</v>
      </c>
      <c r="Z103" s="435"/>
      <c r="AA103" s="435"/>
      <c r="AB103" s="221"/>
      <c r="AC103" s="222"/>
      <c r="AD103" s="359" t="s">
        <v>323</v>
      </c>
      <c r="AE103" s="419" t="e">
        <f>S92</f>
        <v>#DIV/0!</v>
      </c>
      <c r="AF103" s="419"/>
      <c r="AG103" s="419"/>
      <c r="AH103" s="419"/>
      <c r="AI103" s="119"/>
      <c r="AJ103" s="136"/>
      <c r="AK103" s="136"/>
      <c r="AL103" s="212"/>
      <c r="AM103" s="212"/>
      <c r="AN103" s="212"/>
      <c r="AO103" s="212"/>
      <c r="AP103" s="212"/>
      <c r="AQ103" s="212"/>
    </row>
    <row r="104" spans="1:61" s="65" customFormat="1" ht="18.75" customHeight="1">
      <c r="B104" s="56"/>
      <c r="C104" s="212"/>
      <c r="D104" s="212"/>
      <c r="E104" s="212"/>
      <c r="F104" s="212"/>
      <c r="G104" s="212"/>
      <c r="H104" s="212"/>
      <c r="I104" s="212"/>
      <c r="J104" s="212"/>
      <c r="K104" s="432"/>
      <c r="L104" s="432"/>
      <c r="M104" s="432"/>
      <c r="N104" s="359"/>
      <c r="O104" s="216" t="s">
        <v>99</v>
      </c>
      <c r="P104" s="359"/>
      <c r="Q104" s="375">
        <v>2</v>
      </c>
      <c r="R104" s="375"/>
      <c r="S104" s="375"/>
      <c r="T104" s="375"/>
      <c r="U104" s="375"/>
      <c r="V104" s="375"/>
      <c r="W104" s="375"/>
      <c r="X104" s="375"/>
      <c r="Y104" s="375"/>
      <c r="Z104" s="375"/>
      <c r="AA104" s="375"/>
      <c r="AB104" s="375"/>
      <c r="AC104" s="375"/>
      <c r="AD104" s="359"/>
      <c r="AE104" s="419"/>
      <c r="AF104" s="419"/>
      <c r="AG104" s="419"/>
      <c r="AH104" s="419"/>
      <c r="AI104" s="119"/>
      <c r="AJ104" s="136"/>
      <c r="AK104" s="136"/>
      <c r="AL104" s="212"/>
      <c r="AM104" s="212"/>
      <c r="AN104" s="212"/>
      <c r="AO104" s="212"/>
      <c r="AP104" s="212"/>
      <c r="AQ104" s="212"/>
    </row>
    <row r="105" spans="1:61" s="65" customFormat="1" ht="18.75" customHeight="1">
      <c r="B105" s="56"/>
      <c r="C105" s="212" t="s">
        <v>126</v>
      </c>
      <c r="D105" s="212"/>
      <c r="E105" s="212"/>
      <c r="F105" s="212"/>
      <c r="G105" s="212"/>
      <c r="H105" s="212"/>
      <c r="I105" s="430" t="str">
        <f>AB92</f>
        <v>정규</v>
      </c>
      <c r="J105" s="430"/>
      <c r="K105" s="430"/>
      <c r="L105" s="430"/>
      <c r="M105" s="430"/>
      <c r="N105" s="212"/>
      <c r="O105" s="212"/>
      <c r="P105" s="212"/>
      <c r="Q105" s="212"/>
      <c r="R105" s="212"/>
      <c r="S105" s="212"/>
      <c r="T105" s="212"/>
      <c r="U105" s="212"/>
      <c r="V105" s="212"/>
      <c r="W105" s="212"/>
      <c r="X105" s="212"/>
      <c r="Y105" s="212"/>
      <c r="Z105" s="212"/>
      <c r="AF105" s="212"/>
      <c r="AG105" s="212"/>
      <c r="AH105" s="212"/>
      <c r="AI105" s="212"/>
      <c r="AJ105" s="212"/>
      <c r="AK105" s="212"/>
      <c r="AL105" s="212"/>
      <c r="AM105" s="212"/>
      <c r="AN105" s="212"/>
      <c r="AO105" s="212"/>
      <c r="AP105" s="212"/>
      <c r="AQ105" s="212"/>
      <c r="AR105" s="212"/>
      <c r="AS105" s="212"/>
      <c r="AT105" s="212"/>
      <c r="AU105" s="212"/>
      <c r="AV105" s="212"/>
      <c r="AW105" s="212"/>
      <c r="AX105" s="212"/>
      <c r="AY105" s="212"/>
      <c r="AZ105" s="212"/>
      <c r="BA105" s="212"/>
      <c r="BB105" s="212"/>
      <c r="BC105" s="212"/>
      <c r="BD105" s="212"/>
      <c r="BE105" s="212"/>
      <c r="BF105" s="212"/>
      <c r="BG105" s="212"/>
    </row>
    <row r="106" spans="1:61" s="65" customFormat="1" ht="18.75" customHeight="1">
      <c r="B106" s="56"/>
      <c r="C106" s="430" t="s">
        <v>115</v>
      </c>
      <c r="D106" s="430"/>
      <c r="E106" s="430"/>
      <c r="F106" s="430"/>
      <c r="G106" s="430"/>
      <c r="H106" s="430"/>
      <c r="I106" s="212"/>
      <c r="J106" s="212"/>
      <c r="K106" s="212"/>
      <c r="L106" s="212"/>
      <c r="M106" s="431">
        <f>AG92</f>
        <v>1</v>
      </c>
      <c r="N106" s="431"/>
      <c r="O106" s="212"/>
      <c r="P106" s="212"/>
      <c r="Q106" s="212"/>
      <c r="R106" s="212"/>
      <c r="S106" s="212"/>
      <c r="T106" s="212"/>
      <c r="U106" s="212"/>
      <c r="V106" s="212"/>
      <c r="W106" s="212"/>
      <c r="X106" s="212"/>
      <c r="Y106" s="212"/>
      <c r="Z106" s="212"/>
      <c r="AF106" s="212"/>
      <c r="AG106" s="212"/>
      <c r="AH106" s="212"/>
      <c r="AI106" s="212"/>
      <c r="AJ106" s="212"/>
      <c r="AK106" s="212"/>
      <c r="AL106" s="212"/>
      <c r="AM106" s="212"/>
      <c r="AN106" s="212"/>
      <c r="AO106" s="212"/>
      <c r="AP106" s="212"/>
      <c r="AQ106" s="212"/>
      <c r="AR106" s="212"/>
      <c r="AS106" s="212"/>
      <c r="AT106" s="212"/>
      <c r="AU106" s="212"/>
      <c r="AV106" s="212"/>
      <c r="AW106" s="212"/>
      <c r="AX106" s="212"/>
      <c r="AY106" s="212"/>
      <c r="AZ106" s="212"/>
      <c r="BA106" s="212"/>
      <c r="BB106" s="212"/>
      <c r="BC106" s="212"/>
      <c r="BD106" s="212"/>
      <c r="BE106" s="212"/>
      <c r="BF106" s="212"/>
      <c r="BG106" s="212"/>
    </row>
    <row r="107" spans="1:61" s="65" customFormat="1" ht="18.75" customHeight="1">
      <c r="B107" s="56"/>
      <c r="C107" s="430"/>
      <c r="D107" s="430"/>
      <c r="E107" s="430"/>
      <c r="F107" s="430"/>
      <c r="G107" s="430"/>
      <c r="H107" s="430"/>
      <c r="I107" s="212"/>
      <c r="J107" s="212"/>
      <c r="K107" s="212"/>
      <c r="L107" s="212"/>
      <c r="M107" s="431"/>
      <c r="N107" s="431"/>
      <c r="O107" s="212"/>
      <c r="P107" s="212"/>
      <c r="Q107" s="212"/>
      <c r="R107" s="212"/>
      <c r="S107" s="212"/>
      <c r="T107" s="212"/>
      <c r="U107" s="212"/>
      <c r="AA107" s="212"/>
      <c r="AB107" s="212"/>
      <c r="AC107" s="212"/>
      <c r="AD107" s="212"/>
      <c r="AE107" s="212"/>
      <c r="AF107" s="212"/>
      <c r="AG107" s="212"/>
      <c r="AH107" s="212"/>
      <c r="AI107" s="212"/>
      <c r="AJ107" s="212"/>
      <c r="AK107" s="212"/>
      <c r="AL107" s="212"/>
      <c r="AM107" s="212"/>
      <c r="AN107" s="212"/>
      <c r="AO107" s="212"/>
      <c r="AP107" s="212"/>
      <c r="AQ107" s="212"/>
      <c r="AR107" s="212"/>
      <c r="AS107" s="212"/>
      <c r="AT107" s="212"/>
      <c r="AU107" s="212"/>
      <c r="AV107" s="212"/>
      <c r="AW107" s="212"/>
      <c r="AX107" s="212"/>
      <c r="AY107" s="212"/>
      <c r="AZ107" s="212"/>
      <c r="BA107" s="212"/>
      <c r="BB107" s="212"/>
      <c r="BC107" s="212"/>
      <c r="BD107" s="212"/>
      <c r="BE107" s="212"/>
      <c r="BF107" s="212"/>
      <c r="BG107" s="212"/>
      <c r="BH107" s="212"/>
    </row>
    <row r="108" spans="1:61" s="65" customFormat="1" ht="18.75" customHeight="1">
      <c r="B108" s="56"/>
      <c r="C108" s="212" t="s">
        <v>324</v>
      </c>
      <c r="D108" s="212"/>
      <c r="E108" s="212"/>
      <c r="F108" s="212"/>
      <c r="G108" s="212"/>
      <c r="H108" s="212"/>
      <c r="I108" s="212"/>
      <c r="J108" s="212"/>
      <c r="K108" s="213" t="s">
        <v>325</v>
      </c>
      <c r="L108" s="416">
        <f>M106</f>
        <v>1</v>
      </c>
      <c r="M108" s="416"/>
      <c r="N108" s="137" t="s">
        <v>73</v>
      </c>
      <c r="O108" s="417" t="e">
        <f>AE103</f>
        <v>#DIV/0!</v>
      </c>
      <c r="P108" s="417"/>
      <c r="Q108" s="417"/>
      <c r="R108" s="213" t="s">
        <v>325</v>
      </c>
      <c r="S108" s="212" t="s">
        <v>114</v>
      </c>
      <c r="T108" s="418" t="e">
        <f>ABS(L108*O108)</f>
        <v>#DIV/0!</v>
      </c>
      <c r="U108" s="418"/>
      <c r="V108" s="418"/>
      <c r="W108" s="418"/>
      <c r="X108" s="223"/>
      <c r="AA108" s="212"/>
      <c r="AD108" s="212"/>
      <c r="AE108" s="134"/>
      <c r="AF108" s="134"/>
      <c r="AG108" s="134"/>
      <c r="AH108" s="136"/>
      <c r="AI108" s="118"/>
      <c r="AJ108" s="118"/>
      <c r="AK108" s="118"/>
      <c r="AL108" s="118"/>
      <c r="AM108" s="119"/>
      <c r="AN108" s="136"/>
      <c r="AO108" s="136"/>
      <c r="AP108" s="212"/>
      <c r="AQ108" s="212"/>
      <c r="AR108" s="212"/>
      <c r="AS108" s="212"/>
      <c r="AT108" s="212"/>
      <c r="AU108" s="212"/>
      <c r="AV108" s="212"/>
      <c r="AW108" s="212"/>
      <c r="AX108" s="212"/>
      <c r="AY108" s="212"/>
      <c r="AZ108" s="212"/>
      <c r="BA108" s="212"/>
      <c r="BB108" s="212"/>
      <c r="BC108" s="212"/>
      <c r="BD108" s="212"/>
      <c r="BE108" s="212"/>
      <c r="BF108" s="212"/>
      <c r="BG108" s="212"/>
      <c r="BH108" s="212"/>
      <c r="BI108" s="212"/>
    </row>
    <row r="109" spans="1:61" s="65" customFormat="1" ht="18.75" customHeight="1">
      <c r="B109" s="56"/>
      <c r="C109" s="212" t="s">
        <v>326</v>
      </c>
      <c r="D109" s="212"/>
      <c r="E109" s="212"/>
      <c r="F109" s="212"/>
      <c r="G109" s="212"/>
      <c r="H109" s="212"/>
      <c r="I109" s="120" t="s">
        <v>327</v>
      </c>
      <c r="J109" s="96"/>
      <c r="K109" s="96"/>
      <c r="L109" s="212"/>
      <c r="M109" s="212"/>
      <c r="N109" s="212"/>
      <c r="O109" s="212"/>
      <c r="P109" s="212"/>
      <c r="Q109" s="212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212"/>
      <c r="AH109" s="209"/>
      <c r="AI109" s="209"/>
      <c r="AJ109" s="209"/>
      <c r="AK109" s="209"/>
      <c r="AL109" s="212"/>
      <c r="AM109" s="212"/>
      <c r="AN109" s="208"/>
      <c r="AO109" s="212"/>
      <c r="AP109" s="210"/>
      <c r="AQ109" s="210"/>
      <c r="AR109" s="210"/>
      <c r="AS109" s="212"/>
      <c r="AT109" s="212"/>
      <c r="AU109" s="212"/>
      <c r="AV109" s="212"/>
      <c r="AW109" s="212"/>
      <c r="AX109" s="212"/>
      <c r="AY109" s="212"/>
      <c r="AZ109" s="212"/>
      <c r="BA109" s="212"/>
      <c r="BB109" s="212"/>
      <c r="BC109" s="212"/>
      <c r="BD109" s="212"/>
      <c r="BE109" s="212"/>
      <c r="BF109" s="212"/>
      <c r="BG109" s="212"/>
      <c r="BH109" s="212"/>
    </row>
    <row r="110" spans="1:61" s="65" customFormat="1" ht="18.75" customHeight="1">
      <c r="B110" s="56"/>
      <c r="C110" s="212"/>
      <c r="D110" s="212"/>
      <c r="E110" s="212"/>
      <c r="F110" s="212"/>
      <c r="G110" s="212"/>
      <c r="H110" s="96"/>
      <c r="I110" s="96"/>
      <c r="J110" s="96"/>
      <c r="K110" s="96"/>
      <c r="L110" s="212"/>
      <c r="M110" s="212"/>
      <c r="N110" s="212"/>
      <c r="O110" s="212"/>
      <c r="P110" s="212"/>
      <c r="Q110" s="212"/>
      <c r="R110" s="125"/>
      <c r="S110" s="125"/>
      <c r="T110" s="125"/>
      <c r="U110" s="125"/>
      <c r="V110" s="209"/>
      <c r="W110" s="125"/>
      <c r="X110" s="125"/>
      <c r="Y110" s="125"/>
      <c r="Z110" s="125"/>
      <c r="AA110" s="209"/>
      <c r="AB110" s="125"/>
      <c r="AC110" s="125"/>
      <c r="AD110" s="125"/>
      <c r="AE110" s="125"/>
      <c r="AF110" s="212"/>
      <c r="AG110" s="209"/>
      <c r="AH110" s="209"/>
      <c r="AI110" s="209"/>
      <c r="AJ110" s="209"/>
      <c r="AK110" s="212"/>
      <c r="AL110" s="212"/>
      <c r="AM110" s="208"/>
      <c r="AN110" s="210"/>
      <c r="AO110" s="210"/>
      <c r="AP110" s="210"/>
      <c r="AQ110" s="210"/>
      <c r="AR110" s="212"/>
      <c r="AS110" s="212"/>
      <c r="AT110" s="212"/>
      <c r="AU110" s="212"/>
      <c r="AV110" s="212"/>
      <c r="AW110" s="212"/>
      <c r="AX110" s="212"/>
      <c r="AY110" s="212"/>
      <c r="AZ110" s="212"/>
      <c r="BA110" s="212"/>
      <c r="BB110" s="212"/>
      <c r="BC110" s="212"/>
      <c r="BD110" s="212"/>
      <c r="BE110" s="212"/>
      <c r="BF110" s="212"/>
      <c r="BG110" s="212"/>
    </row>
    <row r="111" spans="1:61" ht="18.75" customHeight="1">
      <c r="A111" s="55"/>
      <c r="B111" s="59" t="s">
        <v>328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</row>
    <row r="112" spans="1:61" ht="18.75" customHeight="1">
      <c r="A112" s="55"/>
      <c r="B112" s="59"/>
      <c r="C112" s="55" t="s">
        <v>292</v>
      </c>
      <c r="D112" s="154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</row>
    <row r="113" spans="1:60" ht="18.75" customHeight="1">
      <c r="A113" s="55"/>
      <c r="B113" s="59"/>
      <c r="D113" s="55" t="s">
        <v>293</v>
      </c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</row>
    <row r="114" spans="1:60" ht="18.75" customHeight="1">
      <c r="B114" s="55"/>
      <c r="C114" s="55" t="s">
        <v>116</v>
      </c>
      <c r="D114" s="55"/>
      <c r="E114" s="55"/>
      <c r="F114" s="55"/>
      <c r="G114" s="55"/>
      <c r="H114" s="430" t="e">
        <f ca="1">J93</f>
        <v>#N/A</v>
      </c>
      <c r="I114" s="430"/>
      <c r="J114" s="430"/>
      <c r="K114" s="430"/>
      <c r="L114" s="430" t="str">
        <f>O93</f>
        <v>˝</v>
      </c>
      <c r="M114" s="430"/>
      <c r="N114" s="430"/>
      <c r="O114" s="430"/>
      <c r="P114" s="136"/>
      <c r="Q114" s="136"/>
      <c r="R114" s="136"/>
      <c r="S114" s="136"/>
      <c r="T114" s="136"/>
      <c r="U114" s="212"/>
      <c r="V114" s="212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</row>
    <row r="115" spans="1:60" ht="18.75" customHeight="1">
      <c r="B115" s="55"/>
      <c r="C115" s="55" t="s">
        <v>329</v>
      </c>
      <c r="D115" s="55"/>
      <c r="E115" s="55"/>
      <c r="F115" s="55"/>
      <c r="G115" s="55"/>
      <c r="H115" s="55"/>
      <c r="I115" s="55"/>
      <c r="J115" s="60" t="s">
        <v>330</v>
      </c>
      <c r="K115" s="55"/>
      <c r="L115" s="55"/>
      <c r="M115" s="55"/>
      <c r="N115" s="55"/>
      <c r="O115" s="55"/>
      <c r="P115" s="436" t="e">
        <f ca="1">Calcu!J79</f>
        <v>#N/A</v>
      </c>
      <c r="Q115" s="436"/>
      <c r="R115" s="436"/>
      <c r="S115" s="212"/>
      <c r="T115" s="212"/>
      <c r="U115" s="212"/>
      <c r="V115" s="213"/>
      <c r="W115" s="159"/>
      <c r="X115" s="159"/>
      <c r="Y115" s="159"/>
      <c r="Z115" s="159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</row>
    <row r="116" spans="1:60" ht="18.75" customHeight="1">
      <c r="B116" s="55"/>
      <c r="C116" s="55"/>
      <c r="D116" s="55"/>
      <c r="E116" s="55"/>
      <c r="F116" s="55"/>
      <c r="G116" s="55"/>
      <c r="H116" s="55"/>
      <c r="I116" s="55"/>
      <c r="J116" s="420" t="s">
        <v>331</v>
      </c>
      <c r="K116" s="420"/>
      <c r="L116" s="420"/>
      <c r="M116" s="421" t="s">
        <v>114</v>
      </c>
      <c r="N116" s="387" t="s">
        <v>332</v>
      </c>
      <c r="O116" s="387"/>
      <c r="P116" s="421" t="s">
        <v>291</v>
      </c>
      <c r="Q116" s="422" t="e">
        <f ca="1">P115</f>
        <v>#N/A</v>
      </c>
      <c r="R116" s="422"/>
      <c r="S116" s="422"/>
      <c r="T116" s="421" t="s">
        <v>333</v>
      </c>
      <c r="U116" s="419" t="e">
        <f ca="1">S93</f>
        <v>#N/A</v>
      </c>
      <c r="V116" s="419"/>
      <c r="W116" s="419"/>
      <c r="X116" s="419"/>
      <c r="Z116" s="153"/>
      <c r="AA116" s="153"/>
      <c r="AB116" s="153"/>
      <c r="AC116" s="55"/>
      <c r="AD116" s="55"/>
      <c r="AF116" s="157"/>
      <c r="AG116" s="157"/>
      <c r="AH116" s="157"/>
      <c r="AI116" s="153"/>
      <c r="AJ116" s="153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</row>
    <row r="117" spans="1:60" ht="18.75" customHeight="1">
      <c r="B117" s="55"/>
      <c r="C117" s="55"/>
      <c r="D117" s="55"/>
      <c r="E117" s="55"/>
      <c r="F117" s="55"/>
      <c r="G117" s="55"/>
      <c r="H117" s="55"/>
      <c r="I117" s="55"/>
      <c r="J117" s="420"/>
      <c r="K117" s="420"/>
      <c r="L117" s="420"/>
      <c r="M117" s="421"/>
      <c r="N117" s="427"/>
      <c r="O117" s="427"/>
      <c r="P117" s="421"/>
      <c r="Q117" s="224"/>
      <c r="R117" s="224"/>
      <c r="S117" s="224"/>
      <c r="T117" s="421"/>
      <c r="U117" s="419"/>
      <c r="V117" s="419"/>
      <c r="W117" s="419"/>
      <c r="X117" s="419"/>
      <c r="Z117" s="153"/>
      <c r="AA117" s="153"/>
      <c r="AB117" s="153"/>
      <c r="AC117" s="55"/>
      <c r="AD117" s="55"/>
      <c r="AF117" s="157"/>
      <c r="AG117" s="157"/>
      <c r="AH117" s="157"/>
      <c r="AI117" s="153"/>
      <c r="AJ117" s="153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</row>
    <row r="118" spans="1:60" ht="18.75" customHeight="1">
      <c r="B118" s="55"/>
      <c r="C118" s="55" t="s">
        <v>74</v>
      </c>
      <c r="D118" s="55"/>
      <c r="E118" s="55"/>
      <c r="F118" s="55"/>
      <c r="G118" s="55"/>
      <c r="H118" s="55"/>
      <c r="I118" s="423" t="str">
        <f>AB93</f>
        <v>t</v>
      </c>
      <c r="J118" s="423"/>
      <c r="K118" s="423"/>
      <c r="L118" s="423"/>
      <c r="M118" s="423"/>
      <c r="N118" s="423"/>
      <c r="O118" s="423"/>
      <c r="P118" s="423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</row>
    <row r="119" spans="1:60" ht="18.75" customHeight="1">
      <c r="B119" s="55"/>
      <c r="C119" s="425" t="s">
        <v>334</v>
      </c>
      <c r="D119" s="425"/>
      <c r="E119" s="425"/>
      <c r="F119" s="425"/>
      <c r="G119" s="425"/>
      <c r="H119" s="425"/>
      <c r="I119" s="209"/>
      <c r="J119" s="209"/>
      <c r="K119" s="55"/>
      <c r="L119" s="55"/>
      <c r="M119" s="425">
        <f>AG93</f>
        <v>-1</v>
      </c>
      <c r="N119" s="42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</row>
    <row r="120" spans="1:60" ht="18.75" customHeight="1">
      <c r="B120" s="55"/>
      <c r="C120" s="425"/>
      <c r="D120" s="425"/>
      <c r="E120" s="425"/>
      <c r="F120" s="425"/>
      <c r="G120" s="425"/>
      <c r="H120" s="425"/>
      <c r="I120" s="210"/>
      <c r="J120" s="210"/>
      <c r="K120" s="55"/>
      <c r="L120" s="55"/>
      <c r="M120" s="425"/>
      <c r="N120" s="42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</row>
    <row r="121" spans="1:60" ht="18.75" customHeight="1">
      <c r="B121" s="55"/>
      <c r="C121" s="55" t="s">
        <v>163</v>
      </c>
      <c r="D121" s="55"/>
      <c r="E121" s="55"/>
      <c r="F121" s="55"/>
      <c r="G121" s="55"/>
      <c r="H121" s="55"/>
      <c r="I121" s="55"/>
      <c r="J121" s="55"/>
      <c r="K121" s="213" t="s">
        <v>335</v>
      </c>
      <c r="L121" s="416">
        <f>M119</f>
        <v>-1</v>
      </c>
      <c r="M121" s="416"/>
      <c r="N121" s="137" t="s">
        <v>73</v>
      </c>
      <c r="O121" s="417" t="e">
        <f ca="1">U116</f>
        <v>#N/A</v>
      </c>
      <c r="P121" s="417"/>
      <c r="Q121" s="417"/>
      <c r="R121" s="213" t="s">
        <v>325</v>
      </c>
      <c r="S121" s="212" t="s">
        <v>114</v>
      </c>
      <c r="T121" s="418" t="e">
        <f ca="1">ABS(L121*O121)</f>
        <v>#N/A</v>
      </c>
      <c r="U121" s="418"/>
      <c r="V121" s="418"/>
      <c r="W121" s="418"/>
      <c r="X121" s="223"/>
      <c r="Y121" s="65"/>
      <c r="Z121" s="65"/>
      <c r="AA121" s="212"/>
      <c r="AB121" s="65"/>
      <c r="AC121" s="65"/>
      <c r="AD121" s="212"/>
      <c r="AE121" s="134"/>
      <c r="AF121" s="134"/>
      <c r="AG121" s="134"/>
      <c r="AH121" s="136"/>
      <c r="AI121" s="118"/>
      <c r="AP121" s="55"/>
      <c r="AQ121" s="55"/>
      <c r="AR121" s="55"/>
      <c r="AS121" s="55"/>
      <c r="AT121" s="55"/>
      <c r="AU121" s="55"/>
      <c r="AV121" s="55"/>
    </row>
    <row r="122" spans="1:60" ht="18.75" customHeight="1">
      <c r="B122" s="55"/>
      <c r="C122" s="55" t="s">
        <v>75</v>
      </c>
      <c r="D122" s="55"/>
      <c r="E122" s="55"/>
      <c r="F122" s="55"/>
      <c r="G122" s="55"/>
      <c r="H122" s="55"/>
      <c r="I122" s="121" t="s">
        <v>164</v>
      </c>
      <c r="J122" s="96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55"/>
      <c r="AB122" s="55"/>
      <c r="AC122" s="55"/>
      <c r="AD122" s="55"/>
      <c r="AE122" s="55"/>
      <c r="AF122" s="55"/>
    </row>
    <row r="123" spans="1:60" ht="18.75" customHeight="1">
      <c r="B123" s="55"/>
      <c r="C123" s="55"/>
      <c r="D123" s="55"/>
      <c r="E123" s="55"/>
      <c r="F123" s="55"/>
      <c r="G123" s="55"/>
      <c r="H123" s="55"/>
      <c r="I123" s="96"/>
      <c r="J123" s="90"/>
      <c r="K123" s="96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55"/>
      <c r="AB123" s="55"/>
      <c r="AC123" s="55"/>
      <c r="AD123" s="55"/>
      <c r="AE123" s="55"/>
      <c r="AF123" s="55"/>
    </row>
    <row r="124" spans="1:60" s="132" customFormat="1" ht="18.75" customHeight="1">
      <c r="B124" s="56" t="s">
        <v>175</v>
      </c>
      <c r="D124" s="209"/>
      <c r="E124" s="209"/>
      <c r="F124" s="209"/>
      <c r="G124" s="208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209"/>
      <c r="AB124" s="209"/>
      <c r="AC124" s="209"/>
      <c r="AD124" s="209"/>
      <c r="AE124" s="208"/>
      <c r="AF124" s="209"/>
      <c r="AG124" s="208"/>
      <c r="AH124" s="208"/>
      <c r="AI124" s="208"/>
      <c r="AJ124" s="208"/>
      <c r="AK124" s="208"/>
      <c r="AL124" s="208"/>
      <c r="AM124" s="208"/>
      <c r="AN124" s="208"/>
      <c r="AO124" s="208"/>
      <c r="AP124" s="208"/>
      <c r="AQ124" s="208"/>
      <c r="AR124" s="208"/>
      <c r="AS124" s="208"/>
      <c r="AT124" s="208"/>
      <c r="AU124" s="208"/>
      <c r="AV124" s="208"/>
      <c r="AW124" s="208"/>
      <c r="AX124" s="208"/>
      <c r="AY124" s="208"/>
      <c r="AZ124" s="208"/>
      <c r="BA124" s="208"/>
      <c r="BB124" s="208"/>
      <c r="BC124" s="208"/>
      <c r="BD124" s="208"/>
      <c r="BE124" s="208"/>
      <c r="BF124" s="208"/>
      <c r="BG124" s="208"/>
    </row>
    <row r="125" spans="1:60" s="132" customFormat="1" ht="18.75" customHeight="1">
      <c r="B125" s="208"/>
      <c r="C125" s="210" t="s">
        <v>336</v>
      </c>
      <c r="D125" s="208"/>
      <c r="E125" s="208"/>
      <c r="F125" s="208"/>
      <c r="G125" s="208"/>
      <c r="H125" s="423">
        <f>J94</f>
        <v>0</v>
      </c>
      <c r="I125" s="423"/>
      <c r="J125" s="423"/>
      <c r="K125" s="423"/>
      <c r="L125" s="423"/>
      <c r="M125" s="423"/>
      <c r="N125" s="423"/>
      <c r="O125" s="423"/>
      <c r="P125" s="154"/>
      <c r="Q125" s="209"/>
      <c r="R125" s="209"/>
      <c r="S125" s="209"/>
      <c r="T125" s="209"/>
      <c r="U125" s="209"/>
      <c r="AD125" s="209"/>
      <c r="AE125" s="209"/>
      <c r="AF125" s="209"/>
      <c r="AG125" s="209"/>
      <c r="AH125" s="209"/>
      <c r="AI125" s="208"/>
      <c r="AJ125" s="208"/>
      <c r="AK125" s="208"/>
      <c r="AL125" s="208"/>
      <c r="AM125" s="208"/>
      <c r="AN125" s="208"/>
      <c r="AO125" s="208"/>
      <c r="AP125" s="208"/>
      <c r="AQ125" s="208"/>
      <c r="AR125" s="208"/>
      <c r="AS125" s="209"/>
      <c r="AT125" s="209"/>
      <c r="AU125" s="209"/>
      <c r="AV125" s="209"/>
      <c r="AW125" s="209"/>
      <c r="AX125" s="209"/>
      <c r="AY125" s="208"/>
      <c r="AZ125" s="208"/>
      <c r="BA125" s="208"/>
      <c r="BB125" s="208"/>
      <c r="BC125" s="208"/>
      <c r="BD125" s="208"/>
      <c r="BE125" s="208"/>
      <c r="BF125" s="208"/>
      <c r="BG125" s="208"/>
    </row>
    <row r="126" spans="1:60" s="132" customFormat="1" ht="18.75" customHeight="1">
      <c r="B126" s="208"/>
      <c r="C126" s="209" t="s">
        <v>117</v>
      </c>
      <c r="D126" s="209"/>
      <c r="E126" s="209"/>
      <c r="F126" s="209"/>
      <c r="G126" s="209"/>
      <c r="H126" s="209"/>
      <c r="I126" s="208"/>
      <c r="J126" s="209" t="s">
        <v>142</v>
      </c>
      <c r="K126" s="209"/>
      <c r="L126" s="209"/>
      <c r="M126" s="209"/>
      <c r="N126" s="209"/>
      <c r="O126" s="209"/>
      <c r="P126" s="419" t="e">
        <f ca="1">Calcu!J80</f>
        <v>#N/A</v>
      </c>
      <c r="Q126" s="419"/>
      <c r="R126" s="419"/>
      <c r="S126" s="419"/>
      <c r="V126" s="209"/>
      <c r="W126" s="209"/>
      <c r="X126" s="209"/>
      <c r="Y126" s="208"/>
      <c r="Z126" s="208"/>
      <c r="AA126" s="208"/>
      <c r="AB126" s="208"/>
      <c r="AC126" s="208"/>
      <c r="AD126" s="208"/>
      <c r="AE126" s="208"/>
      <c r="AF126" s="208"/>
      <c r="AG126" s="209"/>
      <c r="AH126" s="209"/>
      <c r="AI126" s="209"/>
      <c r="AJ126" s="209"/>
      <c r="AK126" s="209"/>
      <c r="AL126" s="209"/>
      <c r="AM126" s="209"/>
      <c r="AN126" s="209"/>
      <c r="AO126" s="209"/>
      <c r="AP126" s="209"/>
      <c r="AQ126" s="209"/>
      <c r="AR126" s="208"/>
      <c r="AS126" s="208"/>
      <c r="AT126" s="208"/>
      <c r="AU126" s="208"/>
      <c r="AV126" s="208"/>
      <c r="AW126" s="208"/>
      <c r="AX126" s="208"/>
      <c r="AY126" s="208"/>
      <c r="AZ126" s="208"/>
    </row>
    <row r="127" spans="1:60" s="132" customFormat="1" ht="18.75" customHeight="1">
      <c r="B127" s="208"/>
      <c r="C127" s="209"/>
      <c r="D127" s="209"/>
      <c r="E127" s="209"/>
      <c r="F127" s="209"/>
      <c r="G127" s="209"/>
      <c r="H127" s="209"/>
      <c r="I127" s="209"/>
      <c r="K127" s="428" t="s">
        <v>337</v>
      </c>
      <c r="L127" s="428"/>
      <c r="M127" s="428"/>
      <c r="N127" s="359" t="s">
        <v>114</v>
      </c>
      <c r="O127" s="387" t="s">
        <v>295</v>
      </c>
      <c r="P127" s="380"/>
      <c r="Q127" s="380"/>
      <c r="R127" s="380"/>
      <c r="S127" s="359" t="s">
        <v>291</v>
      </c>
      <c r="T127" s="360" t="e">
        <f ca="1">P126</f>
        <v>#N/A</v>
      </c>
      <c r="U127" s="360"/>
      <c r="V127" s="360"/>
      <c r="W127" s="360"/>
      <c r="X127" s="429" t="s">
        <v>114</v>
      </c>
      <c r="Y127" s="419" t="e">
        <f ca="1">S94</f>
        <v>#N/A</v>
      </c>
      <c r="Z127" s="419"/>
      <c r="AA127" s="419"/>
      <c r="AB127" s="419"/>
      <c r="AC127" s="54"/>
      <c r="AD127" s="153"/>
      <c r="AE127" s="153"/>
      <c r="AF127" s="153"/>
      <c r="AG127" s="55"/>
      <c r="AH127" s="55"/>
      <c r="AI127" s="54"/>
      <c r="AJ127" s="208"/>
      <c r="AK127" s="208"/>
      <c r="AL127" s="208"/>
      <c r="AM127" s="208"/>
      <c r="AN127" s="208"/>
      <c r="AO127" s="208"/>
      <c r="AP127" s="208"/>
      <c r="AQ127" s="208"/>
      <c r="AR127" s="209"/>
      <c r="AS127" s="209"/>
      <c r="AT127" s="209"/>
      <c r="AU127" s="209"/>
      <c r="AV127" s="209"/>
      <c r="AW127" s="209"/>
      <c r="AX127" s="209"/>
      <c r="AY127" s="209"/>
      <c r="AZ127" s="208"/>
      <c r="BA127" s="208"/>
      <c r="BB127" s="208"/>
      <c r="BC127" s="208"/>
      <c r="BD127" s="208"/>
      <c r="BE127" s="208"/>
      <c r="BF127" s="208"/>
      <c r="BG127" s="208"/>
      <c r="BH127" s="208"/>
    </row>
    <row r="128" spans="1:60" s="132" customFormat="1" ht="18.75" customHeight="1">
      <c r="B128" s="208"/>
      <c r="C128" s="209"/>
      <c r="D128" s="209"/>
      <c r="E128" s="209"/>
      <c r="F128" s="209"/>
      <c r="G128" s="209"/>
      <c r="H128" s="209"/>
      <c r="I128" s="209"/>
      <c r="J128" s="164"/>
      <c r="K128" s="428"/>
      <c r="L128" s="428"/>
      <c r="M128" s="428"/>
      <c r="N128" s="359"/>
      <c r="O128" s="424"/>
      <c r="P128" s="424"/>
      <c r="Q128" s="424"/>
      <c r="R128" s="424"/>
      <c r="S128" s="359"/>
      <c r="T128" s="424"/>
      <c r="U128" s="424"/>
      <c r="V128" s="424"/>
      <c r="W128" s="424"/>
      <c r="X128" s="429"/>
      <c r="Y128" s="419"/>
      <c r="Z128" s="419"/>
      <c r="AA128" s="419"/>
      <c r="AB128" s="419"/>
      <c r="AC128" s="54"/>
      <c r="AD128" s="153"/>
      <c r="AE128" s="153"/>
      <c r="AF128" s="153"/>
      <c r="AG128" s="55"/>
      <c r="AH128" s="55"/>
      <c r="AI128" s="54"/>
      <c r="AJ128" s="208"/>
      <c r="AK128" s="208"/>
      <c r="AL128" s="208"/>
      <c r="AM128" s="208"/>
      <c r="AN128" s="208"/>
      <c r="AO128" s="208"/>
      <c r="AP128" s="208"/>
      <c r="AQ128" s="208"/>
      <c r="AR128" s="209"/>
      <c r="AS128" s="209"/>
      <c r="AT128" s="209"/>
      <c r="AU128" s="209"/>
      <c r="AV128" s="209"/>
      <c r="AW128" s="209"/>
      <c r="AX128" s="209"/>
      <c r="AY128" s="209"/>
      <c r="AZ128" s="208"/>
      <c r="BA128" s="208"/>
      <c r="BB128" s="208"/>
      <c r="BC128" s="208"/>
      <c r="BD128" s="208"/>
      <c r="BE128" s="208"/>
      <c r="BF128" s="208"/>
      <c r="BG128" s="208"/>
      <c r="BH128" s="208"/>
    </row>
    <row r="129" spans="2:59" s="132" customFormat="1" ht="18.75" customHeight="1">
      <c r="B129" s="208"/>
      <c r="C129" s="209" t="s">
        <v>338</v>
      </c>
      <c r="D129" s="209"/>
      <c r="E129" s="209"/>
      <c r="F129" s="209"/>
      <c r="G129" s="209"/>
      <c r="H129" s="209"/>
      <c r="I129" s="423" t="str">
        <f>AB94</f>
        <v>직사각형</v>
      </c>
      <c r="J129" s="423"/>
      <c r="K129" s="423"/>
      <c r="L129" s="423"/>
      <c r="M129" s="423"/>
      <c r="N129" s="423"/>
      <c r="O129" s="423"/>
      <c r="P129" s="423"/>
      <c r="Q129" s="209"/>
      <c r="R129" s="209"/>
      <c r="S129" s="209"/>
      <c r="T129" s="209"/>
      <c r="U129" s="209"/>
      <c r="V129" s="209"/>
      <c r="W129" s="209"/>
      <c r="X129" s="209"/>
      <c r="Y129" s="209"/>
      <c r="Z129" s="208"/>
      <c r="AA129" s="208"/>
      <c r="AB129" s="208"/>
      <c r="AC129" s="208"/>
      <c r="AD129" s="208"/>
      <c r="AE129" s="208"/>
      <c r="AF129" s="208"/>
      <c r="AG129" s="208"/>
      <c r="AH129" s="209"/>
      <c r="AI129" s="209"/>
      <c r="AJ129" s="209"/>
      <c r="AK129" s="209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09"/>
      <c r="AX129" s="209"/>
      <c r="AY129" s="208"/>
      <c r="AZ129" s="208"/>
      <c r="BA129" s="208"/>
      <c r="BB129" s="208"/>
      <c r="BC129" s="208"/>
      <c r="BD129" s="208"/>
      <c r="BE129" s="208"/>
      <c r="BF129" s="208"/>
      <c r="BG129" s="208"/>
    </row>
    <row r="130" spans="2:59" s="132" customFormat="1" ht="18.75" customHeight="1">
      <c r="B130" s="208"/>
      <c r="C130" s="425" t="s">
        <v>165</v>
      </c>
      <c r="D130" s="425"/>
      <c r="E130" s="425"/>
      <c r="F130" s="425"/>
      <c r="G130" s="425"/>
      <c r="H130" s="425"/>
      <c r="I130" s="209"/>
      <c r="J130" s="209"/>
      <c r="K130" s="209"/>
      <c r="L130" s="209"/>
      <c r="M130" s="209"/>
      <c r="N130" s="425">
        <f>AG94</f>
        <v>1</v>
      </c>
      <c r="O130" s="425"/>
      <c r="P130" s="112"/>
      <c r="Q130" s="112"/>
      <c r="R130" s="112"/>
      <c r="S130" s="209"/>
      <c r="T130" s="209"/>
      <c r="U130" s="209"/>
      <c r="V130" s="209"/>
      <c r="W130" s="209"/>
      <c r="X130" s="209"/>
      <c r="Y130" s="209"/>
      <c r="Z130" s="113"/>
      <c r="AA130" s="113"/>
      <c r="AB130" s="209"/>
      <c r="AC130" s="209"/>
      <c r="AD130" s="209"/>
      <c r="AE130" s="209"/>
      <c r="AF130" s="209"/>
      <c r="AG130" s="209"/>
      <c r="AH130" s="209"/>
      <c r="AI130" s="209"/>
      <c r="AJ130" s="209"/>
      <c r="AK130" s="209"/>
      <c r="AL130" s="208"/>
      <c r="AM130" s="208"/>
      <c r="AN130" s="208"/>
      <c r="AO130" s="209"/>
      <c r="AP130" s="209"/>
      <c r="AQ130" s="209"/>
      <c r="AR130" s="209"/>
      <c r="AS130" s="209"/>
      <c r="AT130" s="209"/>
      <c r="AU130" s="209"/>
      <c r="AV130" s="209"/>
      <c r="AW130" s="209"/>
      <c r="AX130" s="209"/>
      <c r="AY130" s="208"/>
      <c r="AZ130" s="208"/>
      <c r="BA130" s="208"/>
      <c r="BB130" s="208"/>
      <c r="BC130" s="208"/>
      <c r="BD130" s="208"/>
      <c r="BE130" s="208"/>
      <c r="BF130" s="208"/>
      <c r="BG130" s="208"/>
    </row>
    <row r="131" spans="2:59" s="132" customFormat="1" ht="18.75" customHeight="1">
      <c r="B131" s="208"/>
      <c r="C131" s="425"/>
      <c r="D131" s="425"/>
      <c r="E131" s="425"/>
      <c r="F131" s="425"/>
      <c r="G131" s="425"/>
      <c r="H131" s="425"/>
      <c r="I131" s="209"/>
      <c r="J131" s="209"/>
      <c r="K131" s="209"/>
      <c r="L131" s="209"/>
      <c r="M131" s="209"/>
      <c r="N131" s="425"/>
      <c r="O131" s="425"/>
      <c r="P131" s="112"/>
      <c r="Q131" s="112"/>
      <c r="R131" s="112"/>
      <c r="S131" s="209"/>
      <c r="T131" s="209"/>
      <c r="U131" s="209"/>
      <c r="V131" s="209"/>
      <c r="W131" s="209"/>
      <c r="X131" s="209"/>
      <c r="Y131" s="209"/>
      <c r="Z131" s="113"/>
      <c r="AA131" s="113"/>
      <c r="AB131" s="209"/>
      <c r="AC131" s="209"/>
      <c r="AD131" s="209"/>
      <c r="AE131" s="209"/>
      <c r="AF131" s="209"/>
      <c r="AG131" s="209"/>
      <c r="AH131" s="209"/>
      <c r="AI131" s="209"/>
      <c r="AJ131" s="209"/>
      <c r="AK131" s="209"/>
      <c r="AL131" s="208"/>
      <c r="AM131" s="208"/>
      <c r="AN131" s="208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8"/>
      <c r="AZ131" s="208"/>
      <c r="BA131" s="208"/>
      <c r="BB131" s="208"/>
      <c r="BC131" s="208"/>
      <c r="BD131" s="208"/>
      <c r="BE131" s="208"/>
      <c r="BF131" s="208"/>
      <c r="BG131" s="208"/>
    </row>
    <row r="132" spans="2:59" s="132" customFormat="1" ht="18.75" customHeight="1">
      <c r="B132" s="208"/>
      <c r="C132" s="209" t="s">
        <v>339</v>
      </c>
      <c r="D132" s="209"/>
      <c r="E132" s="209"/>
      <c r="F132" s="209"/>
      <c r="G132" s="209"/>
      <c r="H132" s="209"/>
      <c r="I132" s="209"/>
      <c r="J132" s="208"/>
      <c r="K132" s="213" t="s">
        <v>335</v>
      </c>
      <c r="L132" s="416">
        <f>N130</f>
        <v>1</v>
      </c>
      <c r="M132" s="416"/>
      <c r="N132" s="137" t="s">
        <v>294</v>
      </c>
      <c r="O132" s="417" t="e">
        <f ca="1">Y127</f>
        <v>#N/A</v>
      </c>
      <c r="P132" s="417"/>
      <c r="Q132" s="417"/>
      <c r="R132" s="213" t="s">
        <v>325</v>
      </c>
      <c r="S132" s="212" t="s">
        <v>114</v>
      </c>
      <c r="T132" s="418" t="e">
        <f ca="1">ABS(L132*O132)</f>
        <v>#N/A</v>
      </c>
      <c r="U132" s="418"/>
      <c r="V132" s="418"/>
      <c r="W132" s="418"/>
      <c r="X132" s="154"/>
      <c r="Y132" s="54"/>
      <c r="Z132" s="419"/>
      <c r="AA132" s="419"/>
      <c r="AB132" s="65"/>
      <c r="AC132" s="209"/>
      <c r="AD132" s="208"/>
      <c r="AE132" s="209"/>
      <c r="AF132" s="208"/>
      <c r="AG132" s="208"/>
      <c r="AH132" s="208"/>
      <c r="AI132" s="208"/>
      <c r="AJ132" s="208"/>
      <c r="AK132" s="209"/>
      <c r="AL132" s="208"/>
      <c r="AM132" s="208"/>
      <c r="AN132" s="208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8"/>
      <c r="AZ132" s="208"/>
      <c r="BA132" s="208"/>
      <c r="BB132" s="208"/>
      <c r="BC132" s="208"/>
      <c r="BD132" s="208"/>
      <c r="BE132" s="208"/>
      <c r="BF132" s="208"/>
      <c r="BG132" s="208"/>
    </row>
    <row r="133" spans="2:59" s="132" customFormat="1" ht="18.75" customHeight="1">
      <c r="B133" s="208"/>
      <c r="C133" s="425" t="s">
        <v>296</v>
      </c>
      <c r="D133" s="425"/>
      <c r="E133" s="425"/>
      <c r="F133" s="425"/>
      <c r="G133" s="425"/>
      <c r="H133" s="209"/>
      <c r="J133" s="209"/>
      <c r="K133" s="209"/>
      <c r="L133" s="209"/>
      <c r="M133" s="209"/>
      <c r="N133" s="209"/>
      <c r="O133" s="209"/>
      <c r="P133" s="209"/>
      <c r="Q133" s="209"/>
      <c r="R133" s="209"/>
      <c r="S133" s="209"/>
      <c r="T133" s="209"/>
      <c r="U133" s="209"/>
      <c r="W133" s="209"/>
      <c r="X133" s="55" t="s">
        <v>76</v>
      </c>
      <c r="Y133" s="209"/>
      <c r="Z133" s="209"/>
      <c r="AA133" s="209"/>
      <c r="AB133" s="209"/>
      <c r="AC133" s="209"/>
      <c r="AD133" s="209"/>
      <c r="AE133" s="208"/>
      <c r="AF133" s="208"/>
      <c r="AG133" s="208"/>
      <c r="AH133" s="208"/>
      <c r="AI133" s="208"/>
      <c r="AJ133" s="208"/>
      <c r="AK133" s="208"/>
      <c r="AL133" s="208"/>
      <c r="AM133" s="208"/>
      <c r="AN133" s="208"/>
      <c r="AO133" s="208"/>
      <c r="AP133" s="208"/>
      <c r="AQ133" s="208"/>
      <c r="AR133" s="208"/>
      <c r="AS133" s="208"/>
      <c r="AT133" s="208"/>
      <c r="AU133" s="208"/>
      <c r="AV133" s="208"/>
      <c r="AW133" s="208"/>
      <c r="AX133" s="208"/>
      <c r="AY133" s="208"/>
      <c r="AZ133" s="208"/>
      <c r="BA133" s="208"/>
      <c r="BB133" s="208"/>
      <c r="BC133" s="208"/>
      <c r="BD133" s="208"/>
      <c r="BE133" s="208"/>
      <c r="BF133" s="208"/>
      <c r="BG133" s="208"/>
    </row>
    <row r="134" spans="2:59" s="132" customFormat="1" ht="18.75" customHeight="1">
      <c r="B134" s="208"/>
      <c r="C134" s="425"/>
      <c r="D134" s="425"/>
      <c r="E134" s="425"/>
      <c r="F134" s="425"/>
      <c r="G134" s="425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209"/>
      <c r="AB134" s="209"/>
      <c r="AC134" s="209"/>
      <c r="AD134" s="209"/>
      <c r="AE134" s="208"/>
      <c r="AF134" s="208"/>
      <c r="AG134" s="208"/>
      <c r="AH134" s="208"/>
      <c r="AI134" s="208"/>
      <c r="AJ134" s="208"/>
      <c r="AK134" s="208"/>
      <c r="AL134" s="208"/>
      <c r="AM134" s="208"/>
      <c r="AN134" s="208"/>
      <c r="AO134" s="208"/>
      <c r="AP134" s="208"/>
      <c r="AQ134" s="208"/>
      <c r="AR134" s="208"/>
      <c r="AS134" s="208"/>
      <c r="AT134" s="208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208"/>
      <c r="BE134" s="208"/>
      <c r="BF134" s="208"/>
      <c r="BG134" s="208"/>
    </row>
    <row r="135" spans="2:59" s="132" customFormat="1" ht="18.75" customHeight="1">
      <c r="B135" s="208"/>
      <c r="C135" s="56"/>
      <c r="D135" s="209"/>
      <c r="E135" s="209"/>
      <c r="F135" s="209"/>
      <c r="G135" s="208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209"/>
      <c r="AB135" s="209"/>
      <c r="AC135" s="209"/>
      <c r="AD135" s="209"/>
      <c r="AE135" s="208"/>
      <c r="AF135" s="209"/>
      <c r="AG135" s="208"/>
      <c r="AH135" s="208"/>
      <c r="AI135" s="208"/>
      <c r="AJ135" s="208"/>
      <c r="AK135" s="208"/>
      <c r="AL135" s="208"/>
      <c r="AM135" s="208"/>
      <c r="AN135" s="208"/>
      <c r="AO135" s="208"/>
      <c r="AP135" s="208"/>
      <c r="AQ135" s="208"/>
      <c r="AR135" s="208"/>
      <c r="AS135" s="208"/>
      <c r="AT135" s="208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208"/>
    </row>
    <row r="136" spans="2:59" s="132" customFormat="1" ht="18.75" customHeight="1">
      <c r="B136" s="56" t="s">
        <v>340</v>
      </c>
      <c r="D136" s="209"/>
      <c r="E136" s="209"/>
      <c r="F136" s="209"/>
      <c r="G136" s="208"/>
      <c r="H136" s="209"/>
      <c r="I136" s="209"/>
      <c r="J136" s="209"/>
      <c r="K136" s="209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  <c r="AA136" s="209"/>
      <c r="AB136" s="209"/>
      <c r="AP136" s="208"/>
      <c r="AQ136" s="208"/>
      <c r="AR136" s="208"/>
      <c r="AS136" s="208"/>
      <c r="AT136" s="208"/>
      <c r="AU136" s="208"/>
      <c r="AV136" s="208"/>
      <c r="AW136" s="208"/>
      <c r="AX136" s="208"/>
      <c r="AY136" s="208"/>
      <c r="AZ136" s="208"/>
      <c r="BA136" s="208"/>
      <c r="BB136" s="208"/>
      <c r="BC136" s="208"/>
      <c r="BD136" s="208"/>
      <c r="BE136" s="208"/>
      <c r="BF136" s="208"/>
      <c r="BG136" s="208"/>
    </row>
    <row r="137" spans="2:59" s="132" customFormat="1" ht="18.75" customHeight="1">
      <c r="B137" s="208"/>
      <c r="C137" s="210" t="s">
        <v>341</v>
      </c>
      <c r="D137" s="208"/>
      <c r="E137" s="208"/>
      <c r="F137" s="208"/>
      <c r="G137" s="208"/>
      <c r="H137" s="423">
        <f>J95</f>
        <v>0</v>
      </c>
      <c r="I137" s="423"/>
      <c r="J137" s="423"/>
      <c r="K137" s="423"/>
      <c r="L137" s="423"/>
      <c r="M137" s="423"/>
      <c r="N137" s="423"/>
      <c r="O137" s="423"/>
      <c r="P137" s="154"/>
      <c r="Q137" s="209"/>
      <c r="R137" s="209"/>
      <c r="S137" s="209"/>
      <c r="T137" s="209"/>
      <c r="U137" s="209"/>
      <c r="AJ137" s="208"/>
      <c r="AK137" s="208"/>
      <c r="AL137" s="208"/>
      <c r="AM137" s="208"/>
      <c r="AN137" s="208"/>
      <c r="AO137" s="208"/>
      <c r="AP137" s="208"/>
      <c r="AQ137" s="208"/>
      <c r="AR137" s="208"/>
      <c r="AS137" s="209"/>
      <c r="AT137" s="209"/>
      <c r="AU137" s="209"/>
      <c r="AV137" s="209"/>
      <c r="AW137" s="209"/>
      <c r="AX137" s="209"/>
      <c r="AY137" s="208"/>
      <c r="AZ137" s="208"/>
      <c r="BA137" s="208"/>
      <c r="BB137" s="208"/>
      <c r="BC137" s="208"/>
      <c r="BD137" s="208"/>
      <c r="BE137" s="208"/>
      <c r="BF137" s="208"/>
      <c r="BG137" s="208"/>
    </row>
    <row r="138" spans="2:59" s="132" customFormat="1" ht="18.75" customHeight="1">
      <c r="B138" s="208"/>
      <c r="C138" s="209" t="s">
        <v>118</v>
      </c>
      <c r="D138" s="209"/>
      <c r="E138" s="209"/>
      <c r="F138" s="209"/>
      <c r="G138" s="209"/>
      <c r="H138" s="209"/>
      <c r="I138" s="208"/>
      <c r="J138" s="209" t="s">
        <v>166</v>
      </c>
      <c r="K138" s="209"/>
      <c r="L138" s="209"/>
      <c r="M138" s="209"/>
      <c r="N138" s="209"/>
      <c r="O138" s="209"/>
      <c r="T138" s="158"/>
      <c r="U138" s="158"/>
      <c r="V138" s="158"/>
      <c r="W138" s="158"/>
      <c r="X138" s="158"/>
      <c r="Y138" s="57"/>
      <c r="AC138" s="426">
        <f>Calcu!J81</f>
        <v>0</v>
      </c>
      <c r="AD138" s="426"/>
      <c r="AE138" s="426"/>
      <c r="AF138" s="209" t="s">
        <v>167</v>
      </c>
      <c r="AG138" s="208"/>
      <c r="AH138" s="208"/>
      <c r="AI138" s="208"/>
      <c r="AJ138" s="208"/>
      <c r="AK138" s="208"/>
      <c r="AL138" s="208"/>
      <c r="AM138" s="208"/>
      <c r="AN138" s="209"/>
      <c r="AO138" s="209"/>
      <c r="AP138" s="209"/>
      <c r="AQ138" s="209"/>
      <c r="AR138" s="209"/>
      <c r="AS138" s="209"/>
      <c r="AT138" s="209"/>
      <c r="AU138" s="209"/>
      <c r="AV138" s="209"/>
      <c r="AW138" s="209"/>
      <c r="AX138" s="209"/>
      <c r="AY138" s="208"/>
      <c r="AZ138" s="208"/>
      <c r="BA138" s="208"/>
      <c r="BB138" s="208"/>
      <c r="BC138" s="208"/>
      <c r="BD138" s="208"/>
      <c r="BE138" s="208"/>
      <c r="BF138" s="208"/>
      <c r="BG138" s="208"/>
    </row>
    <row r="139" spans="2:59" s="132" customFormat="1" ht="18.75" customHeight="1">
      <c r="B139" s="208"/>
      <c r="C139" s="209"/>
      <c r="D139" s="209"/>
      <c r="E139" s="209"/>
      <c r="F139" s="209"/>
      <c r="G139" s="209"/>
      <c r="H139" s="209"/>
      <c r="I139" s="208"/>
      <c r="K139" s="209" t="s">
        <v>168</v>
      </c>
      <c r="L139" s="212"/>
      <c r="M139" s="212"/>
      <c r="N139" s="212"/>
      <c r="O139" s="212"/>
      <c r="P139" s="212"/>
      <c r="Q139" s="213"/>
      <c r="R139" s="159"/>
      <c r="S139" s="159"/>
      <c r="T139" s="159"/>
      <c r="U139" s="159"/>
      <c r="V139" s="211"/>
      <c r="W139" s="211"/>
      <c r="X139" s="211"/>
      <c r="Y139" s="57"/>
      <c r="AC139" s="209"/>
      <c r="AD139" s="209"/>
      <c r="AE139" s="209"/>
      <c r="AF139" s="208"/>
      <c r="AG139" s="208"/>
      <c r="AH139" s="208"/>
      <c r="AI139" s="208"/>
      <c r="AJ139" s="208"/>
      <c r="AK139" s="208"/>
      <c r="AL139" s="208"/>
      <c r="AM139" s="208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8"/>
      <c r="AZ139" s="208"/>
      <c r="BA139" s="208"/>
      <c r="BB139" s="208"/>
      <c r="BC139" s="208"/>
      <c r="BD139" s="208"/>
      <c r="BE139" s="208"/>
      <c r="BF139" s="208"/>
      <c r="BG139" s="208"/>
    </row>
    <row r="140" spans="2:59" s="132" customFormat="1" ht="18.75" customHeight="1">
      <c r="B140" s="208"/>
      <c r="C140" s="209"/>
      <c r="D140" s="209"/>
      <c r="E140" s="209"/>
      <c r="F140" s="209"/>
      <c r="G140" s="209"/>
      <c r="H140" s="209"/>
      <c r="I140" s="208"/>
      <c r="K140" s="209" t="s">
        <v>169</v>
      </c>
      <c r="L140" s="212"/>
      <c r="M140" s="212"/>
      <c r="N140" s="212"/>
      <c r="O140" s="212"/>
      <c r="P140" s="212"/>
      <c r="Q140" s="213"/>
      <c r="R140" s="159"/>
      <c r="S140" s="159"/>
      <c r="T140" s="159"/>
      <c r="U140" s="159"/>
      <c r="V140" s="211"/>
      <c r="W140" s="211"/>
      <c r="X140" s="211"/>
      <c r="Y140" s="57"/>
      <c r="AC140" s="209"/>
      <c r="AD140" s="209"/>
      <c r="AE140" s="209"/>
      <c r="AF140" s="208"/>
      <c r="AG140" s="208"/>
      <c r="AH140" s="208"/>
      <c r="AI140" s="208"/>
      <c r="AJ140" s="208"/>
      <c r="AK140" s="208"/>
      <c r="AL140" s="208"/>
      <c r="AM140" s="208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8"/>
      <c r="AZ140" s="208"/>
      <c r="BA140" s="208"/>
      <c r="BB140" s="208"/>
      <c r="BC140" s="208"/>
      <c r="BD140" s="208"/>
      <c r="BE140" s="208"/>
      <c r="BF140" s="208"/>
      <c r="BG140" s="208"/>
    </row>
    <row r="141" spans="2:59" s="132" customFormat="1" ht="18.75" customHeight="1">
      <c r="B141" s="208"/>
      <c r="C141" s="209"/>
      <c r="D141" s="209"/>
      <c r="E141" s="209"/>
      <c r="F141" s="209"/>
      <c r="G141" s="209"/>
      <c r="H141" s="209"/>
      <c r="I141" s="209"/>
      <c r="K141" s="428" t="s">
        <v>342</v>
      </c>
      <c r="L141" s="428"/>
      <c r="M141" s="428"/>
      <c r="N141" s="429" t="s">
        <v>291</v>
      </c>
      <c r="O141" s="426">
        <f>AC138</f>
        <v>0</v>
      </c>
      <c r="P141" s="426"/>
      <c r="Q141" s="426"/>
      <c r="R141" s="426"/>
      <c r="S141" s="429" t="s">
        <v>114</v>
      </c>
      <c r="T141" s="419">
        <f>S95</f>
        <v>0</v>
      </c>
      <c r="U141" s="419"/>
      <c r="V141" s="419"/>
      <c r="W141" s="419"/>
      <c r="X141" s="54"/>
      <c r="Y141" s="153"/>
      <c r="Z141" s="153"/>
      <c r="AA141" s="153"/>
      <c r="AB141" s="55"/>
      <c r="AC141" s="55"/>
      <c r="AD141" s="54"/>
      <c r="AE141" s="208"/>
      <c r="AF141" s="208"/>
      <c r="AG141" s="208"/>
      <c r="AH141" s="208"/>
      <c r="AI141" s="208"/>
      <c r="AJ141" s="208"/>
      <c r="AK141" s="208"/>
      <c r="AL141" s="208"/>
      <c r="AM141" s="209"/>
      <c r="AN141" s="209"/>
      <c r="AO141" s="209"/>
      <c r="AP141" s="209"/>
      <c r="AQ141" s="209"/>
      <c r="AR141" s="209"/>
      <c r="AS141" s="209"/>
      <c r="AT141" s="209"/>
      <c r="AU141" s="208"/>
      <c r="AV141" s="208"/>
      <c r="AW141" s="208"/>
      <c r="AX141" s="208"/>
      <c r="AY141" s="208"/>
      <c r="AZ141" s="208"/>
      <c r="BA141" s="208"/>
      <c r="BB141" s="208"/>
      <c r="BC141" s="208"/>
    </row>
    <row r="142" spans="2:59" s="132" customFormat="1" ht="18.75" customHeight="1">
      <c r="B142" s="208"/>
      <c r="C142" s="209"/>
      <c r="D142" s="209"/>
      <c r="E142" s="209"/>
      <c r="F142" s="209"/>
      <c r="G142" s="209"/>
      <c r="H142" s="209"/>
      <c r="I142" s="209"/>
      <c r="K142" s="428"/>
      <c r="L142" s="428"/>
      <c r="M142" s="428"/>
      <c r="N142" s="429"/>
      <c r="O142" s="424"/>
      <c r="P142" s="424"/>
      <c r="Q142" s="424"/>
      <c r="R142" s="424"/>
      <c r="S142" s="429"/>
      <c r="T142" s="419"/>
      <c r="U142" s="419"/>
      <c r="V142" s="419"/>
      <c r="W142" s="419"/>
      <c r="X142" s="54"/>
      <c r="Y142" s="153"/>
      <c r="Z142" s="153"/>
      <c r="AA142" s="153"/>
      <c r="AB142" s="55"/>
      <c r="AC142" s="55"/>
      <c r="AD142" s="54"/>
      <c r="AE142" s="208"/>
      <c r="AF142" s="208"/>
      <c r="AG142" s="208"/>
      <c r="AH142" s="208"/>
      <c r="AI142" s="208"/>
      <c r="AJ142" s="208"/>
      <c r="AK142" s="208"/>
      <c r="AL142" s="208"/>
      <c r="AM142" s="209"/>
      <c r="AN142" s="209"/>
      <c r="AO142" s="209"/>
      <c r="AP142" s="209"/>
      <c r="AQ142" s="209"/>
      <c r="AR142" s="209"/>
      <c r="AS142" s="209"/>
      <c r="AT142" s="209"/>
      <c r="AU142" s="208"/>
      <c r="AV142" s="208"/>
      <c r="AW142" s="208"/>
      <c r="AX142" s="208"/>
      <c r="AY142" s="208"/>
      <c r="AZ142" s="208"/>
      <c r="BA142" s="208"/>
      <c r="BB142" s="208"/>
      <c r="BC142" s="208"/>
    </row>
    <row r="143" spans="2:59" s="132" customFormat="1" ht="18.75" customHeight="1">
      <c r="B143" s="208"/>
      <c r="C143" s="209" t="s">
        <v>119</v>
      </c>
      <c r="D143" s="209"/>
      <c r="E143" s="209"/>
      <c r="F143" s="209"/>
      <c r="G143" s="209"/>
      <c r="H143" s="209"/>
      <c r="I143" s="423" t="str">
        <f>AB95</f>
        <v>직사각형</v>
      </c>
      <c r="J143" s="423"/>
      <c r="K143" s="423"/>
      <c r="L143" s="423"/>
      <c r="M143" s="423"/>
      <c r="N143" s="423"/>
      <c r="O143" s="423"/>
      <c r="P143" s="423"/>
      <c r="Q143" s="209"/>
      <c r="R143" s="209"/>
      <c r="S143" s="209"/>
      <c r="T143" s="209"/>
      <c r="U143" s="209"/>
      <c r="V143" s="209"/>
      <c r="W143" s="209"/>
      <c r="X143" s="209"/>
      <c r="Y143" s="209"/>
      <c r="Z143" s="208"/>
      <c r="AA143" s="208"/>
      <c r="AB143" s="208"/>
      <c r="AC143" s="208"/>
      <c r="AD143" s="208"/>
      <c r="AE143" s="208"/>
      <c r="AF143" s="208"/>
      <c r="AG143" s="208"/>
      <c r="AH143" s="209"/>
      <c r="AI143" s="209"/>
      <c r="AJ143" s="209"/>
      <c r="AK143" s="209"/>
      <c r="AL143" s="209"/>
      <c r="AM143" s="209"/>
      <c r="AN143" s="209"/>
      <c r="AO143" s="209"/>
      <c r="AP143" s="209"/>
      <c r="AQ143" s="209"/>
      <c r="AR143" s="209"/>
      <c r="AS143" s="209"/>
      <c r="AT143" s="209"/>
      <c r="AU143" s="209"/>
      <c r="AV143" s="209"/>
      <c r="AW143" s="209"/>
      <c r="AX143" s="209"/>
      <c r="AY143" s="208"/>
      <c r="AZ143" s="208"/>
      <c r="BA143" s="208"/>
      <c r="BB143" s="208"/>
      <c r="BC143" s="208"/>
      <c r="BD143" s="208"/>
      <c r="BE143" s="208"/>
      <c r="BF143" s="208"/>
      <c r="BG143" s="208"/>
    </row>
    <row r="144" spans="2:59" s="132" customFormat="1" ht="18.75" customHeight="1">
      <c r="B144" s="208"/>
      <c r="C144" s="425" t="s">
        <v>343</v>
      </c>
      <c r="D144" s="425"/>
      <c r="E144" s="425"/>
      <c r="F144" s="425"/>
      <c r="G144" s="425"/>
      <c r="H144" s="425"/>
      <c r="I144" s="209"/>
      <c r="J144" s="209"/>
      <c r="K144" s="209"/>
      <c r="L144" s="209"/>
      <c r="M144" s="209"/>
      <c r="N144" s="209"/>
      <c r="O144" s="359">
        <f>AG95</f>
        <v>1</v>
      </c>
      <c r="P144" s="359"/>
      <c r="Q144" s="112"/>
      <c r="R144" s="112"/>
      <c r="S144" s="209"/>
      <c r="T144" s="209"/>
      <c r="U144" s="209"/>
      <c r="V144" s="209"/>
      <c r="W144" s="209"/>
      <c r="X144" s="209"/>
      <c r="Y144" s="209"/>
      <c r="Z144" s="113"/>
      <c r="AA144" s="113"/>
      <c r="AB144" s="209"/>
      <c r="AC144" s="209"/>
      <c r="AD144" s="209"/>
      <c r="AE144" s="209"/>
      <c r="AF144" s="209"/>
      <c r="AG144" s="209"/>
      <c r="AH144" s="209"/>
      <c r="AI144" s="209"/>
      <c r="AJ144" s="209"/>
      <c r="AK144" s="209"/>
      <c r="AL144" s="208"/>
      <c r="AM144" s="208"/>
      <c r="AN144" s="208"/>
      <c r="AO144" s="209"/>
      <c r="AP144" s="209"/>
      <c r="AQ144" s="209"/>
      <c r="AR144" s="209"/>
      <c r="AS144" s="209"/>
      <c r="AT144" s="209"/>
      <c r="AU144" s="209"/>
      <c r="AV144" s="209"/>
      <c r="AW144" s="209"/>
      <c r="AX144" s="209"/>
      <c r="AY144" s="208"/>
      <c r="AZ144" s="208"/>
      <c r="BA144" s="208"/>
      <c r="BB144" s="208"/>
      <c r="BC144" s="208"/>
      <c r="BD144" s="208"/>
      <c r="BE144" s="208"/>
      <c r="BF144" s="208"/>
      <c r="BG144" s="208"/>
    </row>
    <row r="145" spans="1:60" s="132" customFormat="1" ht="18.75" customHeight="1">
      <c r="B145" s="208"/>
      <c r="C145" s="425"/>
      <c r="D145" s="425"/>
      <c r="E145" s="425"/>
      <c r="F145" s="425"/>
      <c r="G145" s="425"/>
      <c r="H145" s="425"/>
      <c r="I145" s="209"/>
      <c r="J145" s="209"/>
      <c r="K145" s="209"/>
      <c r="L145" s="209"/>
      <c r="M145" s="209"/>
      <c r="N145" s="209"/>
      <c r="O145" s="359"/>
      <c r="P145" s="359"/>
      <c r="Q145" s="112"/>
      <c r="R145" s="112"/>
      <c r="S145" s="209"/>
      <c r="T145" s="209"/>
      <c r="U145" s="209"/>
      <c r="V145" s="209"/>
      <c r="W145" s="209"/>
      <c r="X145" s="209"/>
      <c r="Y145" s="209"/>
      <c r="Z145" s="113"/>
      <c r="AA145" s="113"/>
      <c r="AB145" s="209"/>
      <c r="AC145" s="209"/>
      <c r="AD145" s="209"/>
      <c r="AE145" s="209"/>
      <c r="AF145" s="209"/>
      <c r="AG145" s="209"/>
      <c r="AH145" s="209"/>
      <c r="AI145" s="209"/>
      <c r="AJ145" s="209"/>
      <c r="AK145" s="209"/>
      <c r="AL145" s="208"/>
      <c r="AM145" s="208"/>
      <c r="AN145" s="208"/>
      <c r="AO145" s="209"/>
      <c r="AP145" s="209"/>
      <c r="AQ145" s="209"/>
      <c r="AR145" s="209"/>
      <c r="AS145" s="209"/>
      <c r="AT145" s="209"/>
      <c r="AU145" s="209"/>
      <c r="AV145" s="209"/>
      <c r="AW145" s="209"/>
      <c r="AX145" s="209"/>
      <c r="AY145" s="208"/>
      <c r="AZ145" s="208"/>
      <c r="BA145" s="208"/>
      <c r="BB145" s="208"/>
      <c r="BC145" s="208"/>
      <c r="BD145" s="208"/>
      <c r="BE145" s="208"/>
      <c r="BF145" s="208"/>
      <c r="BG145" s="208"/>
    </row>
    <row r="146" spans="1:60" s="132" customFormat="1" ht="18.75" customHeight="1">
      <c r="B146" s="208"/>
      <c r="C146" s="209" t="s">
        <v>344</v>
      </c>
      <c r="D146" s="209"/>
      <c r="E146" s="209"/>
      <c r="F146" s="209"/>
      <c r="G146" s="209"/>
      <c r="H146" s="209"/>
      <c r="I146" s="209"/>
      <c r="J146" s="208"/>
      <c r="K146" s="213" t="s">
        <v>345</v>
      </c>
      <c r="L146" s="416">
        <f>O144</f>
        <v>1</v>
      </c>
      <c r="M146" s="416"/>
      <c r="N146" s="137" t="s">
        <v>73</v>
      </c>
      <c r="O146" s="417">
        <f>T141</f>
        <v>0</v>
      </c>
      <c r="P146" s="417"/>
      <c r="Q146" s="417"/>
      <c r="R146" s="213" t="s">
        <v>325</v>
      </c>
      <c r="S146" s="212" t="s">
        <v>114</v>
      </c>
      <c r="T146" s="418">
        <f>ABS(L146*O146)</f>
        <v>0</v>
      </c>
      <c r="U146" s="418"/>
      <c r="V146" s="418"/>
      <c r="W146" s="418"/>
      <c r="X146" s="154"/>
      <c r="Y146" s="54"/>
      <c r="Z146" s="419"/>
      <c r="AA146" s="419"/>
      <c r="AB146" s="65"/>
      <c r="AC146" s="209"/>
      <c r="AD146" s="208"/>
      <c r="AE146" s="209"/>
      <c r="AF146" s="208"/>
      <c r="AG146" s="208"/>
      <c r="AH146" s="208"/>
      <c r="AI146" s="208"/>
      <c r="AJ146" s="208"/>
      <c r="AK146" s="209"/>
      <c r="AL146" s="208"/>
      <c r="AM146" s="208"/>
      <c r="AN146" s="208"/>
      <c r="AO146" s="209"/>
      <c r="AP146" s="209"/>
      <c r="AQ146" s="209"/>
      <c r="AR146" s="209"/>
      <c r="AS146" s="209"/>
      <c r="AT146" s="209"/>
      <c r="AU146" s="209"/>
      <c r="AV146" s="209"/>
      <c r="AW146" s="209"/>
      <c r="AX146" s="209"/>
      <c r="AY146" s="208"/>
      <c r="AZ146" s="208"/>
      <c r="BA146" s="208"/>
      <c r="BB146" s="208"/>
      <c r="BC146" s="208"/>
      <c r="BD146" s="208"/>
      <c r="BE146" s="208"/>
      <c r="BF146" s="208"/>
      <c r="BG146" s="208"/>
    </row>
    <row r="147" spans="1:60" s="132" customFormat="1" ht="18.75" customHeight="1">
      <c r="B147" s="208"/>
      <c r="C147" s="425" t="s">
        <v>346</v>
      </c>
      <c r="D147" s="425"/>
      <c r="E147" s="425"/>
      <c r="F147" s="425"/>
      <c r="G147" s="425"/>
      <c r="H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W147" s="209"/>
      <c r="X147" s="55" t="s">
        <v>76</v>
      </c>
      <c r="Y147" s="209"/>
      <c r="Z147" s="209"/>
      <c r="AA147" s="209"/>
      <c r="AB147" s="209"/>
      <c r="AC147" s="209"/>
      <c r="AD147" s="209"/>
      <c r="AE147" s="208"/>
      <c r="AF147" s="208"/>
      <c r="AG147" s="208"/>
      <c r="AH147" s="208"/>
      <c r="AI147" s="208"/>
      <c r="AJ147" s="208"/>
      <c r="AK147" s="208"/>
      <c r="AL147" s="208"/>
      <c r="AM147" s="208"/>
      <c r="AN147" s="208"/>
      <c r="AO147" s="208"/>
      <c r="AP147" s="208"/>
      <c r="AQ147" s="208"/>
      <c r="AR147" s="208"/>
      <c r="AS147" s="208"/>
      <c r="AT147" s="208"/>
      <c r="AU147" s="208"/>
      <c r="AV147" s="208"/>
      <c r="AW147" s="208"/>
      <c r="AX147" s="208"/>
      <c r="AY147" s="208"/>
      <c r="AZ147" s="208"/>
      <c r="BA147" s="208"/>
      <c r="BB147" s="208"/>
      <c r="BC147" s="208"/>
      <c r="BD147" s="208"/>
      <c r="BE147" s="208"/>
      <c r="BF147" s="208"/>
      <c r="BG147" s="208"/>
    </row>
    <row r="148" spans="1:60" s="132" customFormat="1" ht="18.75" customHeight="1">
      <c r="B148" s="208"/>
      <c r="C148" s="425"/>
      <c r="D148" s="425"/>
      <c r="E148" s="425"/>
      <c r="F148" s="425"/>
      <c r="G148" s="425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209"/>
      <c r="AB148" s="209"/>
      <c r="AC148" s="209"/>
      <c r="AD148" s="209"/>
      <c r="AE148" s="208"/>
      <c r="AF148" s="208"/>
      <c r="AG148" s="208"/>
      <c r="AH148" s="208"/>
      <c r="AI148" s="208"/>
      <c r="AJ148" s="208"/>
      <c r="AK148" s="208"/>
      <c r="AL148" s="208"/>
      <c r="AM148" s="208"/>
      <c r="AN148" s="208"/>
      <c r="AO148" s="208"/>
      <c r="AP148" s="208"/>
      <c r="AQ148" s="208"/>
      <c r="AR148" s="208"/>
      <c r="AS148" s="208"/>
      <c r="AT148" s="208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208"/>
      <c r="BE148" s="208"/>
      <c r="BF148" s="208"/>
      <c r="BG148" s="208"/>
    </row>
    <row r="149" spans="1:60" s="132" customFormat="1" ht="18.75" customHeight="1">
      <c r="B149" s="208"/>
      <c r="C149" s="56"/>
      <c r="D149" s="209"/>
      <c r="E149" s="209"/>
      <c r="F149" s="209"/>
      <c r="G149" s="208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  <c r="AA149" s="209"/>
      <c r="AB149" s="209"/>
      <c r="AC149" s="209"/>
      <c r="AD149" s="209"/>
      <c r="AE149" s="208"/>
      <c r="AF149" s="209"/>
      <c r="AG149" s="208"/>
      <c r="AH149" s="208"/>
      <c r="AI149" s="208"/>
      <c r="AJ149" s="208"/>
      <c r="AK149" s="208"/>
      <c r="AL149" s="208"/>
      <c r="AM149" s="208"/>
      <c r="AN149" s="208"/>
      <c r="AO149" s="208"/>
      <c r="AP149" s="208"/>
      <c r="AQ149" s="208"/>
      <c r="AR149" s="208"/>
      <c r="AS149" s="208"/>
      <c r="AT149" s="208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208"/>
      <c r="BE149" s="208"/>
      <c r="BF149" s="208"/>
      <c r="BG149" s="208"/>
    </row>
    <row r="150" spans="1:60" s="132" customFormat="1" ht="18.75" customHeight="1">
      <c r="A150" s="56" t="s">
        <v>120</v>
      </c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  <c r="AP150" s="208"/>
      <c r="AQ150" s="208"/>
      <c r="AR150" s="208"/>
      <c r="AS150" s="208"/>
      <c r="AT150" s="208"/>
      <c r="AU150" s="208"/>
      <c r="AV150" s="208"/>
      <c r="AW150" s="208"/>
      <c r="AX150" s="208"/>
      <c r="AY150" s="208"/>
      <c r="AZ150" s="208"/>
      <c r="BA150" s="208"/>
      <c r="BB150" s="208"/>
      <c r="BC150" s="208"/>
      <c r="BD150" s="208"/>
      <c r="BE150" s="208"/>
      <c r="BF150" s="208"/>
    </row>
    <row r="151" spans="1:60" s="132" customFormat="1" ht="18.75" customHeight="1">
      <c r="A151" s="208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9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  <c r="AP151" s="208"/>
      <c r="AQ151" s="208"/>
      <c r="AR151" s="208"/>
      <c r="AS151" s="208"/>
      <c r="AT151" s="208"/>
      <c r="AU151" s="208"/>
      <c r="AV151" s="208"/>
      <c r="AW151" s="208"/>
      <c r="AX151" s="208"/>
      <c r="AY151" s="208"/>
      <c r="AZ151" s="208"/>
      <c r="BA151" s="208"/>
      <c r="BB151" s="208"/>
      <c r="BC151" s="208"/>
      <c r="BD151" s="208"/>
      <c r="BE151" s="208"/>
      <c r="BF151" s="208"/>
    </row>
    <row r="152" spans="1:60" s="57" customFormat="1" ht="18.75" customHeight="1">
      <c r="C152" s="209"/>
      <c r="D152" s="209"/>
      <c r="E152" s="208" t="s">
        <v>114</v>
      </c>
      <c r="G152" s="360" t="e">
        <f>AL92</f>
        <v>#DIV/0!</v>
      </c>
      <c r="H152" s="360"/>
      <c r="I152" s="360"/>
      <c r="J152" s="157"/>
      <c r="K152" s="208" t="s">
        <v>297</v>
      </c>
      <c r="M152" s="360" t="e">
        <f ca="1">AL93</f>
        <v>#N/A</v>
      </c>
      <c r="N152" s="360"/>
      <c r="O152" s="360"/>
      <c r="P152" s="157"/>
      <c r="Q152" s="160" t="s">
        <v>297</v>
      </c>
      <c r="S152" s="360" t="e">
        <f ca="1">AL94</f>
        <v>#N/A</v>
      </c>
      <c r="T152" s="360"/>
      <c r="U152" s="360"/>
      <c r="V152" s="157"/>
      <c r="W152" s="160" t="s">
        <v>77</v>
      </c>
      <c r="Y152" s="360">
        <f>AL95</f>
        <v>0</v>
      </c>
      <c r="Z152" s="360"/>
      <c r="AA152" s="360"/>
      <c r="AB152" s="157"/>
      <c r="AC152" s="160"/>
      <c r="AE152" s="159"/>
      <c r="AF152" s="159"/>
      <c r="AG152" s="159"/>
      <c r="AH152" s="157"/>
      <c r="AI152" s="209"/>
      <c r="AJ152" s="209"/>
      <c r="AL152" s="209"/>
      <c r="AM152" s="209"/>
      <c r="AN152" s="138"/>
      <c r="AT152" s="209"/>
      <c r="AV152" s="209"/>
      <c r="AW152" s="209"/>
      <c r="AX152" s="138"/>
      <c r="BD152" s="209"/>
      <c r="BF152" s="209"/>
      <c r="BG152" s="209"/>
      <c r="BH152" s="209"/>
    </row>
    <row r="153" spans="1:60" s="57" customFormat="1" ht="18.75" customHeight="1">
      <c r="C153" s="209"/>
      <c r="D153" s="209"/>
      <c r="E153" s="208" t="s">
        <v>333</v>
      </c>
      <c r="G153" s="360" t="e">
        <f>AL96</f>
        <v>#DIV/0!</v>
      </c>
      <c r="H153" s="360"/>
      <c r="I153" s="360"/>
      <c r="J153" s="157"/>
      <c r="K153" s="209"/>
      <c r="L153" s="209"/>
      <c r="M153" s="138"/>
      <c r="S153" s="209"/>
      <c r="U153" s="209"/>
      <c r="V153" s="209"/>
      <c r="W153" s="209"/>
      <c r="X153" s="209"/>
      <c r="Y153" s="209"/>
      <c r="Z153" s="209"/>
      <c r="AA153" s="209"/>
      <c r="AB153" s="209"/>
      <c r="AC153" s="209"/>
      <c r="AD153" s="209"/>
      <c r="AE153" s="209"/>
      <c r="AF153" s="209"/>
      <c r="AG153" s="208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209"/>
      <c r="BB153" s="209"/>
      <c r="BC153" s="209"/>
      <c r="BD153" s="209"/>
      <c r="BE153" s="209"/>
      <c r="BF153" s="209"/>
      <c r="BG153" s="209"/>
      <c r="BH153" s="209"/>
    </row>
    <row r="154" spans="1:60" s="57" customFormat="1" ht="18.75" customHeight="1">
      <c r="C154" s="209"/>
      <c r="D154" s="209"/>
      <c r="E154" s="208"/>
      <c r="J154" s="157"/>
      <c r="K154" s="209"/>
      <c r="L154" s="209"/>
      <c r="M154" s="138"/>
      <c r="S154" s="209"/>
      <c r="U154" s="209"/>
      <c r="V154" s="209"/>
      <c r="W154" s="209"/>
      <c r="X154" s="209"/>
      <c r="Y154" s="209"/>
      <c r="Z154" s="209"/>
      <c r="AA154" s="209"/>
      <c r="AB154" s="209"/>
      <c r="AC154" s="209"/>
      <c r="AD154" s="209"/>
      <c r="AE154" s="209"/>
      <c r="AF154" s="209"/>
      <c r="AG154" s="208"/>
      <c r="AH154" s="209"/>
      <c r="AI154" s="209"/>
      <c r="AJ154" s="209"/>
      <c r="AK154" s="209"/>
      <c r="AL154" s="209"/>
      <c r="AM154" s="209"/>
      <c r="AN154" s="209"/>
      <c r="AO154" s="209"/>
      <c r="AP154" s="209"/>
      <c r="AQ154" s="209"/>
      <c r="AR154" s="209"/>
      <c r="AS154" s="209"/>
      <c r="AT154" s="209"/>
      <c r="AU154" s="209"/>
      <c r="AV154" s="209"/>
      <c r="AW154" s="209"/>
      <c r="AX154" s="209"/>
      <c r="AY154" s="209"/>
      <c r="AZ154" s="209"/>
      <c r="BA154" s="209"/>
      <c r="BB154" s="209"/>
      <c r="BC154" s="209"/>
      <c r="BD154" s="209"/>
      <c r="BE154" s="209"/>
      <c r="BF154" s="209"/>
      <c r="BG154" s="209"/>
      <c r="BH154" s="209"/>
    </row>
    <row r="155" spans="1:60" s="132" customFormat="1" ht="18.75" customHeight="1">
      <c r="A155" s="208"/>
      <c r="B155" s="208"/>
      <c r="C155" s="208"/>
      <c r="D155" s="156" t="s">
        <v>176</v>
      </c>
      <c r="E155" s="208" t="s">
        <v>291</v>
      </c>
      <c r="F155" s="360" t="e">
        <f>G153</f>
        <v>#DIV/0!</v>
      </c>
      <c r="G155" s="360"/>
      <c r="H155" s="360"/>
      <c r="J155" s="157"/>
      <c r="K155" s="133"/>
      <c r="L155" s="133"/>
      <c r="M155" s="133"/>
      <c r="N155" s="55"/>
      <c r="O155" s="55"/>
      <c r="P155" s="153"/>
      <c r="Q155" s="153"/>
      <c r="R155" s="209"/>
      <c r="S155" s="57"/>
      <c r="T155" s="208"/>
      <c r="U155" s="208"/>
      <c r="V155" s="208"/>
      <c r="W155" s="208"/>
      <c r="X155" s="208"/>
      <c r="Y155" s="208"/>
      <c r="Z155" s="208"/>
      <c r="AA155" s="208"/>
      <c r="AB155" s="208"/>
      <c r="AC155" s="208"/>
      <c r="AD155" s="208"/>
      <c r="AE155" s="209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  <c r="AP155" s="208"/>
      <c r="AQ155" s="208"/>
      <c r="AR155" s="208"/>
      <c r="AS155" s="208"/>
      <c r="AT155" s="208"/>
      <c r="AU155" s="208"/>
      <c r="AV155" s="208"/>
      <c r="AW155" s="208"/>
      <c r="AX155" s="208"/>
      <c r="AY155" s="208"/>
      <c r="AZ155" s="208"/>
      <c r="BE155" s="208"/>
      <c r="BF155" s="208"/>
    </row>
    <row r="156" spans="1:60" s="209" customFormat="1" ht="18.75" customHeight="1"/>
    <row r="157" spans="1:60" ht="18.75" customHeight="1">
      <c r="A157" s="56" t="s">
        <v>298</v>
      </c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</row>
    <row r="158" spans="1:60" ht="18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413" t="e">
        <f>F155</f>
        <v>#DIV/0!</v>
      </c>
      <c r="M158" s="413"/>
      <c r="N158" s="413"/>
      <c r="O158" s="413"/>
      <c r="P158" s="413"/>
      <c r="Q158" s="413"/>
      <c r="R158" s="413"/>
      <c r="S158" s="413"/>
      <c r="T158" s="413"/>
      <c r="U158" s="413"/>
      <c r="V158" s="413"/>
      <c r="W158" s="413"/>
      <c r="X158" s="413"/>
      <c r="Y158" s="413"/>
      <c r="Z158" s="413"/>
      <c r="AA158" s="413"/>
      <c r="AB158" s="413"/>
      <c r="AC158" s="413"/>
      <c r="AD158" s="413"/>
      <c r="AE158" s="413"/>
      <c r="AF158" s="413"/>
      <c r="AG158" s="413"/>
      <c r="AH158" s="413"/>
      <c r="AI158" s="359" t="s">
        <v>291</v>
      </c>
      <c r="AJ158" s="414" t="e">
        <f ca="1">AU96</f>
        <v>#N/A</v>
      </c>
      <c r="AK158" s="414"/>
      <c r="AL158" s="414"/>
      <c r="AM158" s="414"/>
      <c r="AN158" s="414"/>
      <c r="AO158" s="57"/>
      <c r="AP158" s="57"/>
      <c r="AQ158" s="57"/>
      <c r="AR158" s="57"/>
      <c r="AS158" s="57"/>
      <c r="AT158" s="57"/>
      <c r="AU158" s="57"/>
      <c r="AV158" s="57"/>
      <c r="AW158" s="57"/>
    </row>
    <row r="159" spans="1:60" ht="18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214"/>
      <c r="M159" s="415" t="e">
        <f>AL92</f>
        <v>#DIV/0!</v>
      </c>
      <c r="N159" s="415"/>
      <c r="O159" s="415"/>
      <c r="P159" s="215"/>
      <c r="Q159" s="375" t="s">
        <v>77</v>
      </c>
      <c r="R159" s="214"/>
      <c r="S159" s="415" t="e">
        <f ca="1">AL93</f>
        <v>#N/A</v>
      </c>
      <c r="T159" s="415"/>
      <c r="U159" s="415"/>
      <c r="V159" s="215"/>
      <c r="W159" s="375" t="s">
        <v>77</v>
      </c>
      <c r="X159" s="214"/>
      <c r="Y159" s="415" t="e">
        <f ca="1">AL94</f>
        <v>#N/A</v>
      </c>
      <c r="Z159" s="415"/>
      <c r="AA159" s="415"/>
      <c r="AB159" s="215"/>
      <c r="AC159" s="375" t="s">
        <v>297</v>
      </c>
      <c r="AD159" s="214"/>
      <c r="AE159" s="415">
        <f>AL95</f>
        <v>0</v>
      </c>
      <c r="AF159" s="415"/>
      <c r="AG159" s="415"/>
      <c r="AH159" s="215"/>
      <c r="AI159" s="359"/>
      <c r="AJ159" s="414"/>
      <c r="AK159" s="414"/>
      <c r="AL159" s="414"/>
      <c r="AM159" s="414"/>
      <c r="AN159" s="414"/>
    </row>
    <row r="160" spans="1:60" ht="18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375" t="str">
        <f>AU92</f>
        <v>∞</v>
      </c>
      <c r="M160" s="375"/>
      <c r="N160" s="375"/>
      <c r="O160" s="375"/>
      <c r="P160" s="375"/>
      <c r="Q160" s="359"/>
      <c r="R160" s="375">
        <f>AU93</f>
        <v>4</v>
      </c>
      <c r="S160" s="375"/>
      <c r="T160" s="375"/>
      <c r="U160" s="375"/>
      <c r="V160" s="375"/>
      <c r="W160" s="359"/>
      <c r="X160" s="375" t="str">
        <f>AU94</f>
        <v>∞</v>
      </c>
      <c r="Y160" s="375"/>
      <c r="Z160" s="375"/>
      <c r="AA160" s="375"/>
      <c r="AB160" s="375"/>
      <c r="AC160" s="359"/>
      <c r="AD160" s="375" t="str">
        <f>AU95</f>
        <v>∞</v>
      </c>
      <c r="AE160" s="375"/>
      <c r="AF160" s="375"/>
      <c r="AG160" s="375"/>
      <c r="AH160" s="375"/>
    </row>
    <row r="161" spans="1:58" ht="18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</row>
    <row r="162" spans="1:58" ht="18.75" customHeight="1">
      <c r="A162" s="56" t="s">
        <v>347</v>
      </c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</row>
    <row r="163" spans="1:58" ht="18.75" customHeight="1">
      <c r="A163" s="56"/>
      <c r="B163" s="55" t="s">
        <v>299</v>
      </c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</row>
    <row r="164" spans="1:58" ht="18.75" customHeight="1">
      <c r="A164" s="56"/>
      <c r="B164" s="55"/>
      <c r="C164" s="55" t="s">
        <v>300</v>
      </c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</row>
    <row r="165" spans="1:58" ht="18.75" customHeight="1">
      <c r="A165" s="56"/>
      <c r="B165" s="55"/>
      <c r="C165" s="54" t="s">
        <v>348</v>
      </c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</row>
    <row r="166" spans="1:58" ht="18.75" customHeight="1">
      <c r="A166" s="56"/>
      <c r="B166" s="55"/>
      <c r="C166" s="209" t="s">
        <v>121</v>
      </c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</row>
    <row r="167" spans="1:58" ht="18.75" customHeight="1">
      <c r="A167" s="56"/>
      <c r="B167" s="55"/>
      <c r="D167" s="55"/>
      <c r="E167" s="156"/>
      <c r="F167" s="55"/>
      <c r="G167" s="218"/>
      <c r="H167" s="208"/>
      <c r="I167" s="208"/>
      <c r="J167" s="208"/>
      <c r="R167" s="156"/>
      <c r="S167" s="225"/>
      <c r="T167" s="225"/>
      <c r="U167" s="225"/>
      <c r="V167" s="225"/>
      <c r="W167" s="22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</row>
    <row r="168" spans="1:58" ht="18.75" customHeight="1">
      <c r="A168" s="56"/>
      <c r="B168" s="55" t="s">
        <v>299</v>
      </c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</row>
    <row r="169" spans="1:58" ht="18.75" customHeight="1">
      <c r="A169" s="56"/>
      <c r="B169" s="55"/>
      <c r="C169" s="55" t="s">
        <v>349</v>
      </c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</row>
    <row r="170" spans="1:58" ht="18.75" customHeight="1">
      <c r="B170" s="55"/>
      <c r="C170" s="55" t="s">
        <v>301</v>
      </c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</row>
    <row r="171" spans="1:58" ht="18.75" customHeight="1">
      <c r="A171" s="55"/>
      <c r="B171" s="55"/>
      <c r="C171" s="54" t="s">
        <v>302</v>
      </c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</row>
    <row r="172" spans="1:58" ht="18.75" customHeight="1">
      <c r="A172" s="55"/>
      <c r="B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</row>
    <row r="173" spans="1:58" ht="18.75" customHeight="1">
      <c r="A173" s="55"/>
      <c r="B173" s="55"/>
      <c r="C173" s="55"/>
      <c r="D173" s="55"/>
      <c r="E173" s="58"/>
      <c r="F173" s="55"/>
      <c r="G173" s="55"/>
      <c r="H173" s="218" t="s">
        <v>122</v>
      </c>
      <c r="I173" s="359" t="e">
        <f ca="1">Calcu!E97</f>
        <v>#DIV/0!</v>
      </c>
      <c r="J173" s="359"/>
      <c r="K173" s="359"/>
      <c r="L173" s="217" t="s">
        <v>123</v>
      </c>
      <c r="M173" s="360" t="e">
        <f>F155</f>
        <v>#DIV/0!</v>
      </c>
      <c r="N173" s="360"/>
      <c r="O173" s="360"/>
      <c r="P173" s="360"/>
      <c r="Q173" s="132" t="s">
        <v>114</v>
      </c>
      <c r="R173" s="360" t="e">
        <f ca="1">I173*M173</f>
        <v>#DIV/0!</v>
      </c>
      <c r="S173" s="360"/>
      <c r="T173" s="360"/>
      <c r="U173" s="360"/>
      <c r="V173" s="55" t="s">
        <v>350</v>
      </c>
      <c r="W173" s="361" t="e">
        <f ca="1">I173*M173</f>
        <v>#DIV/0!</v>
      </c>
      <c r="X173" s="361"/>
      <c r="Y173" s="361"/>
      <c r="Z173" s="361"/>
      <c r="AL173" s="55"/>
      <c r="AM173" s="55"/>
      <c r="AN173" s="55"/>
      <c r="AO173" s="55"/>
      <c r="AP173" s="55"/>
      <c r="AQ173" s="55"/>
      <c r="AR173" s="55"/>
      <c r="AS173" s="55"/>
      <c r="AT173" s="55"/>
    </row>
    <row r="178" spans="1:51" s="65" customFormat="1" ht="18.75" customHeight="1">
      <c r="A178" s="56" t="str">
        <f>"○ "&amp;Calcu!I105</f>
        <v xml:space="preserve">○ ± 00, </v>
      </c>
    </row>
    <row r="179" spans="1:51" ht="18.75" customHeight="1">
      <c r="A179" s="56" t="s">
        <v>351</v>
      </c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  <c r="AA179" s="208"/>
      <c r="AB179" s="208"/>
      <c r="AC179" s="208"/>
      <c r="AD179" s="208"/>
      <c r="AE179" s="208"/>
      <c r="AF179" s="208"/>
      <c r="AG179" s="208"/>
      <c r="AH179" s="208"/>
      <c r="AI179" s="208"/>
      <c r="AJ179" s="208"/>
      <c r="AK179" s="208"/>
      <c r="AL179" s="208"/>
      <c r="AM179" s="208"/>
      <c r="AN179" s="208"/>
      <c r="AO179" s="208"/>
      <c r="AP179" s="208"/>
      <c r="AQ179" s="208"/>
      <c r="AR179" s="208"/>
    </row>
    <row r="180" spans="1:51" ht="18.75" customHeight="1">
      <c r="A180" s="56"/>
      <c r="B180" s="398" t="s">
        <v>352</v>
      </c>
      <c r="C180" s="399"/>
      <c r="D180" s="399"/>
      <c r="E180" s="399"/>
      <c r="F180" s="400"/>
      <c r="G180" s="398" t="s">
        <v>187</v>
      </c>
      <c r="H180" s="399"/>
      <c r="I180" s="399"/>
      <c r="J180" s="399"/>
      <c r="K180" s="400"/>
      <c r="L180" s="398" t="s">
        <v>198</v>
      </c>
      <c r="M180" s="399"/>
      <c r="N180" s="399"/>
      <c r="O180" s="399"/>
      <c r="P180" s="400"/>
      <c r="Q180" s="407" t="str">
        <f>Calcu!G108</f>
        <v>전기식 수준기 지시값 (, )</v>
      </c>
      <c r="R180" s="408"/>
      <c r="S180" s="408"/>
      <c r="T180" s="408"/>
      <c r="U180" s="408"/>
      <c r="V180" s="408"/>
      <c r="W180" s="408"/>
      <c r="X180" s="408"/>
      <c r="Y180" s="408"/>
      <c r="Z180" s="408"/>
      <c r="AA180" s="408"/>
      <c r="AB180" s="408"/>
      <c r="AC180" s="408"/>
      <c r="AD180" s="408"/>
      <c r="AE180" s="408"/>
      <c r="AF180" s="408"/>
      <c r="AG180" s="408"/>
      <c r="AH180" s="408"/>
      <c r="AI180" s="408"/>
      <c r="AJ180" s="408"/>
      <c r="AK180" s="408"/>
      <c r="AL180" s="408"/>
      <c r="AM180" s="408"/>
      <c r="AN180" s="408"/>
      <c r="AO180" s="408"/>
      <c r="AP180" s="408"/>
      <c r="AQ180" s="408"/>
      <c r="AR180" s="408"/>
      <c r="AS180" s="408"/>
      <c r="AT180" s="409"/>
      <c r="AU180" s="398" t="s">
        <v>306</v>
      </c>
      <c r="AV180" s="399"/>
      <c r="AW180" s="399"/>
      <c r="AX180" s="399"/>
      <c r="AY180" s="400"/>
    </row>
    <row r="181" spans="1:51" ht="18.75" customHeight="1">
      <c r="A181" s="56"/>
      <c r="B181" s="401"/>
      <c r="C181" s="402"/>
      <c r="D181" s="402"/>
      <c r="E181" s="402"/>
      <c r="F181" s="403"/>
      <c r="G181" s="401"/>
      <c r="H181" s="402"/>
      <c r="I181" s="402"/>
      <c r="J181" s="402"/>
      <c r="K181" s="403"/>
      <c r="L181" s="404"/>
      <c r="M181" s="405"/>
      <c r="N181" s="405"/>
      <c r="O181" s="405"/>
      <c r="P181" s="406"/>
      <c r="Q181" s="407" t="s">
        <v>309</v>
      </c>
      <c r="R181" s="408"/>
      <c r="S181" s="408"/>
      <c r="T181" s="408"/>
      <c r="U181" s="409"/>
      <c r="V181" s="407" t="s">
        <v>147</v>
      </c>
      <c r="W181" s="408"/>
      <c r="X181" s="408"/>
      <c r="Y181" s="408"/>
      <c r="Z181" s="409"/>
      <c r="AA181" s="407" t="s">
        <v>148</v>
      </c>
      <c r="AB181" s="408"/>
      <c r="AC181" s="408"/>
      <c r="AD181" s="408"/>
      <c r="AE181" s="409"/>
      <c r="AF181" s="407" t="s">
        <v>149</v>
      </c>
      <c r="AG181" s="408"/>
      <c r="AH181" s="408"/>
      <c r="AI181" s="408"/>
      <c r="AJ181" s="409"/>
      <c r="AK181" s="407" t="s">
        <v>150</v>
      </c>
      <c r="AL181" s="408"/>
      <c r="AM181" s="408"/>
      <c r="AN181" s="408"/>
      <c r="AO181" s="409"/>
      <c r="AP181" s="407" t="s">
        <v>353</v>
      </c>
      <c r="AQ181" s="408"/>
      <c r="AR181" s="408"/>
      <c r="AS181" s="408"/>
      <c r="AT181" s="409"/>
      <c r="AU181" s="404"/>
      <c r="AV181" s="405"/>
      <c r="AW181" s="405"/>
      <c r="AX181" s="405"/>
      <c r="AY181" s="406"/>
    </row>
    <row r="182" spans="1:51" ht="18.75" customHeight="1">
      <c r="A182" s="56"/>
      <c r="B182" s="404"/>
      <c r="C182" s="405"/>
      <c r="D182" s="405"/>
      <c r="E182" s="405"/>
      <c r="F182" s="406"/>
      <c r="G182" s="404"/>
      <c r="H182" s="405"/>
      <c r="I182" s="405"/>
      <c r="J182" s="405"/>
      <c r="K182" s="406"/>
      <c r="L182" s="407" t="str">
        <f>Calcu!F111</f>
        <v/>
      </c>
      <c r="M182" s="408"/>
      <c r="N182" s="408"/>
      <c r="O182" s="408"/>
      <c r="P182" s="409"/>
      <c r="Q182" s="407">
        <f>Calcu!G110</f>
        <v>0</v>
      </c>
      <c r="R182" s="408"/>
      <c r="S182" s="408"/>
      <c r="T182" s="408"/>
      <c r="U182" s="409"/>
      <c r="V182" s="407">
        <f>Calcu!H110</f>
        <v>0</v>
      </c>
      <c r="W182" s="408"/>
      <c r="X182" s="408"/>
      <c r="Y182" s="408"/>
      <c r="Z182" s="409"/>
      <c r="AA182" s="407">
        <f>Calcu!I110</f>
        <v>0</v>
      </c>
      <c r="AB182" s="408"/>
      <c r="AC182" s="408"/>
      <c r="AD182" s="408"/>
      <c r="AE182" s="409"/>
      <c r="AF182" s="407">
        <f>Calcu!J110</f>
        <v>0</v>
      </c>
      <c r="AG182" s="408"/>
      <c r="AH182" s="408"/>
      <c r="AI182" s="408"/>
      <c r="AJ182" s="409"/>
      <c r="AK182" s="407">
        <f>Calcu!K110</f>
        <v>0</v>
      </c>
      <c r="AL182" s="408"/>
      <c r="AM182" s="408"/>
      <c r="AN182" s="408"/>
      <c r="AO182" s="409"/>
      <c r="AP182" s="407">
        <f>Calcu!L110</f>
        <v>0</v>
      </c>
      <c r="AQ182" s="408"/>
      <c r="AR182" s="408"/>
      <c r="AS182" s="408"/>
      <c r="AT182" s="409"/>
      <c r="AU182" s="407">
        <f>Calcu!M110</f>
        <v>0</v>
      </c>
      <c r="AV182" s="408"/>
      <c r="AW182" s="408"/>
      <c r="AX182" s="408"/>
      <c r="AY182" s="409"/>
    </row>
    <row r="183" spans="1:51" ht="18.75" customHeight="1">
      <c r="A183" s="56"/>
      <c r="B183" s="369" t="str">
        <f>Calcu!C111</f>
        <v/>
      </c>
      <c r="C183" s="370"/>
      <c r="D183" s="370"/>
      <c r="E183" s="370"/>
      <c r="F183" s="371"/>
      <c r="G183" s="369" t="str">
        <f>Calcu!D111</f>
        <v/>
      </c>
      <c r="H183" s="370"/>
      <c r="I183" s="370"/>
      <c r="J183" s="370"/>
      <c r="K183" s="371"/>
      <c r="L183" s="369" t="str">
        <f>Calcu!E111</f>
        <v/>
      </c>
      <c r="M183" s="370"/>
      <c r="N183" s="370"/>
      <c r="O183" s="370"/>
      <c r="P183" s="371"/>
      <c r="Q183" s="369" t="str">
        <f>Calcu!G111</f>
        <v/>
      </c>
      <c r="R183" s="370"/>
      <c r="S183" s="370"/>
      <c r="T183" s="370"/>
      <c r="U183" s="371"/>
      <c r="V183" s="369" t="str">
        <f>Calcu!H111</f>
        <v/>
      </c>
      <c r="W183" s="370"/>
      <c r="X183" s="370"/>
      <c r="Y183" s="370"/>
      <c r="Z183" s="371"/>
      <c r="AA183" s="369" t="str">
        <f>Calcu!I111</f>
        <v/>
      </c>
      <c r="AB183" s="370"/>
      <c r="AC183" s="370"/>
      <c r="AD183" s="370"/>
      <c r="AE183" s="371"/>
      <c r="AF183" s="369" t="str">
        <f>Calcu!J111</f>
        <v/>
      </c>
      <c r="AG183" s="370"/>
      <c r="AH183" s="370"/>
      <c r="AI183" s="370"/>
      <c r="AJ183" s="371"/>
      <c r="AK183" s="369" t="str">
        <f>Calcu!K111</f>
        <v/>
      </c>
      <c r="AL183" s="370"/>
      <c r="AM183" s="370"/>
      <c r="AN183" s="370"/>
      <c r="AO183" s="371"/>
      <c r="AP183" s="369" t="str">
        <f>Calcu!L111</f>
        <v/>
      </c>
      <c r="AQ183" s="370"/>
      <c r="AR183" s="370"/>
      <c r="AS183" s="370"/>
      <c r="AT183" s="371"/>
      <c r="AU183" s="395" t="str">
        <f>Calcu!M111</f>
        <v/>
      </c>
      <c r="AV183" s="396"/>
      <c r="AW183" s="396"/>
      <c r="AX183" s="396"/>
      <c r="AY183" s="397"/>
    </row>
    <row r="184" spans="1:51" ht="18.75" customHeight="1">
      <c r="A184" s="56"/>
      <c r="B184" s="369" t="str">
        <f>Calcu!C112</f>
        <v/>
      </c>
      <c r="C184" s="370"/>
      <c r="D184" s="370"/>
      <c r="E184" s="370"/>
      <c r="F184" s="371"/>
      <c r="G184" s="369" t="str">
        <f>Calcu!D112</f>
        <v/>
      </c>
      <c r="H184" s="370"/>
      <c r="I184" s="370"/>
      <c r="J184" s="370"/>
      <c r="K184" s="371"/>
      <c r="L184" s="369" t="str">
        <f>Calcu!E112</f>
        <v/>
      </c>
      <c r="M184" s="370"/>
      <c r="N184" s="370"/>
      <c r="O184" s="370"/>
      <c r="P184" s="371"/>
      <c r="Q184" s="369" t="str">
        <f>Calcu!G112</f>
        <v/>
      </c>
      <c r="R184" s="370"/>
      <c r="S184" s="370"/>
      <c r="T184" s="370"/>
      <c r="U184" s="371"/>
      <c r="V184" s="369" t="str">
        <f>Calcu!H112</f>
        <v/>
      </c>
      <c r="W184" s="370"/>
      <c r="X184" s="370"/>
      <c r="Y184" s="370"/>
      <c r="Z184" s="371"/>
      <c r="AA184" s="369" t="str">
        <f>Calcu!I112</f>
        <v/>
      </c>
      <c r="AB184" s="370"/>
      <c r="AC184" s="370"/>
      <c r="AD184" s="370"/>
      <c r="AE184" s="371"/>
      <c r="AF184" s="369" t="str">
        <f>Calcu!J112</f>
        <v/>
      </c>
      <c r="AG184" s="370"/>
      <c r="AH184" s="370"/>
      <c r="AI184" s="370"/>
      <c r="AJ184" s="371"/>
      <c r="AK184" s="369" t="str">
        <f>Calcu!K112</f>
        <v/>
      </c>
      <c r="AL184" s="370"/>
      <c r="AM184" s="370"/>
      <c r="AN184" s="370"/>
      <c r="AO184" s="371"/>
      <c r="AP184" s="369" t="str">
        <f>Calcu!L112</f>
        <v/>
      </c>
      <c r="AQ184" s="370"/>
      <c r="AR184" s="370"/>
      <c r="AS184" s="370"/>
      <c r="AT184" s="371"/>
      <c r="AU184" s="395" t="str">
        <f>Calcu!M112</f>
        <v/>
      </c>
      <c r="AV184" s="396"/>
      <c r="AW184" s="396"/>
      <c r="AX184" s="396"/>
      <c r="AY184" s="397"/>
    </row>
    <row r="185" spans="1:51" ht="18.75" customHeight="1">
      <c r="A185" s="56"/>
      <c r="B185" s="369" t="str">
        <f>Calcu!C113</f>
        <v/>
      </c>
      <c r="C185" s="370"/>
      <c r="D185" s="370"/>
      <c r="E185" s="370"/>
      <c r="F185" s="371"/>
      <c r="G185" s="369" t="str">
        <f>Calcu!D113</f>
        <v/>
      </c>
      <c r="H185" s="370"/>
      <c r="I185" s="370"/>
      <c r="J185" s="370"/>
      <c r="K185" s="371"/>
      <c r="L185" s="369" t="str">
        <f>Calcu!E113</f>
        <v/>
      </c>
      <c r="M185" s="370"/>
      <c r="N185" s="370"/>
      <c r="O185" s="370"/>
      <c r="P185" s="371"/>
      <c r="Q185" s="369" t="str">
        <f>Calcu!G113</f>
        <v/>
      </c>
      <c r="R185" s="370"/>
      <c r="S185" s="370"/>
      <c r="T185" s="370"/>
      <c r="U185" s="371"/>
      <c r="V185" s="369" t="str">
        <f>Calcu!H113</f>
        <v/>
      </c>
      <c r="W185" s="370"/>
      <c r="X185" s="370"/>
      <c r="Y185" s="370"/>
      <c r="Z185" s="371"/>
      <c r="AA185" s="369" t="str">
        <f>Calcu!I113</f>
        <v/>
      </c>
      <c r="AB185" s="370"/>
      <c r="AC185" s="370"/>
      <c r="AD185" s="370"/>
      <c r="AE185" s="371"/>
      <c r="AF185" s="369" t="str">
        <f>Calcu!J113</f>
        <v/>
      </c>
      <c r="AG185" s="370"/>
      <c r="AH185" s="370"/>
      <c r="AI185" s="370"/>
      <c r="AJ185" s="371"/>
      <c r="AK185" s="369" t="str">
        <f>Calcu!K113</f>
        <v/>
      </c>
      <c r="AL185" s="370"/>
      <c r="AM185" s="370"/>
      <c r="AN185" s="370"/>
      <c r="AO185" s="371"/>
      <c r="AP185" s="369" t="str">
        <f>Calcu!L113</f>
        <v/>
      </c>
      <c r="AQ185" s="370"/>
      <c r="AR185" s="370"/>
      <c r="AS185" s="370"/>
      <c r="AT185" s="371"/>
      <c r="AU185" s="395" t="str">
        <f>Calcu!M113</f>
        <v/>
      </c>
      <c r="AV185" s="396"/>
      <c r="AW185" s="396"/>
      <c r="AX185" s="396"/>
      <c r="AY185" s="397"/>
    </row>
    <row r="186" spans="1:51" ht="18.75" customHeight="1">
      <c r="A186" s="56"/>
      <c r="B186" s="369" t="str">
        <f>Calcu!C114</f>
        <v/>
      </c>
      <c r="C186" s="370"/>
      <c r="D186" s="370"/>
      <c r="E186" s="370"/>
      <c r="F186" s="371"/>
      <c r="G186" s="369" t="str">
        <f>Calcu!D114</f>
        <v/>
      </c>
      <c r="H186" s="370"/>
      <c r="I186" s="370"/>
      <c r="J186" s="370"/>
      <c r="K186" s="371"/>
      <c r="L186" s="369" t="str">
        <f>Calcu!E114</f>
        <v/>
      </c>
      <c r="M186" s="370"/>
      <c r="N186" s="370"/>
      <c r="O186" s="370"/>
      <c r="P186" s="371"/>
      <c r="Q186" s="369" t="str">
        <f>Calcu!G114</f>
        <v/>
      </c>
      <c r="R186" s="370"/>
      <c r="S186" s="370"/>
      <c r="T186" s="370"/>
      <c r="U186" s="371"/>
      <c r="V186" s="369" t="str">
        <f>Calcu!H114</f>
        <v/>
      </c>
      <c r="W186" s="370"/>
      <c r="X186" s="370"/>
      <c r="Y186" s="370"/>
      <c r="Z186" s="371"/>
      <c r="AA186" s="369" t="str">
        <f>Calcu!I114</f>
        <v/>
      </c>
      <c r="AB186" s="370"/>
      <c r="AC186" s="370"/>
      <c r="AD186" s="370"/>
      <c r="AE186" s="371"/>
      <c r="AF186" s="369" t="str">
        <f>Calcu!J114</f>
        <v/>
      </c>
      <c r="AG186" s="370"/>
      <c r="AH186" s="370"/>
      <c r="AI186" s="370"/>
      <c r="AJ186" s="371"/>
      <c r="AK186" s="369" t="str">
        <f>Calcu!K114</f>
        <v/>
      </c>
      <c r="AL186" s="370"/>
      <c r="AM186" s="370"/>
      <c r="AN186" s="370"/>
      <c r="AO186" s="371"/>
      <c r="AP186" s="369" t="str">
        <f>Calcu!L114</f>
        <v/>
      </c>
      <c r="AQ186" s="370"/>
      <c r="AR186" s="370"/>
      <c r="AS186" s="370"/>
      <c r="AT186" s="371"/>
      <c r="AU186" s="395" t="str">
        <f>Calcu!M114</f>
        <v/>
      </c>
      <c r="AV186" s="396"/>
      <c r="AW186" s="396"/>
      <c r="AX186" s="396"/>
      <c r="AY186" s="397"/>
    </row>
    <row r="187" spans="1:51" ht="18.75" customHeight="1">
      <c r="A187" s="56"/>
      <c r="B187" s="369" t="str">
        <f>Calcu!C115</f>
        <v/>
      </c>
      <c r="C187" s="370"/>
      <c r="D187" s="370"/>
      <c r="E187" s="370"/>
      <c r="F187" s="371"/>
      <c r="G187" s="369" t="str">
        <f>Calcu!D115</f>
        <v/>
      </c>
      <c r="H187" s="370"/>
      <c r="I187" s="370"/>
      <c r="J187" s="370"/>
      <c r="K187" s="371"/>
      <c r="L187" s="369" t="str">
        <f>Calcu!E115</f>
        <v/>
      </c>
      <c r="M187" s="370"/>
      <c r="N187" s="370"/>
      <c r="O187" s="370"/>
      <c r="P187" s="371"/>
      <c r="Q187" s="369" t="str">
        <f>Calcu!G115</f>
        <v/>
      </c>
      <c r="R187" s="370"/>
      <c r="S187" s="370"/>
      <c r="T187" s="370"/>
      <c r="U187" s="371"/>
      <c r="V187" s="369" t="str">
        <f>Calcu!H115</f>
        <v/>
      </c>
      <c r="W187" s="370"/>
      <c r="X187" s="370"/>
      <c r="Y187" s="370"/>
      <c r="Z187" s="371"/>
      <c r="AA187" s="369" t="str">
        <f>Calcu!I115</f>
        <v/>
      </c>
      <c r="AB187" s="370"/>
      <c r="AC187" s="370"/>
      <c r="AD187" s="370"/>
      <c r="AE187" s="371"/>
      <c r="AF187" s="369" t="str">
        <f>Calcu!J115</f>
        <v/>
      </c>
      <c r="AG187" s="370"/>
      <c r="AH187" s="370"/>
      <c r="AI187" s="370"/>
      <c r="AJ187" s="371"/>
      <c r="AK187" s="369" t="str">
        <f>Calcu!K115</f>
        <v/>
      </c>
      <c r="AL187" s="370"/>
      <c r="AM187" s="370"/>
      <c r="AN187" s="370"/>
      <c r="AO187" s="371"/>
      <c r="AP187" s="369" t="str">
        <f>Calcu!L115</f>
        <v/>
      </c>
      <c r="AQ187" s="370"/>
      <c r="AR187" s="370"/>
      <c r="AS187" s="370"/>
      <c r="AT187" s="371"/>
      <c r="AU187" s="395" t="str">
        <f>Calcu!M115</f>
        <v/>
      </c>
      <c r="AV187" s="396"/>
      <c r="AW187" s="396"/>
      <c r="AX187" s="396"/>
      <c r="AY187" s="397"/>
    </row>
    <row r="188" spans="1:51" ht="18.75" customHeight="1">
      <c r="A188" s="56"/>
      <c r="B188" s="369" t="str">
        <f>Calcu!C116</f>
        <v/>
      </c>
      <c r="C188" s="370"/>
      <c r="D188" s="370"/>
      <c r="E188" s="370"/>
      <c r="F188" s="371"/>
      <c r="G188" s="369" t="str">
        <f>Calcu!D116</f>
        <v/>
      </c>
      <c r="H188" s="370"/>
      <c r="I188" s="370"/>
      <c r="J188" s="370"/>
      <c r="K188" s="371"/>
      <c r="L188" s="369" t="str">
        <f>Calcu!E116</f>
        <v/>
      </c>
      <c r="M188" s="370"/>
      <c r="N188" s="370"/>
      <c r="O188" s="370"/>
      <c r="P188" s="371"/>
      <c r="Q188" s="369" t="str">
        <f>Calcu!G116</f>
        <v/>
      </c>
      <c r="R188" s="370"/>
      <c r="S188" s="370"/>
      <c r="T188" s="370"/>
      <c r="U188" s="371"/>
      <c r="V188" s="369" t="str">
        <f>Calcu!H116</f>
        <v/>
      </c>
      <c r="W188" s="370"/>
      <c r="X188" s="370"/>
      <c r="Y188" s="370"/>
      <c r="Z188" s="371"/>
      <c r="AA188" s="369" t="str">
        <f>Calcu!I116</f>
        <v/>
      </c>
      <c r="AB188" s="370"/>
      <c r="AC188" s="370"/>
      <c r="AD188" s="370"/>
      <c r="AE188" s="371"/>
      <c r="AF188" s="369" t="str">
        <f>Calcu!J116</f>
        <v/>
      </c>
      <c r="AG188" s="370"/>
      <c r="AH188" s="370"/>
      <c r="AI188" s="370"/>
      <c r="AJ188" s="371"/>
      <c r="AK188" s="369" t="str">
        <f>Calcu!K116</f>
        <v/>
      </c>
      <c r="AL188" s="370"/>
      <c r="AM188" s="370"/>
      <c r="AN188" s="370"/>
      <c r="AO188" s="371"/>
      <c r="AP188" s="369" t="str">
        <f>Calcu!L116</f>
        <v/>
      </c>
      <c r="AQ188" s="370"/>
      <c r="AR188" s="370"/>
      <c r="AS188" s="370"/>
      <c r="AT188" s="371"/>
      <c r="AU188" s="395" t="str">
        <f>Calcu!M116</f>
        <v/>
      </c>
      <c r="AV188" s="396"/>
      <c r="AW188" s="396"/>
      <c r="AX188" s="396"/>
      <c r="AY188" s="397"/>
    </row>
    <row r="189" spans="1:51" ht="18.75" customHeight="1">
      <c r="A189" s="56"/>
      <c r="B189" s="369" t="str">
        <f>Calcu!C117</f>
        <v/>
      </c>
      <c r="C189" s="370"/>
      <c r="D189" s="370"/>
      <c r="E189" s="370"/>
      <c r="F189" s="371"/>
      <c r="G189" s="369" t="str">
        <f>Calcu!D117</f>
        <v/>
      </c>
      <c r="H189" s="370"/>
      <c r="I189" s="370"/>
      <c r="J189" s="370"/>
      <c r="K189" s="371"/>
      <c r="L189" s="369" t="str">
        <f>Calcu!E117</f>
        <v/>
      </c>
      <c r="M189" s="370"/>
      <c r="N189" s="370"/>
      <c r="O189" s="370"/>
      <c r="P189" s="371"/>
      <c r="Q189" s="369" t="str">
        <f>Calcu!G117</f>
        <v/>
      </c>
      <c r="R189" s="370"/>
      <c r="S189" s="370"/>
      <c r="T189" s="370"/>
      <c r="U189" s="371"/>
      <c r="V189" s="369" t="str">
        <f>Calcu!H117</f>
        <v/>
      </c>
      <c r="W189" s="370"/>
      <c r="X189" s="370"/>
      <c r="Y189" s="370"/>
      <c r="Z189" s="371"/>
      <c r="AA189" s="369" t="str">
        <f>Calcu!I117</f>
        <v/>
      </c>
      <c r="AB189" s="370"/>
      <c r="AC189" s="370"/>
      <c r="AD189" s="370"/>
      <c r="AE189" s="371"/>
      <c r="AF189" s="369" t="str">
        <f>Calcu!J117</f>
        <v/>
      </c>
      <c r="AG189" s="370"/>
      <c r="AH189" s="370"/>
      <c r="AI189" s="370"/>
      <c r="AJ189" s="371"/>
      <c r="AK189" s="369" t="str">
        <f>Calcu!K117</f>
        <v/>
      </c>
      <c r="AL189" s="370"/>
      <c r="AM189" s="370"/>
      <c r="AN189" s="370"/>
      <c r="AO189" s="371"/>
      <c r="AP189" s="369" t="str">
        <f>Calcu!L117</f>
        <v/>
      </c>
      <c r="AQ189" s="370"/>
      <c r="AR189" s="370"/>
      <c r="AS189" s="370"/>
      <c r="AT189" s="371"/>
      <c r="AU189" s="395" t="str">
        <f>Calcu!M117</f>
        <v/>
      </c>
      <c r="AV189" s="396"/>
      <c r="AW189" s="396"/>
      <c r="AX189" s="396"/>
      <c r="AY189" s="397"/>
    </row>
    <row r="190" spans="1:51" ht="18.75" customHeight="1">
      <c r="A190" s="56"/>
      <c r="B190" s="369" t="str">
        <f>Calcu!C118</f>
        <v/>
      </c>
      <c r="C190" s="370"/>
      <c r="D190" s="370"/>
      <c r="E190" s="370"/>
      <c r="F190" s="371"/>
      <c r="G190" s="369" t="str">
        <f>Calcu!D118</f>
        <v/>
      </c>
      <c r="H190" s="370"/>
      <c r="I190" s="370"/>
      <c r="J190" s="370"/>
      <c r="K190" s="371"/>
      <c r="L190" s="369" t="str">
        <f>Calcu!E118</f>
        <v/>
      </c>
      <c r="M190" s="370"/>
      <c r="N190" s="370"/>
      <c r="O190" s="370"/>
      <c r="P190" s="371"/>
      <c r="Q190" s="369" t="str">
        <f>Calcu!G118</f>
        <v/>
      </c>
      <c r="R190" s="370"/>
      <c r="S190" s="370"/>
      <c r="T190" s="370"/>
      <c r="U190" s="371"/>
      <c r="V190" s="369" t="str">
        <f>Calcu!H118</f>
        <v/>
      </c>
      <c r="W190" s="370"/>
      <c r="X190" s="370"/>
      <c r="Y190" s="370"/>
      <c r="Z190" s="371"/>
      <c r="AA190" s="369" t="str">
        <f>Calcu!I118</f>
        <v/>
      </c>
      <c r="AB190" s="370"/>
      <c r="AC190" s="370"/>
      <c r="AD190" s="370"/>
      <c r="AE190" s="371"/>
      <c r="AF190" s="369" t="str">
        <f>Calcu!J118</f>
        <v/>
      </c>
      <c r="AG190" s="370"/>
      <c r="AH190" s="370"/>
      <c r="AI190" s="370"/>
      <c r="AJ190" s="371"/>
      <c r="AK190" s="369" t="str">
        <f>Calcu!K118</f>
        <v/>
      </c>
      <c r="AL190" s="370"/>
      <c r="AM190" s="370"/>
      <c r="AN190" s="370"/>
      <c r="AO190" s="371"/>
      <c r="AP190" s="369" t="str">
        <f>Calcu!L118</f>
        <v/>
      </c>
      <c r="AQ190" s="370"/>
      <c r="AR190" s="370"/>
      <c r="AS190" s="370"/>
      <c r="AT190" s="371"/>
      <c r="AU190" s="395" t="str">
        <f>Calcu!M118</f>
        <v/>
      </c>
      <c r="AV190" s="396"/>
      <c r="AW190" s="396"/>
      <c r="AX190" s="396"/>
      <c r="AY190" s="397"/>
    </row>
    <row r="191" spans="1:51" ht="18.75" customHeight="1">
      <c r="A191" s="56"/>
      <c r="B191" s="369" t="str">
        <f>Calcu!C119</f>
        <v/>
      </c>
      <c r="C191" s="370"/>
      <c r="D191" s="370"/>
      <c r="E191" s="370"/>
      <c r="F191" s="371"/>
      <c r="G191" s="369" t="str">
        <f>Calcu!D119</f>
        <v/>
      </c>
      <c r="H191" s="370"/>
      <c r="I191" s="370"/>
      <c r="J191" s="370"/>
      <c r="K191" s="371"/>
      <c r="L191" s="369" t="str">
        <f>Calcu!E119</f>
        <v/>
      </c>
      <c r="M191" s="370"/>
      <c r="N191" s="370"/>
      <c r="O191" s="370"/>
      <c r="P191" s="371"/>
      <c r="Q191" s="369" t="str">
        <f>Calcu!G119</f>
        <v/>
      </c>
      <c r="R191" s="370"/>
      <c r="S191" s="370"/>
      <c r="T191" s="370"/>
      <c r="U191" s="371"/>
      <c r="V191" s="369" t="str">
        <f>Calcu!H119</f>
        <v/>
      </c>
      <c r="W191" s="370"/>
      <c r="X191" s="370"/>
      <c r="Y191" s="370"/>
      <c r="Z191" s="371"/>
      <c r="AA191" s="369" t="str">
        <f>Calcu!I119</f>
        <v/>
      </c>
      <c r="AB191" s="370"/>
      <c r="AC191" s="370"/>
      <c r="AD191" s="370"/>
      <c r="AE191" s="371"/>
      <c r="AF191" s="369" t="str">
        <f>Calcu!J119</f>
        <v/>
      </c>
      <c r="AG191" s="370"/>
      <c r="AH191" s="370"/>
      <c r="AI191" s="370"/>
      <c r="AJ191" s="371"/>
      <c r="AK191" s="369" t="str">
        <f>Calcu!K119</f>
        <v/>
      </c>
      <c r="AL191" s="370"/>
      <c r="AM191" s="370"/>
      <c r="AN191" s="370"/>
      <c r="AO191" s="371"/>
      <c r="AP191" s="369" t="str">
        <f>Calcu!L119</f>
        <v/>
      </c>
      <c r="AQ191" s="370"/>
      <c r="AR191" s="370"/>
      <c r="AS191" s="370"/>
      <c r="AT191" s="371"/>
      <c r="AU191" s="395" t="str">
        <f>Calcu!M119</f>
        <v/>
      </c>
      <c r="AV191" s="396"/>
      <c r="AW191" s="396"/>
      <c r="AX191" s="396"/>
      <c r="AY191" s="397"/>
    </row>
    <row r="192" spans="1:51" ht="18.75" customHeight="1">
      <c r="A192" s="56"/>
      <c r="B192" s="369" t="str">
        <f>Calcu!C120</f>
        <v/>
      </c>
      <c r="C192" s="370"/>
      <c r="D192" s="370"/>
      <c r="E192" s="370"/>
      <c r="F192" s="371"/>
      <c r="G192" s="369" t="str">
        <f>Calcu!D120</f>
        <v/>
      </c>
      <c r="H192" s="370"/>
      <c r="I192" s="370"/>
      <c r="J192" s="370"/>
      <c r="K192" s="371"/>
      <c r="L192" s="369" t="str">
        <f>Calcu!E120</f>
        <v/>
      </c>
      <c r="M192" s="370"/>
      <c r="N192" s="370"/>
      <c r="O192" s="370"/>
      <c r="P192" s="371"/>
      <c r="Q192" s="369" t="str">
        <f>Calcu!G120</f>
        <v/>
      </c>
      <c r="R192" s="370"/>
      <c r="S192" s="370"/>
      <c r="T192" s="370"/>
      <c r="U192" s="371"/>
      <c r="V192" s="369" t="str">
        <f>Calcu!H120</f>
        <v/>
      </c>
      <c r="W192" s="370"/>
      <c r="X192" s="370"/>
      <c r="Y192" s="370"/>
      <c r="Z192" s="371"/>
      <c r="AA192" s="369" t="str">
        <f>Calcu!I120</f>
        <v/>
      </c>
      <c r="AB192" s="370"/>
      <c r="AC192" s="370"/>
      <c r="AD192" s="370"/>
      <c r="AE192" s="371"/>
      <c r="AF192" s="369" t="str">
        <f>Calcu!J120</f>
        <v/>
      </c>
      <c r="AG192" s="370"/>
      <c r="AH192" s="370"/>
      <c r="AI192" s="370"/>
      <c r="AJ192" s="371"/>
      <c r="AK192" s="369" t="str">
        <f>Calcu!K120</f>
        <v/>
      </c>
      <c r="AL192" s="370"/>
      <c r="AM192" s="370"/>
      <c r="AN192" s="370"/>
      <c r="AO192" s="371"/>
      <c r="AP192" s="369" t="str">
        <f>Calcu!L120</f>
        <v/>
      </c>
      <c r="AQ192" s="370"/>
      <c r="AR192" s="370"/>
      <c r="AS192" s="370"/>
      <c r="AT192" s="371"/>
      <c r="AU192" s="395" t="str">
        <f>Calcu!M120</f>
        <v/>
      </c>
      <c r="AV192" s="396"/>
      <c r="AW192" s="396"/>
      <c r="AX192" s="396"/>
      <c r="AY192" s="397"/>
    </row>
    <row r="193" spans="1:51" ht="18.75" customHeight="1">
      <c r="A193" s="56"/>
      <c r="B193" s="369" t="str">
        <f>Calcu!C121</f>
        <v/>
      </c>
      <c r="C193" s="370"/>
      <c r="D193" s="370"/>
      <c r="E193" s="370"/>
      <c r="F193" s="371"/>
      <c r="G193" s="369" t="str">
        <f>Calcu!D121</f>
        <v/>
      </c>
      <c r="H193" s="370"/>
      <c r="I193" s="370"/>
      <c r="J193" s="370"/>
      <c r="K193" s="371"/>
      <c r="L193" s="369" t="str">
        <f>Calcu!E121</f>
        <v/>
      </c>
      <c r="M193" s="370"/>
      <c r="N193" s="370"/>
      <c r="O193" s="370"/>
      <c r="P193" s="371"/>
      <c r="Q193" s="369" t="str">
        <f>Calcu!G121</f>
        <v/>
      </c>
      <c r="R193" s="370"/>
      <c r="S193" s="370"/>
      <c r="T193" s="370"/>
      <c r="U193" s="371"/>
      <c r="V193" s="369" t="str">
        <f>Calcu!H121</f>
        <v/>
      </c>
      <c r="W193" s="370"/>
      <c r="X193" s="370"/>
      <c r="Y193" s="370"/>
      <c r="Z193" s="371"/>
      <c r="AA193" s="369" t="str">
        <f>Calcu!I121</f>
        <v/>
      </c>
      <c r="AB193" s="370"/>
      <c r="AC193" s="370"/>
      <c r="AD193" s="370"/>
      <c r="AE193" s="371"/>
      <c r="AF193" s="369" t="str">
        <f>Calcu!J121</f>
        <v/>
      </c>
      <c r="AG193" s="370"/>
      <c r="AH193" s="370"/>
      <c r="AI193" s="370"/>
      <c r="AJ193" s="371"/>
      <c r="AK193" s="369" t="str">
        <f>Calcu!K121</f>
        <v/>
      </c>
      <c r="AL193" s="370"/>
      <c r="AM193" s="370"/>
      <c r="AN193" s="370"/>
      <c r="AO193" s="371"/>
      <c r="AP193" s="369" t="str">
        <f>Calcu!L121</f>
        <v/>
      </c>
      <c r="AQ193" s="370"/>
      <c r="AR193" s="370"/>
      <c r="AS193" s="370"/>
      <c r="AT193" s="371"/>
      <c r="AU193" s="395" t="str">
        <f>Calcu!M121</f>
        <v/>
      </c>
      <c r="AV193" s="396"/>
      <c r="AW193" s="396"/>
      <c r="AX193" s="396"/>
      <c r="AY193" s="397"/>
    </row>
    <row r="194" spans="1:51" ht="18.75" customHeight="1">
      <c r="A194" s="56"/>
      <c r="B194" s="369" t="str">
        <f>Calcu!C122</f>
        <v/>
      </c>
      <c r="C194" s="370"/>
      <c r="D194" s="370"/>
      <c r="E194" s="370"/>
      <c r="F194" s="371"/>
      <c r="G194" s="369" t="str">
        <f>Calcu!D122</f>
        <v/>
      </c>
      <c r="H194" s="370"/>
      <c r="I194" s="370"/>
      <c r="J194" s="370"/>
      <c r="K194" s="371"/>
      <c r="L194" s="369" t="str">
        <f>Calcu!E122</f>
        <v/>
      </c>
      <c r="M194" s="370"/>
      <c r="N194" s="370"/>
      <c r="O194" s="370"/>
      <c r="P194" s="371"/>
      <c r="Q194" s="369" t="str">
        <f>Calcu!G122</f>
        <v/>
      </c>
      <c r="R194" s="370"/>
      <c r="S194" s="370"/>
      <c r="T194" s="370"/>
      <c r="U194" s="371"/>
      <c r="V194" s="369" t="str">
        <f>Calcu!H122</f>
        <v/>
      </c>
      <c r="W194" s="370"/>
      <c r="X194" s="370"/>
      <c r="Y194" s="370"/>
      <c r="Z194" s="371"/>
      <c r="AA194" s="369" t="str">
        <f>Calcu!I122</f>
        <v/>
      </c>
      <c r="AB194" s="370"/>
      <c r="AC194" s="370"/>
      <c r="AD194" s="370"/>
      <c r="AE194" s="371"/>
      <c r="AF194" s="369" t="str">
        <f>Calcu!J122</f>
        <v/>
      </c>
      <c r="AG194" s="370"/>
      <c r="AH194" s="370"/>
      <c r="AI194" s="370"/>
      <c r="AJ194" s="371"/>
      <c r="AK194" s="369" t="str">
        <f>Calcu!K122</f>
        <v/>
      </c>
      <c r="AL194" s="370"/>
      <c r="AM194" s="370"/>
      <c r="AN194" s="370"/>
      <c r="AO194" s="371"/>
      <c r="AP194" s="369" t="str">
        <f>Calcu!L122</f>
        <v/>
      </c>
      <c r="AQ194" s="370"/>
      <c r="AR194" s="370"/>
      <c r="AS194" s="370"/>
      <c r="AT194" s="371"/>
      <c r="AU194" s="395" t="str">
        <f>Calcu!M122</f>
        <v/>
      </c>
      <c r="AV194" s="396"/>
      <c r="AW194" s="396"/>
      <c r="AX194" s="396"/>
      <c r="AY194" s="397"/>
    </row>
    <row r="195" spans="1:51" ht="18.75" customHeight="1">
      <c r="A195" s="56"/>
      <c r="B195" s="369" t="str">
        <f>Calcu!C123</f>
        <v/>
      </c>
      <c r="C195" s="370"/>
      <c r="D195" s="370"/>
      <c r="E195" s="370"/>
      <c r="F195" s="371"/>
      <c r="G195" s="369" t="str">
        <f>Calcu!D123</f>
        <v/>
      </c>
      <c r="H195" s="370"/>
      <c r="I195" s="370"/>
      <c r="J195" s="370"/>
      <c r="K195" s="371"/>
      <c r="L195" s="369" t="str">
        <f>Calcu!E123</f>
        <v/>
      </c>
      <c r="M195" s="370"/>
      <c r="N195" s="370"/>
      <c r="O195" s="370"/>
      <c r="P195" s="371"/>
      <c r="Q195" s="369" t="str">
        <f>Calcu!G123</f>
        <v/>
      </c>
      <c r="R195" s="370"/>
      <c r="S195" s="370"/>
      <c r="T195" s="370"/>
      <c r="U195" s="371"/>
      <c r="V195" s="369" t="str">
        <f>Calcu!H123</f>
        <v/>
      </c>
      <c r="W195" s="370"/>
      <c r="X195" s="370"/>
      <c r="Y195" s="370"/>
      <c r="Z195" s="371"/>
      <c r="AA195" s="369" t="str">
        <f>Calcu!I123</f>
        <v/>
      </c>
      <c r="AB195" s="370"/>
      <c r="AC195" s="370"/>
      <c r="AD195" s="370"/>
      <c r="AE195" s="371"/>
      <c r="AF195" s="369" t="str">
        <f>Calcu!J123</f>
        <v/>
      </c>
      <c r="AG195" s="370"/>
      <c r="AH195" s="370"/>
      <c r="AI195" s="370"/>
      <c r="AJ195" s="371"/>
      <c r="AK195" s="369" t="str">
        <f>Calcu!K123</f>
        <v/>
      </c>
      <c r="AL195" s="370"/>
      <c r="AM195" s="370"/>
      <c r="AN195" s="370"/>
      <c r="AO195" s="371"/>
      <c r="AP195" s="369" t="str">
        <f>Calcu!L123</f>
        <v/>
      </c>
      <c r="AQ195" s="370"/>
      <c r="AR195" s="370"/>
      <c r="AS195" s="370"/>
      <c r="AT195" s="371"/>
      <c r="AU195" s="395" t="str">
        <f>Calcu!M123</f>
        <v/>
      </c>
      <c r="AV195" s="396"/>
      <c r="AW195" s="396"/>
      <c r="AX195" s="396"/>
      <c r="AY195" s="397"/>
    </row>
    <row r="196" spans="1:51" ht="18.75" customHeight="1">
      <c r="A196" s="56"/>
      <c r="B196" s="369" t="str">
        <f>Calcu!C124</f>
        <v/>
      </c>
      <c r="C196" s="370"/>
      <c r="D196" s="370"/>
      <c r="E196" s="370"/>
      <c r="F196" s="371"/>
      <c r="G196" s="369" t="str">
        <f>Calcu!D124</f>
        <v/>
      </c>
      <c r="H196" s="370"/>
      <c r="I196" s="370"/>
      <c r="J196" s="370"/>
      <c r="K196" s="371"/>
      <c r="L196" s="369" t="str">
        <f>Calcu!E124</f>
        <v/>
      </c>
      <c r="M196" s="370"/>
      <c r="N196" s="370"/>
      <c r="O196" s="370"/>
      <c r="P196" s="371"/>
      <c r="Q196" s="369" t="str">
        <f>Calcu!G124</f>
        <v/>
      </c>
      <c r="R196" s="370"/>
      <c r="S196" s="370"/>
      <c r="T196" s="370"/>
      <c r="U196" s="371"/>
      <c r="V196" s="369" t="str">
        <f>Calcu!H124</f>
        <v/>
      </c>
      <c r="W196" s="370"/>
      <c r="X196" s="370"/>
      <c r="Y196" s="370"/>
      <c r="Z196" s="371"/>
      <c r="AA196" s="369" t="str">
        <f>Calcu!I124</f>
        <v/>
      </c>
      <c r="AB196" s="370"/>
      <c r="AC196" s="370"/>
      <c r="AD196" s="370"/>
      <c r="AE196" s="371"/>
      <c r="AF196" s="369" t="str">
        <f>Calcu!J124</f>
        <v/>
      </c>
      <c r="AG196" s="370"/>
      <c r="AH196" s="370"/>
      <c r="AI196" s="370"/>
      <c r="AJ196" s="371"/>
      <c r="AK196" s="369" t="str">
        <f>Calcu!K124</f>
        <v/>
      </c>
      <c r="AL196" s="370"/>
      <c r="AM196" s="370"/>
      <c r="AN196" s="370"/>
      <c r="AO196" s="371"/>
      <c r="AP196" s="369" t="str">
        <f>Calcu!L124</f>
        <v/>
      </c>
      <c r="AQ196" s="370"/>
      <c r="AR196" s="370"/>
      <c r="AS196" s="370"/>
      <c r="AT196" s="371"/>
      <c r="AU196" s="395" t="str">
        <f>Calcu!M124</f>
        <v/>
      </c>
      <c r="AV196" s="396"/>
      <c r="AW196" s="396"/>
      <c r="AX196" s="396"/>
      <c r="AY196" s="397"/>
    </row>
    <row r="197" spans="1:51" ht="18.75" customHeight="1">
      <c r="A197" s="56"/>
      <c r="B197" s="369" t="str">
        <f>Calcu!C125</f>
        <v/>
      </c>
      <c r="C197" s="370"/>
      <c r="D197" s="370"/>
      <c r="E197" s="370"/>
      <c r="F197" s="371"/>
      <c r="G197" s="369" t="str">
        <f>Calcu!D125</f>
        <v/>
      </c>
      <c r="H197" s="370"/>
      <c r="I197" s="370"/>
      <c r="J197" s="370"/>
      <c r="K197" s="371"/>
      <c r="L197" s="369" t="str">
        <f>Calcu!E125</f>
        <v/>
      </c>
      <c r="M197" s="370"/>
      <c r="N197" s="370"/>
      <c r="O197" s="370"/>
      <c r="P197" s="371"/>
      <c r="Q197" s="369" t="str">
        <f>Calcu!G125</f>
        <v/>
      </c>
      <c r="R197" s="370"/>
      <c r="S197" s="370"/>
      <c r="T197" s="370"/>
      <c r="U197" s="371"/>
      <c r="V197" s="369" t="str">
        <f>Calcu!H125</f>
        <v/>
      </c>
      <c r="W197" s="370"/>
      <c r="X197" s="370"/>
      <c r="Y197" s="370"/>
      <c r="Z197" s="371"/>
      <c r="AA197" s="369" t="str">
        <f>Calcu!I125</f>
        <v/>
      </c>
      <c r="AB197" s="370"/>
      <c r="AC197" s="370"/>
      <c r="AD197" s="370"/>
      <c r="AE197" s="371"/>
      <c r="AF197" s="369" t="str">
        <f>Calcu!J125</f>
        <v/>
      </c>
      <c r="AG197" s="370"/>
      <c r="AH197" s="370"/>
      <c r="AI197" s="370"/>
      <c r="AJ197" s="371"/>
      <c r="AK197" s="369" t="str">
        <f>Calcu!K125</f>
        <v/>
      </c>
      <c r="AL197" s="370"/>
      <c r="AM197" s="370"/>
      <c r="AN197" s="370"/>
      <c r="AO197" s="371"/>
      <c r="AP197" s="369" t="str">
        <f>Calcu!L125</f>
        <v/>
      </c>
      <c r="AQ197" s="370"/>
      <c r="AR197" s="370"/>
      <c r="AS197" s="370"/>
      <c r="AT197" s="371"/>
      <c r="AU197" s="395" t="str">
        <f>Calcu!M125</f>
        <v/>
      </c>
      <c r="AV197" s="396"/>
      <c r="AW197" s="396"/>
      <c r="AX197" s="396"/>
      <c r="AY197" s="397"/>
    </row>
    <row r="198" spans="1:51" ht="18.75" customHeight="1">
      <c r="A198" s="56"/>
      <c r="B198" s="369" t="str">
        <f>Calcu!C126</f>
        <v/>
      </c>
      <c r="C198" s="370"/>
      <c r="D198" s="370"/>
      <c r="E198" s="370"/>
      <c r="F198" s="371"/>
      <c r="G198" s="369" t="str">
        <f>Calcu!D126</f>
        <v/>
      </c>
      <c r="H198" s="370"/>
      <c r="I198" s="370"/>
      <c r="J198" s="370"/>
      <c r="K198" s="371"/>
      <c r="L198" s="369" t="str">
        <f>Calcu!E126</f>
        <v/>
      </c>
      <c r="M198" s="370"/>
      <c r="N198" s="370"/>
      <c r="O198" s="370"/>
      <c r="P198" s="371"/>
      <c r="Q198" s="369" t="str">
        <f>Calcu!G126</f>
        <v/>
      </c>
      <c r="R198" s="370"/>
      <c r="S198" s="370"/>
      <c r="T198" s="370"/>
      <c r="U198" s="371"/>
      <c r="V198" s="369" t="str">
        <f>Calcu!H126</f>
        <v/>
      </c>
      <c r="W198" s="370"/>
      <c r="X198" s="370"/>
      <c r="Y198" s="370"/>
      <c r="Z198" s="371"/>
      <c r="AA198" s="369" t="str">
        <f>Calcu!I126</f>
        <v/>
      </c>
      <c r="AB198" s="370"/>
      <c r="AC198" s="370"/>
      <c r="AD198" s="370"/>
      <c r="AE198" s="371"/>
      <c r="AF198" s="369" t="str">
        <f>Calcu!J126</f>
        <v/>
      </c>
      <c r="AG198" s="370"/>
      <c r="AH198" s="370"/>
      <c r="AI198" s="370"/>
      <c r="AJ198" s="371"/>
      <c r="AK198" s="369" t="str">
        <f>Calcu!K126</f>
        <v/>
      </c>
      <c r="AL198" s="370"/>
      <c r="AM198" s="370"/>
      <c r="AN198" s="370"/>
      <c r="AO198" s="371"/>
      <c r="AP198" s="369" t="str">
        <f>Calcu!L126</f>
        <v/>
      </c>
      <c r="AQ198" s="370"/>
      <c r="AR198" s="370"/>
      <c r="AS198" s="370"/>
      <c r="AT198" s="371"/>
      <c r="AU198" s="395" t="str">
        <f>Calcu!M126</f>
        <v/>
      </c>
      <c r="AV198" s="396"/>
      <c r="AW198" s="396"/>
      <c r="AX198" s="396"/>
      <c r="AY198" s="397"/>
    </row>
    <row r="199" spans="1:51" ht="18.75" customHeight="1">
      <c r="A199" s="56"/>
      <c r="B199" s="369" t="str">
        <f>Calcu!C127</f>
        <v/>
      </c>
      <c r="C199" s="370"/>
      <c r="D199" s="370"/>
      <c r="E199" s="370"/>
      <c r="F199" s="371"/>
      <c r="G199" s="369" t="str">
        <f>Calcu!D127</f>
        <v/>
      </c>
      <c r="H199" s="370"/>
      <c r="I199" s="370"/>
      <c r="J199" s="370"/>
      <c r="K199" s="371"/>
      <c r="L199" s="369" t="str">
        <f>Calcu!E127</f>
        <v/>
      </c>
      <c r="M199" s="370"/>
      <c r="N199" s="370"/>
      <c r="O199" s="370"/>
      <c r="P199" s="371"/>
      <c r="Q199" s="369" t="str">
        <f>Calcu!G127</f>
        <v/>
      </c>
      <c r="R199" s="370"/>
      <c r="S199" s="370"/>
      <c r="T199" s="370"/>
      <c r="U199" s="371"/>
      <c r="V199" s="369" t="str">
        <f>Calcu!H127</f>
        <v/>
      </c>
      <c r="W199" s="370"/>
      <c r="X199" s="370"/>
      <c r="Y199" s="370"/>
      <c r="Z199" s="371"/>
      <c r="AA199" s="369" t="str">
        <f>Calcu!I127</f>
        <v/>
      </c>
      <c r="AB199" s="370"/>
      <c r="AC199" s="370"/>
      <c r="AD199" s="370"/>
      <c r="AE199" s="371"/>
      <c r="AF199" s="369" t="str">
        <f>Calcu!J127</f>
        <v/>
      </c>
      <c r="AG199" s="370"/>
      <c r="AH199" s="370"/>
      <c r="AI199" s="370"/>
      <c r="AJ199" s="371"/>
      <c r="AK199" s="369" t="str">
        <f>Calcu!K127</f>
        <v/>
      </c>
      <c r="AL199" s="370"/>
      <c r="AM199" s="370"/>
      <c r="AN199" s="370"/>
      <c r="AO199" s="371"/>
      <c r="AP199" s="369" t="str">
        <f>Calcu!L127</f>
        <v/>
      </c>
      <c r="AQ199" s="370"/>
      <c r="AR199" s="370"/>
      <c r="AS199" s="370"/>
      <c r="AT199" s="371"/>
      <c r="AU199" s="395" t="str">
        <f>Calcu!M127</f>
        <v/>
      </c>
      <c r="AV199" s="396"/>
      <c r="AW199" s="396"/>
      <c r="AX199" s="396"/>
      <c r="AY199" s="397"/>
    </row>
    <row r="200" spans="1:51" ht="18.75" customHeight="1">
      <c r="A200" s="56"/>
      <c r="B200" s="369" t="str">
        <f>Calcu!C128</f>
        <v/>
      </c>
      <c r="C200" s="370"/>
      <c r="D200" s="370"/>
      <c r="E200" s="370"/>
      <c r="F200" s="371"/>
      <c r="G200" s="369" t="str">
        <f>Calcu!D128</f>
        <v/>
      </c>
      <c r="H200" s="370"/>
      <c r="I200" s="370"/>
      <c r="J200" s="370"/>
      <c r="K200" s="371"/>
      <c r="L200" s="369" t="str">
        <f>Calcu!E128</f>
        <v/>
      </c>
      <c r="M200" s="370"/>
      <c r="N200" s="370"/>
      <c r="O200" s="370"/>
      <c r="P200" s="371"/>
      <c r="Q200" s="369" t="str">
        <f>Calcu!G128</f>
        <v/>
      </c>
      <c r="R200" s="370"/>
      <c r="S200" s="370"/>
      <c r="T200" s="370"/>
      <c r="U200" s="371"/>
      <c r="V200" s="369" t="str">
        <f>Calcu!H128</f>
        <v/>
      </c>
      <c r="W200" s="370"/>
      <c r="X200" s="370"/>
      <c r="Y200" s="370"/>
      <c r="Z200" s="371"/>
      <c r="AA200" s="369" t="str">
        <f>Calcu!I128</f>
        <v/>
      </c>
      <c r="AB200" s="370"/>
      <c r="AC200" s="370"/>
      <c r="AD200" s="370"/>
      <c r="AE200" s="371"/>
      <c r="AF200" s="369" t="str">
        <f>Calcu!J128</f>
        <v/>
      </c>
      <c r="AG200" s="370"/>
      <c r="AH200" s="370"/>
      <c r="AI200" s="370"/>
      <c r="AJ200" s="371"/>
      <c r="AK200" s="369" t="str">
        <f>Calcu!K128</f>
        <v/>
      </c>
      <c r="AL200" s="370"/>
      <c r="AM200" s="370"/>
      <c r="AN200" s="370"/>
      <c r="AO200" s="371"/>
      <c r="AP200" s="369" t="str">
        <f>Calcu!L128</f>
        <v/>
      </c>
      <c r="AQ200" s="370"/>
      <c r="AR200" s="370"/>
      <c r="AS200" s="370"/>
      <c r="AT200" s="371"/>
      <c r="AU200" s="395" t="str">
        <f>Calcu!M128</f>
        <v/>
      </c>
      <c r="AV200" s="396"/>
      <c r="AW200" s="396"/>
      <c r="AX200" s="396"/>
      <c r="AY200" s="397"/>
    </row>
    <row r="201" spans="1:51" ht="18.75" customHeight="1">
      <c r="A201" s="56"/>
      <c r="B201" s="369" t="str">
        <f>Calcu!C129</f>
        <v/>
      </c>
      <c r="C201" s="370"/>
      <c r="D201" s="370"/>
      <c r="E201" s="370"/>
      <c r="F201" s="371"/>
      <c r="G201" s="369" t="str">
        <f>Calcu!D129</f>
        <v/>
      </c>
      <c r="H201" s="370"/>
      <c r="I201" s="370"/>
      <c r="J201" s="370"/>
      <c r="K201" s="371"/>
      <c r="L201" s="369" t="str">
        <f>Calcu!E129</f>
        <v/>
      </c>
      <c r="M201" s="370"/>
      <c r="N201" s="370"/>
      <c r="O201" s="370"/>
      <c r="P201" s="371"/>
      <c r="Q201" s="369" t="str">
        <f>Calcu!G129</f>
        <v/>
      </c>
      <c r="R201" s="370"/>
      <c r="S201" s="370"/>
      <c r="T201" s="370"/>
      <c r="U201" s="371"/>
      <c r="V201" s="369" t="str">
        <f>Calcu!H129</f>
        <v/>
      </c>
      <c r="W201" s="370"/>
      <c r="X201" s="370"/>
      <c r="Y201" s="370"/>
      <c r="Z201" s="371"/>
      <c r="AA201" s="369" t="str">
        <f>Calcu!I129</f>
        <v/>
      </c>
      <c r="AB201" s="370"/>
      <c r="AC201" s="370"/>
      <c r="AD201" s="370"/>
      <c r="AE201" s="371"/>
      <c r="AF201" s="369" t="str">
        <f>Calcu!J129</f>
        <v/>
      </c>
      <c r="AG201" s="370"/>
      <c r="AH201" s="370"/>
      <c r="AI201" s="370"/>
      <c r="AJ201" s="371"/>
      <c r="AK201" s="369" t="str">
        <f>Calcu!K129</f>
        <v/>
      </c>
      <c r="AL201" s="370"/>
      <c r="AM201" s="370"/>
      <c r="AN201" s="370"/>
      <c r="AO201" s="371"/>
      <c r="AP201" s="369" t="str">
        <f>Calcu!L129</f>
        <v/>
      </c>
      <c r="AQ201" s="370"/>
      <c r="AR201" s="370"/>
      <c r="AS201" s="370"/>
      <c r="AT201" s="371"/>
      <c r="AU201" s="395" t="str">
        <f>Calcu!M129</f>
        <v/>
      </c>
      <c r="AV201" s="396"/>
      <c r="AW201" s="396"/>
      <c r="AX201" s="396"/>
      <c r="AY201" s="397"/>
    </row>
    <row r="202" spans="1:51" ht="18.75" customHeight="1">
      <c r="A202" s="56"/>
      <c r="B202" s="369" t="str">
        <f>Calcu!C130</f>
        <v/>
      </c>
      <c r="C202" s="370"/>
      <c r="D202" s="370"/>
      <c r="E202" s="370"/>
      <c r="F202" s="371"/>
      <c r="G202" s="369" t="str">
        <f>Calcu!D130</f>
        <v/>
      </c>
      <c r="H202" s="370"/>
      <c r="I202" s="370"/>
      <c r="J202" s="370"/>
      <c r="K202" s="371"/>
      <c r="L202" s="369" t="str">
        <f>Calcu!E130</f>
        <v/>
      </c>
      <c r="M202" s="370"/>
      <c r="N202" s="370"/>
      <c r="O202" s="370"/>
      <c r="P202" s="371"/>
      <c r="Q202" s="369" t="str">
        <f>Calcu!G130</f>
        <v/>
      </c>
      <c r="R202" s="370"/>
      <c r="S202" s="370"/>
      <c r="T202" s="370"/>
      <c r="U202" s="371"/>
      <c r="V202" s="369" t="str">
        <f>Calcu!H130</f>
        <v/>
      </c>
      <c r="W202" s="370"/>
      <c r="X202" s="370"/>
      <c r="Y202" s="370"/>
      <c r="Z202" s="371"/>
      <c r="AA202" s="369" t="str">
        <f>Calcu!I130</f>
        <v/>
      </c>
      <c r="AB202" s="370"/>
      <c r="AC202" s="370"/>
      <c r="AD202" s="370"/>
      <c r="AE202" s="371"/>
      <c r="AF202" s="369" t="str">
        <f>Calcu!J130</f>
        <v/>
      </c>
      <c r="AG202" s="370"/>
      <c r="AH202" s="370"/>
      <c r="AI202" s="370"/>
      <c r="AJ202" s="371"/>
      <c r="AK202" s="369" t="str">
        <f>Calcu!K130</f>
        <v/>
      </c>
      <c r="AL202" s="370"/>
      <c r="AM202" s="370"/>
      <c r="AN202" s="370"/>
      <c r="AO202" s="371"/>
      <c r="AP202" s="369" t="str">
        <f>Calcu!L130</f>
        <v/>
      </c>
      <c r="AQ202" s="370"/>
      <c r="AR202" s="370"/>
      <c r="AS202" s="370"/>
      <c r="AT202" s="371"/>
      <c r="AU202" s="395" t="str">
        <f>Calcu!M130</f>
        <v/>
      </c>
      <c r="AV202" s="396"/>
      <c r="AW202" s="396"/>
      <c r="AX202" s="396"/>
      <c r="AY202" s="397"/>
    </row>
    <row r="203" spans="1:51" ht="18.75" customHeight="1">
      <c r="A203" s="56"/>
      <c r="B203" s="369" t="str">
        <f>Calcu!C131</f>
        <v/>
      </c>
      <c r="C203" s="370"/>
      <c r="D203" s="370"/>
      <c r="E203" s="370"/>
      <c r="F203" s="371"/>
      <c r="G203" s="369" t="str">
        <f>Calcu!D131</f>
        <v/>
      </c>
      <c r="H203" s="370"/>
      <c r="I203" s="370"/>
      <c r="J203" s="370"/>
      <c r="K203" s="371"/>
      <c r="L203" s="369" t="str">
        <f>Calcu!E131</f>
        <v/>
      </c>
      <c r="M203" s="370"/>
      <c r="N203" s="370"/>
      <c r="O203" s="370"/>
      <c r="P203" s="371"/>
      <c r="Q203" s="369" t="str">
        <f>Calcu!G131</f>
        <v/>
      </c>
      <c r="R203" s="370"/>
      <c r="S203" s="370"/>
      <c r="T203" s="370"/>
      <c r="U203" s="371"/>
      <c r="V203" s="369" t="str">
        <f>Calcu!H131</f>
        <v/>
      </c>
      <c r="W203" s="370"/>
      <c r="X203" s="370"/>
      <c r="Y203" s="370"/>
      <c r="Z203" s="371"/>
      <c r="AA203" s="369" t="str">
        <f>Calcu!I131</f>
        <v/>
      </c>
      <c r="AB203" s="370"/>
      <c r="AC203" s="370"/>
      <c r="AD203" s="370"/>
      <c r="AE203" s="371"/>
      <c r="AF203" s="369" t="str">
        <f>Calcu!J131</f>
        <v/>
      </c>
      <c r="AG203" s="370"/>
      <c r="AH203" s="370"/>
      <c r="AI203" s="370"/>
      <c r="AJ203" s="371"/>
      <c r="AK203" s="369" t="str">
        <f>Calcu!K131</f>
        <v/>
      </c>
      <c r="AL203" s="370"/>
      <c r="AM203" s="370"/>
      <c r="AN203" s="370"/>
      <c r="AO203" s="371"/>
      <c r="AP203" s="369" t="str">
        <f>Calcu!L131</f>
        <v/>
      </c>
      <c r="AQ203" s="370"/>
      <c r="AR203" s="370"/>
      <c r="AS203" s="370"/>
      <c r="AT203" s="371"/>
      <c r="AU203" s="395" t="str">
        <f>Calcu!M131</f>
        <v/>
      </c>
      <c r="AV203" s="396"/>
      <c r="AW203" s="396"/>
      <c r="AX203" s="396"/>
      <c r="AY203" s="397"/>
    </row>
    <row r="204" spans="1:51" ht="18.75" customHeight="1">
      <c r="A204" s="56"/>
      <c r="B204" s="369" t="str">
        <f>Calcu!C132</f>
        <v/>
      </c>
      <c r="C204" s="370"/>
      <c r="D204" s="370"/>
      <c r="E204" s="370"/>
      <c r="F204" s="371"/>
      <c r="G204" s="369" t="str">
        <f>Calcu!D132</f>
        <v/>
      </c>
      <c r="H204" s="370"/>
      <c r="I204" s="370"/>
      <c r="J204" s="370"/>
      <c r="K204" s="371"/>
      <c r="L204" s="369" t="str">
        <f>Calcu!E132</f>
        <v/>
      </c>
      <c r="M204" s="370"/>
      <c r="N204" s="370"/>
      <c r="O204" s="370"/>
      <c r="P204" s="371"/>
      <c r="Q204" s="369" t="str">
        <f>Calcu!G132</f>
        <v/>
      </c>
      <c r="R204" s="370"/>
      <c r="S204" s="370"/>
      <c r="T204" s="370"/>
      <c r="U204" s="371"/>
      <c r="V204" s="369" t="str">
        <f>Calcu!H132</f>
        <v/>
      </c>
      <c r="W204" s="370"/>
      <c r="X204" s="370"/>
      <c r="Y204" s="370"/>
      <c r="Z204" s="371"/>
      <c r="AA204" s="369" t="str">
        <f>Calcu!I132</f>
        <v/>
      </c>
      <c r="AB204" s="370"/>
      <c r="AC204" s="370"/>
      <c r="AD204" s="370"/>
      <c r="AE204" s="371"/>
      <c r="AF204" s="369" t="str">
        <f>Calcu!J132</f>
        <v/>
      </c>
      <c r="AG204" s="370"/>
      <c r="AH204" s="370"/>
      <c r="AI204" s="370"/>
      <c r="AJ204" s="371"/>
      <c r="AK204" s="369" t="str">
        <f>Calcu!K132</f>
        <v/>
      </c>
      <c r="AL204" s="370"/>
      <c r="AM204" s="370"/>
      <c r="AN204" s="370"/>
      <c r="AO204" s="371"/>
      <c r="AP204" s="369" t="str">
        <f>Calcu!L132</f>
        <v/>
      </c>
      <c r="AQ204" s="370"/>
      <c r="AR204" s="370"/>
      <c r="AS204" s="370"/>
      <c r="AT204" s="371"/>
      <c r="AU204" s="395" t="str">
        <f>Calcu!M132</f>
        <v/>
      </c>
      <c r="AV204" s="396"/>
      <c r="AW204" s="396"/>
      <c r="AX204" s="396"/>
      <c r="AY204" s="397"/>
    </row>
    <row r="205" spans="1:51" ht="18.75" customHeight="1">
      <c r="A205" s="56"/>
      <c r="B205" s="369" t="str">
        <f>Calcu!C133</f>
        <v/>
      </c>
      <c r="C205" s="370"/>
      <c r="D205" s="370"/>
      <c r="E205" s="370"/>
      <c r="F205" s="371"/>
      <c r="G205" s="369" t="str">
        <f>Calcu!D133</f>
        <v/>
      </c>
      <c r="H205" s="370"/>
      <c r="I205" s="370"/>
      <c r="J205" s="370"/>
      <c r="K205" s="371"/>
      <c r="L205" s="369" t="str">
        <f>Calcu!E133</f>
        <v/>
      </c>
      <c r="M205" s="370"/>
      <c r="N205" s="370"/>
      <c r="O205" s="370"/>
      <c r="P205" s="371"/>
      <c r="Q205" s="369" t="str">
        <f>Calcu!G133</f>
        <v/>
      </c>
      <c r="R205" s="370"/>
      <c r="S205" s="370"/>
      <c r="T205" s="370"/>
      <c r="U205" s="371"/>
      <c r="V205" s="369" t="str">
        <f>Calcu!H133</f>
        <v/>
      </c>
      <c r="W205" s="370"/>
      <c r="X205" s="370"/>
      <c r="Y205" s="370"/>
      <c r="Z205" s="371"/>
      <c r="AA205" s="369" t="str">
        <f>Calcu!I133</f>
        <v/>
      </c>
      <c r="AB205" s="370"/>
      <c r="AC205" s="370"/>
      <c r="AD205" s="370"/>
      <c r="AE205" s="371"/>
      <c r="AF205" s="369" t="str">
        <f>Calcu!J133</f>
        <v/>
      </c>
      <c r="AG205" s="370"/>
      <c r="AH205" s="370"/>
      <c r="AI205" s="370"/>
      <c r="AJ205" s="371"/>
      <c r="AK205" s="369" t="str">
        <f>Calcu!K133</f>
        <v/>
      </c>
      <c r="AL205" s="370"/>
      <c r="AM205" s="370"/>
      <c r="AN205" s="370"/>
      <c r="AO205" s="371"/>
      <c r="AP205" s="369" t="str">
        <f>Calcu!L133</f>
        <v/>
      </c>
      <c r="AQ205" s="370"/>
      <c r="AR205" s="370"/>
      <c r="AS205" s="370"/>
      <c r="AT205" s="371"/>
      <c r="AU205" s="395" t="str">
        <f>Calcu!M133</f>
        <v/>
      </c>
      <c r="AV205" s="396"/>
      <c r="AW205" s="396"/>
      <c r="AX205" s="396"/>
      <c r="AY205" s="397"/>
    </row>
    <row r="206" spans="1:51" ht="18.75" customHeight="1">
      <c r="A206" s="56"/>
      <c r="B206" s="369" t="str">
        <f>Calcu!C134</f>
        <v/>
      </c>
      <c r="C206" s="370"/>
      <c r="D206" s="370"/>
      <c r="E206" s="370"/>
      <c r="F206" s="371"/>
      <c r="G206" s="369" t="str">
        <f>Calcu!D134</f>
        <v/>
      </c>
      <c r="H206" s="370"/>
      <c r="I206" s="370"/>
      <c r="J206" s="370"/>
      <c r="K206" s="371"/>
      <c r="L206" s="369" t="str">
        <f>Calcu!E134</f>
        <v/>
      </c>
      <c r="M206" s="370"/>
      <c r="N206" s="370"/>
      <c r="O206" s="370"/>
      <c r="P206" s="371"/>
      <c r="Q206" s="369" t="str">
        <f>Calcu!G134</f>
        <v/>
      </c>
      <c r="R206" s="370"/>
      <c r="S206" s="370"/>
      <c r="T206" s="370"/>
      <c r="U206" s="371"/>
      <c r="V206" s="369" t="str">
        <f>Calcu!H134</f>
        <v/>
      </c>
      <c r="W206" s="370"/>
      <c r="X206" s="370"/>
      <c r="Y206" s="370"/>
      <c r="Z206" s="371"/>
      <c r="AA206" s="369" t="str">
        <f>Calcu!I134</f>
        <v/>
      </c>
      <c r="AB206" s="370"/>
      <c r="AC206" s="370"/>
      <c r="AD206" s="370"/>
      <c r="AE206" s="371"/>
      <c r="AF206" s="369" t="str">
        <f>Calcu!J134</f>
        <v/>
      </c>
      <c r="AG206" s="370"/>
      <c r="AH206" s="370"/>
      <c r="AI206" s="370"/>
      <c r="AJ206" s="371"/>
      <c r="AK206" s="369" t="str">
        <f>Calcu!K134</f>
        <v/>
      </c>
      <c r="AL206" s="370"/>
      <c r="AM206" s="370"/>
      <c r="AN206" s="370"/>
      <c r="AO206" s="371"/>
      <c r="AP206" s="369" t="str">
        <f>Calcu!L134</f>
        <v/>
      </c>
      <c r="AQ206" s="370"/>
      <c r="AR206" s="370"/>
      <c r="AS206" s="370"/>
      <c r="AT206" s="371"/>
      <c r="AU206" s="395" t="str">
        <f>Calcu!M134</f>
        <v/>
      </c>
      <c r="AV206" s="396"/>
      <c r="AW206" s="396"/>
      <c r="AX206" s="396"/>
      <c r="AY206" s="397"/>
    </row>
    <row r="207" spans="1:51" ht="18.75" customHeight="1">
      <c r="A207" s="56"/>
      <c r="B207" s="369" t="str">
        <f>Calcu!C135</f>
        <v/>
      </c>
      <c r="C207" s="370"/>
      <c r="D207" s="370"/>
      <c r="E207" s="370"/>
      <c r="F207" s="371"/>
      <c r="G207" s="369" t="str">
        <f>Calcu!D135</f>
        <v/>
      </c>
      <c r="H207" s="370"/>
      <c r="I207" s="370"/>
      <c r="J207" s="370"/>
      <c r="K207" s="371"/>
      <c r="L207" s="369" t="str">
        <f>Calcu!E135</f>
        <v/>
      </c>
      <c r="M207" s="370"/>
      <c r="N207" s="370"/>
      <c r="O207" s="370"/>
      <c r="P207" s="371"/>
      <c r="Q207" s="369" t="str">
        <f>Calcu!G135</f>
        <v/>
      </c>
      <c r="R207" s="370"/>
      <c r="S207" s="370"/>
      <c r="T207" s="370"/>
      <c r="U207" s="371"/>
      <c r="V207" s="369" t="str">
        <f>Calcu!H135</f>
        <v/>
      </c>
      <c r="W207" s="370"/>
      <c r="X207" s="370"/>
      <c r="Y207" s="370"/>
      <c r="Z207" s="371"/>
      <c r="AA207" s="369" t="str">
        <f>Calcu!I135</f>
        <v/>
      </c>
      <c r="AB207" s="370"/>
      <c r="AC207" s="370"/>
      <c r="AD207" s="370"/>
      <c r="AE207" s="371"/>
      <c r="AF207" s="369" t="str">
        <f>Calcu!J135</f>
        <v/>
      </c>
      <c r="AG207" s="370"/>
      <c r="AH207" s="370"/>
      <c r="AI207" s="370"/>
      <c r="AJ207" s="371"/>
      <c r="AK207" s="369" t="str">
        <f>Calcu!K135</f>
        <v/>
      </c>
      <c r="AL207" s="370"/>
      <c r="AM207" s="370"/>
      <c r="AN207" s="370"/>
      <c r="AO207" s="371"/>
      <c r="AP207" s="369" t="str">
        <f>Calcu!L135</f>
        <v/>
      </c>
      <c r="AQ207" s="370"/>
      <c r="AR207" s="370"/>
      <c r="AS207" s="370"/>
      <c r="AT207" s="371"/>
      <c r="AU207" s="395" t="str">
        <f>Calcu!M135</f>
        <v/>
      </c>
      <c r="AV207" s="396"/>
      <c r="AW207" s="396"/>
      <c r="AX207" s="396"/>
      <c r="AY207" s="397"/>
    </row>
    <row r="208" spans="1:51" ht="18.75" customHeight="1">
      <c r="A208" s="56"/>
      <c r="B208" s="369" t="str">
        <f>Calcu!C136</f>
        <v/>
      </c>
      <c r="C208" s="370"/>
      <c r="D208" s="370"/>
      <c r="E208" s="370"/>
      <c r="F208" s="371"/>
      <c r="G208" s="369" t="str">
        <f>Calcu!D136</f>
        <v/>
      </c>
      <c r="H208" s="370"/>
      <c r="I208" s="370"/>
      <c r="J208" s="370"/>
      <c r="K208" s="371"/>
      <c r="L208" s="369" t="str">
        <f>Calcu!E136</f>
        <v/>
      </c>
      <c r="M208" s="370"/>
      <c r="N208" s="370"/>
      <c r="O208" s="370"/>
      <c r="P208" s="371"/>
      <c r="Q208" s="369" t="str">
        <f>Calcu!G136</f>
        <v/>
      </c>
      <c r="R208" s="370"/>
      <c r="S208" s="370"/>
      <c r="T208" s="370"/>
      <c r="U208" s="371"/>
      <c r="V208" s="369" t="str">
        <f>Calcu!H136</f>
        <v/>
      </c>
      <c r="W208" s="370"/>
      <c r="X208" s="370"/>
      <c r="Y208" s="370"/>
      <c r="Z208" s="371"/>
      <c r="AA208" s="369" t="str">
        <f>Calcu!I136</f>
        <v/>
      </c>
      <c r="AB208" s="370"/>
      <c r="AC208" s="370"/>
      <c r="AD208" s="370"/>
      <c r="AE208" s="371"/>
      <c r="AF208" s="369" t="str">
        <f>Calcu!J136</f>
        <v/>
      </c>
      <c r="AG208" s="370"/>
      <c r="AH208" s="370"/>
      <c r="AI208" s="370"/>
      <c r="AJ208" s="371"/>
      <c r="AK208" s="369" t="str">
        <f>Calcu!K136</f>
        <v/>
      </c>
      <c r="AL208" s="370"/>
      <c r="AM208" s="370"/>
      <c r="AN208" s="370"/>
      <c r="AO208" s="371"/>
      <c r="AP208" s="369" t="str">
        <f>Calcu!L136</f>
        <v/>
      </c>
      <c r="AQ208" s="370"/>
      <c r="AR208" s="370"/>
      <c r="AS208" s="370"/>
      <c r="AT208" s="371"/>
      <c r="AU208" s="395" t="str">
        <f>Calcu!M136</f>
        <v/>
      </c>
      <c r="AV208" s="396"/>
      <c r="AW208" s="396"/>
      <c r="AX208" s="396"/>
      <c r="AY208" s="397"/>
    </row>
    <row r="209" spans="1:51" ht="18.75" customHeight="1">
      <c r="A209" s="56"/>
      <c r="B209" s="369" t="str">
        <f>Calcu!C137</f>
        <v/>
      </c>
      <c r="C209" s="370"/>
      <c r="D209" s="370"/>
      <c r="E209" s="370"/>
      <c r="F209" s="371"/>
      <c r="G209" s="369" t="str">
        <f>Calcu!D137</f>
        <v/>
      </c>
      <c r="H209" s="370"/>
      <c r="I209" s="370"/>
      <c r="J209" s="370"/>
      <c r="K209" s="371"/>
      <c r="L209" s="369" t="str">
        <f>Calcu!E137</f>
        <v/>
      </c>
      <c r="M209" s="370"/>
      <c r="N209" s="370"/>
      <c r="O209" s="370"/>
      <c r="P209" s="371"/>
      <c r="Q209" s="369" t="str">
        <f>Calcu!G137</f>
        <v/>
      </c>
      <c r="R209" s="370"/>
      <c r="S209" s="370"/>
      <c r="T209" s="370"/>
      <c r="U209" s="371"/>
      <c r="V209" s="369" t="str">
        <f>Calcu!H137</f>
        <v/>
      </c>
      <c r="W209" s="370"/>
      <c r="X209" s="370"/>
      <c r="Y209" s="370"/>
      <c r="Z209" s="371"/>
      <c r="AA209" s="369" t="str">
        <f>Calcu!I137</f>
        <v/>
      </c>
      <c r="AB209" s="370"/>
      <c r="AC209" s="370"/>
      <c r="AD209" s="370"/>
      <c r="AE209" s="371"/>
      <c r="AF209" s="369" t="str">
        <f>Calcu!J137</f>
        <v/>
      </c>
      <c r="AG209" s="370"/>
      <c r="AH209" s="370"/>
      <c r="AI209" s="370"/>
      <c r="AJ209" s="371"/>
      <c r="AK209" s="369" t="str">
        <f>Calcu!K137</f>
        <v/>
      </c>
      <c r="AL209" s="370"/>
      <c r="AM209" s="370"/>
      <c r="AN209" s="370"/>
      <c r="AO209" s="371"/>
      <c r="AP209" s="369" t="str">
        <f>Calcu!L137</f>
        <v/>
      </c>
      <c r="AQ209" s="370"/>
      <c r="AR209" s="370"/>
      <c r="AS209" s="370"/>
      <c r="AT209" s="371"/>
      <c r="AU209" s="395" t="str">
        <f>Calcu!M137</f>
        <v/>
      </c>
      <c r="AV209" s="396"/>
      <c r="AW209" s="396"/>
      <c r="AX209" s="396"/>
      <c r="AY209" s="397"/>
    </row>
    <row r="210" spans="1:51" ht="18.75" customHeight="1">
      <c r="A210" s="56"/>
      <c r="B210" s="369" t="str">
        <f>Calcu!C138</f>
        <v/>
      </c>
      <c r="C210" s="370"/>
      <c r="D210" s="370"/>
      <c r="E210" s="370"/>
      <c r="F210" s="371"/>
      <c r="G210" s="369" t="str">
        <f>Calcu!D138</f>
        <v/>
      </c>
      <c r="H210" s="370"/>
      <c r="I210" s="370"/>
      <c r="J210" s="370"/>
      <c r="K210" s="371"/>
      <c r="L210" s="369" t="str">
        <f>Calcu!E138</f>
        <v/>
      </c>
      <c r="M210" s="370"/>
      <c r="N210" s="370"/>
      <c r="O210" s="370"/>
      <c r="P210" s="371"/>
      <c r="Q210" s="369" t="str">
        <f>Calcu!G138</f>
        <v/>
      </c>
      <c r="R210" s="370"/>
      <c r="S210" s="370"/>
      <c r="T210" s="370"/>
      <c r="U210" s="371"/>
      <c r="V210" s="369" t="str">
        <f>Calcu!H138</f>
        <v/>
      </c>
      <c r="W210" s="370"/>
      <c r="X210" s="370"/>
      <c r="Y210" s="370"/>
      <c r="Z210" s="371"/>
      <c r="AA210" s="369" t="str">
        <f>Calcu!I138</f>
        <v/>
      </c>
      <c r="AB210" s="370"/>
      <c r="AC210" s="370"/>
      <c r="AD210" s="370"/>
      <c r="AE210" s="371"/>
      <c r="AF210" s="369" t="str">
        <f>Calcu!J138</f>
        <v/>
      </c>
      <c r="AG210" s="370"/>
      <c r="AH210" s="370"/>
      <c r="AI210" s="370"/>
      <c r="AJ210" s="371"/>
      <c r="AK210" s="369" t="str">
        <f>Calcu!K138</f>
        <v/>
      </c>
      <c r="AL210" s="370"/>
      <c r="AM210" s="370"/>
      <c r="AN210" s="370"/>
      <c r="AO210" s="371"/>
      <c r="AP210" s="369" t="str">
        <f>Calcu!L138</f>
        <v/>
      </c>
      <c r="AQ210" s="370"/>
      <c r="AR210" s="370"/>
      <c r="AS210" s="370"/>
      <c r="AT210" s="371"/>
      <c r="AU210" s="395" t="str">
        <f>Calcu!M138</f>
        <v/>
      </c>
      <c r="AV210" s="396"/>
      <c r="AW210" s="396"/>
      <c r="AX210" s="396"/>
      <c r="AY210" s="397"/>
    </row>
    <row r="211" spans="1:51" ht="18.75" customHeight="1">
      <c r="A211" s="56"/>
      <c r="B211" s="369" t="str">
        <f>Calcu!C139</f>
        <v/>
      </c>
      <c r="C211" s="370"/>
      <c r="D211" s="370"/>
      <c r="E211" s="370"/>
      <c r="F211" s="371"/>
      <c r="G211" s="369" t="str">
        <f>Calcu!D139</f>
        <v/>
      </c>
      <c r="H211" s="370"/>
      <c r="I211" s="370"/>
      <c r="J211" s="370"/>
      <c r="K211" s="371"/>
      <c r="L211" s="369" t="str">
        <f>Calcu!E139</f>
        <v/>
      </c>
      <c r="M211" s="370"/>
      <c r="N211" s="370"/>
      <c r="O211" s="370"/>
      <c r="P211" s="371"/>
      <c r="Q211" s="369" t="str">
        <f>Calcu!G139</f>
        <v/>
      </c>
      <c r="R211" s="370"/>
      <c r="S211" s="370"/>
      <c r="T211" s="370"/>
      <c r="U211" s="371"/>
      <c r="V211" s="369" t="str">
        <f>Calcu!H139</f>
        <v/>
      </c>
      <c r="W211" s="370"/>
      <c r="X211" s="370"/>
      <c r="Y211" s="370"/>
      <c r="Z211" s="371"/>
      <c r="AA211" s="369" t="str">
        <f>Calcu!I139</f>
        <v/>
      </c>
      <c r="AB211" s="370"/>
      <c r="AC211" s="370"/>
      <c r="AD211" s="370"/>
      <c r="AE211" s="371"/>
      <c r="AF211" s="369" t="str">
        <f>Calcu!J139</f>
        <v/>
      </c>
      <c r="AG211" s="370"/>
      <c r="AH211" s="370"/>
      <c r="AI211" s="370"/>
      <c r="AJ211" s="371"/>
      <c r="AK211" s="369" t="str">
        <f>Calcu!K139</f>
        <v/>
      </c>
      <c r="AL211" s="370"/>
      <c r="AM211" s="370"/>
      <c r="AN211" s="370"/>
      <c r="AO211" s="371"/>
      <c r="AP211" s="369" t="str">
        <f>Calcu!L139</f>
        <v/>
      </c>
      <c r="AQ211" s="370"/>
      <c r="AR211" s="370"/>
      <c r="AS211" s="370"/>
      <c r="AT211" s="371"/>
      <c r="AU211" s="395" t="str">
        <f>Calcu!M139</f>
        <v/>
      </c>
      <c r="AV211" s="396"/>
      <c r="AW211" s="396"/>
      <c r="AX211" s="396"/>
      <c r="AY211" s="397"/>
    </row>
    <row r="212" spans="1:51" ht="18.75" customHeight="1">
      <c r="A212" s="56"/>
      <c r="B212" s="369" t="str">
        <f>Calcu!C140</f>
        <v/>
      </c>
      <c r="C212" s="370"/>
      <c r="D212" s="370"/>
      <c r="E212" s="370"/>
      <c r="F212" s="371"/>
      <c r="G212" s="369" t="str">
        <f>Calcu!D140</f>
        <v/>
      </c>
      <c r="H212" s="370"/>
      <c r="I212" s="370"/>
      <c r="J212" s="370"/>
      <c r="K212" s="371"/>
      <c r="L212" s="369" t="str">
        <f>Calcu!E140</f>
        <v/>
      </c>
      <c r="M212" s="370"/>
      <c r="N212" s="370"/>
      <c r="O212" s="370"/>
      <c r="P212" s="371"/>
      <c r="Q212" s="369" t="str">
        <f>Calcu!G140</f>
        <v/>
      </c>
      <c r="R212" s="370"/>
      <c r="S212" s="370"/>
      <c r="T212" s="370"/>
      <c r="U212" s="371"/>
      <c r="V212" s="369" t="str">
        <f>Calcu!H140</f>
        <v/>
      </c>
      <c r="W212" s="370"/>
      <c r="X212" s="370"/>
      <c r="Y212" s="370"/>
      <c r="Z212" s="371"/>
      <c r="AA212" s="369" t="str">
        <f>Calcu!I140</f>
        <v/>
      </c>
      <c r="AB212" s="370"/>
      <c r="AC212" s="370"/>
      <c r="AD212" s="370"/>
      <c r="AE212" s="371"/>
      <c r="AF212" s="369" t="str">
        <f>Calcu!J140</f>
        <v/>
      </c>
      <c r="AG212" s="370"/>
      <c r="AH212" s="370"/>
      <c r="AI212" s="370"/>
      <c r="AJ212" s="371"/>
      <c r="AK212" s="369" t="str">
        <f>Calcu!K140</f>
        <v/>
      </c>
      <c r="AL212" s="370"/>
      <c r="AM212" s="370"/>
      <c r="AN212" s="370"/>
      <c r="AO212" s="371"/>
      <c r="AP212" s="369" t="str">
        <f>Calcu!L140</f>
        <v/>
      </c>
      <c r="AQ212" s="370"/>
      <c r="AR212" s="370"/>
      <c r="AS212" s="370"/>
      <c r="AT212" s="371"/>
      <c r="AU212" s="395" t="str">
        <f>Calcu!M140</f>
        <v/>
      </c>
      <c r="AV212" s="396"/>
      <c r="AW212" s="396"/>
      <c r="AX212" s="396"/>
      <c r="AY212" s="397"/>
    </row>
    <row r="213" spans="1:51" ht="18.75" customHeight="1">
      <c r="A213" s="56"/>
      <c r="B213" s="208"/>
      <c r="C213" s="208"/>
      <c r="D213" s="208"/>
      <c r="E213" s="208"/>
      <c r="F213" s="208"/>
      <c r="G213" s="208"/>
      <c r="H213" s="208"/>
      <c r="I213" s="208"/>
      <c r="J213" s="208"/>
      <c r="K213" s="208"/>
      <c r="L213" s="208"/>
      <c r="M213" s="208"/>
      <c r="N213" s="208"/>
      <c r="O213" s="208"/>
      <c r="P213" s="208"/>
      <c r="Q213" s="208"/>
      <c r="R213" s="208"/>
      <c r="S213" s="208"/>
      <c r="T213" s="208"/>
      <c r="U213" s="208"/>
      <c r="V213" s="208"/>
      <c r="W213" s="208"/>
      <c r="X213" s="208"/>
      <c r="Y213" s="208"/>
      <c r="Z213" s="208"/>
      <c r="AA213" s="208"/>
      <c r="AB213" s="208"/>
      <c r="AC213" s="208"/>
      <c r="AD213" s="208"/>
      <c r="AE213" s="208"/>
      <c r="AF213" s="208"/>
      <c r="AG213" s="208"/>
      <c r="AH213" s="208"/>
      <c r="AI213" s="208"/>
      <c r="AJ213" s="208"/>
      <c r="AK213" s="208"/>
      <c r="AL213" s="208"/>
      <c r="AM213" s="208"/>
      <c r="AN213" s="208"/>
      <c r="AO213" s="208"/>
      <c r="AP213" s="208"/>
      <c r="AQ213" s="208"/>
      <c r="AR213" s="208"/>
      <c r="AS213" s="208"/>
      <c r="AT213" s="208"/>
    </row>
    <row r="214" spans="1:51" ht="18.75" customHeight="1">
      <c r="A214" s="56"/>
      <c r="B214" s="398" t="s">
        <v>352</v>
      </c>
      <c r="C214" s="399"/>
      <c r="D214" s="399"/>
      <c r="E214" s="399"/>
      <c r="F214" s="400"/>
      <c r="G214" s="398" t="s">
        <v>187</v>
      </c>
      <c r="H214" s="399"/>
      <c r="I214" s="399"/>
      <c r="J214" s="399"/>
      <c r="K214" s="400"/>
      <c r="L214" s="398" t="s">
        <v>198</v>
      </c>
      <c r="M214" s="399"/>
      <c r="N214" s="399"/>
      <c r="O214" s="399"/>
      <c r="P214" s="400"/>
      <c r="Q214" s="407" t="str">
        <f>Calcu!G142</f>
        <v>전기식 수준기 지시값 (, )</v>
      </c>
      <c r="R214" s="408"/>
      <c r="S214" s="408"/>
      <c r="T214" s="408"/>
      <c r="U214" s="408"/>
      <c r="V214" s="408"/>
      <c r="W214" s="408"/>
      <c r="X214" s="408"/>
      <c r="Y214" s="408"/>
      <c r="Z214" s="408"/>
      <c r="AA214" s="408"/>
      <c r="AB214" s="408"/>
      <c r="AC214" s="408"/>
      <c r="AD214" s="408"/>
      <c r="AE214" s="408"/>
      <c r="AF214" s="408"/>
      <c r="AG214" s="408"/>
      <c r="AH214" s="408"/>
      <c r="AI214" s="408"/>
      <c r="AJ214" s="408"/>
      <c r="AK214" s="408"/>
      <c r="AL214" s="408"/>
      <c r="AM214" s="408"/>
      <c r="AN214" s="408"/>
      <c r="AO214" s="408"/>
      <c r="AP214" s="408"/>
      <c r="AQ214" s="408"/>
      <c r="AR214" s="408"/>
      <c r="AS214" s="408"/>
      <c r="AT214" s="409"/>
      <c r="AU214" s="398" t="s">
        <v>306</v>
      </c>
      <c r="AV214" s="399"/>
      <c r="AW214" s="399"/>
      <c r="AX214" s="399"/>
      <c r="AY214" s="400"/>
    </row>
    <row r="215" spans="1:51" ht="18.75" customHeight="1">
      <c r="A215" s="56"/>
      <c r="B215" s="401"/>
      <c r="C215" s="402"/>
      <c r="D215" s="402"/>
      <c r="E215" s="402"/>
      <c r="F215" s="403"/>
      <c r="G215" s="401"/>
      <c r="H215" s="402"/>
      <c r="I215" s="402"/>
      <c r="J215" s="402"/>
      <c r="K215" s="403"/>
      <c r="L215" s="404"/>
      <c r="M215" s="405"/>
      <c r="N215" s="405"/>
      <c r="O215" s="405"/>
      <c r="P215" s="406"/>
      <c r="Q215" s="407" t="s">
        <v>195</v>
      </c>
      <c r="R215" s="408"/>
      <c r="S215" s="408"/>
      <c r="T215" s="408"/>
      <c r="U215" s="409"/>
      <c r="V215" s="407" t="s">
        <v>147</v>
      </c>
      <c r="W215" s="408"/>
      <c r="X215" s="408"/>
      <c r="Y215" s="408"/>
      <c r="Z215" s="409"/>
      <c r="AA215" s="407" t="s">
        <v>148</v>
      </c>
      <c r="AB215" s="408"/>
      <c r="AC215" s="408"/>
      <c r="AD215" s="408"/>
      <c r="AE215" s="409"/>
      <c r="AF215" s="407" t="s">
        <v>149</v>
      </c>
      <c r="AG215" s="408"/>
      <c r="AH215" s="408"/>
      <c r="AI215" s="408"/>
      <c r="AJ215" s="409"/>
      <c r="AK215" s="407" t="s">
        <v>150</v>
      </c>
      <c r="AL215" s="408"/>
      <c r="AM215" s="408"/>
      <c r="AN215" s="408"/>
      <c r="AO215" s="409"/>
      <c r="AP215" s="407" t="s">
        <v>353</v>
      </c>
      <c r="AQ215" s="408"/>
      <c r="AR215" s="408"/>
      <c r="AS215" s="408"/>
      <c r="AT215" s="409"/>
      <c r="AU215" s="404"/>
      <c r="AV215" s="405"/>
      <c r="AW215" s="405"/>
      <c r="AX215" s="405"/>
      <c r="AY215" s="406"/>
    </row>
    <row r="216" spans="1:51" ht="18.75" customHeight="1">
      <c r="A216" s="56"/>
      <c r="B216" s="404"/>
      <c r="C216" s="405"/>
      <c r="D216" s="405"/>
      <c r="E216" s="405"/>
      <c r="F216" s="406"/>
      <c r="G216" s="404"/>
      <c r="H216" s="405"/>
      <c r="I216" s="405"/>
      <c r="J216" s="405"/>
      <c r="K216" s="406"/>
      <c r="L216" s="407" t="str">
        <f>Calcu!F145</f>
        <v/>
      </c>
      <c r="M216" s="408"/>
      <c r="N216" s="408"/>
      <c r="O216" s="408"/>
      <c r="P216" s="409"/>
      <c r="Q216" s="407">
        <f>Calcu!G144</f>
        <v>0</v>
      </c>
      <c r="R216" s="408"/>
      <c r="S216" s="408"/>
      <c r="T216" s="408"/>
      <c r="U216" s="409"/>
      <c r="V216" s="407">
        <f>Calcu!H144</f>
        <v>0</v>
      </c>
      <c r="W216" s="408"/>
      <c r="X216" s="408"/>
      <c r="Y216" s="408"/>
      <c r="Z216" s="409"/>
      <c r="AA216" s="407">
        <f>Calcu!I144</f>
        <v>0</v>
      </c>
      <c r="AB216" s="408"/>
      <c r="AC216" s="408"/>
      <c r="AD216" s="408"/>
      <c r="AE216" s="409"/>
      <c r="AF216" s="407">
        <f>Calcu!J144</f>
        <v>0</v>
      </c>
      <c r="AG216" s="408"/>
      <c r="AH216" s="408"/>
      <c r="AI216" s="408"/>
      <c r="AJ216" s="409"/>
      <c r="AK216" s="407">
        <f>Calcu!K144</f>
        <v>0</v>
      </c>
      <c r="AL216" s="408"/>
      <c r="AM216" s="408"/>
      <c r="AN216" s="408"/>
      <c r="AO216" s="409"/>
      <c r="AP216" s="407">
        <f>Calcu!L144</f>
        <v>0</v>
      </c>
      <c r="AQ216" s="408"/>
      <c r="AR216" s="408"/>
      <c r="AS216" s="408"/>
      <c r="AT216" s="409"/>
      <c r="AU216" s="407">
        <f>Calcu!M144</f>
        <v>0</v>
      </c>
      <c r="AV216" s="408"/>
      <c r="AW216" s="408"/>
      <c r="AX216" s="408"/>
      <c r="AY216" s="409"/>
    </row>
    <row r="217" spans="1:51" ht="18.75" customHeight="1">
      <c r="A217" s="56"/>
      <c r="B217" s="369" t="str">
        <f>Calcu!C145</f>
        <v/>
      </c>
      <c r="C217" s="370"/>
      <c r="D217" s="370"/>
      <c r="E217" s="370"/>
      <c r="F217" s="371"/>
      <c r="G217" s="369" t="str">
        <f>Calcu!D145</f>
        <v/>
      </c>
      <c r="H217" s="370"/>
      <c r="I217" s="370"/>
      <c r="J217" s="370"/>
      <c r="K217" s="371"/>
      <c r="L217" s="369" t="str">
        <f>Calcu!E145</f>
        <v/>
      </c>
      <c r="M217" s="370"/>
      <c r="N217" s="370"/>
      <c r="O217" s="370"/>
      <c r="P217" s="371"/>
      <c r="Q217" s="369" t="str">
        <f>Calcu!G145</f>
        <v/>
      </c>
      <c r="R217" s="370"/>
      <c r="S217" s="370"/>
      <c r="T217" s="370"/>
      <c r="U217" s="371"/>
      <c r="V217" s="369" t="str">
        <f>Calcu!H145</f>
        <v/>
      </c>
      <c r="W217" s="370"/>
      <c r="X217" s="370"/>
      <c r="Y217" s="370"/>
      <c r="Z217" s="371"/>
      <c r="AA217" s="369" t="str">
        <f>Calcu!I145</f>
        <v/>
      </c>
      <c r="AB217" s="370"/>
      <c r="AC217" s="370"/>
      <c r="AD217" s="370"/>
      <c r="AE217" s="371"/>
      <c r="AF217" s="369" t="str">
        <f>Calcu!J145</f>
        <v/>
      </c>
      <c r="AG217" s="370"/>
      <c r="AH217" s="370"/>
      <c r="AI217" s="370"/>
      <c r="AJ217" s="371"/>
      <c r="AK217" s="369" t="str">
        <f>Calcu!K145</f>
        <v/>
      </c>
      <c r="AL217" s="370"/>
      <c r="AM217" s="370"/>
      <c r="AN217" s="370"/>
      <c r="AO217" s="371"/>
      <c r="AP217" s="369" t="str">
        <f>Calcu!L145</f>
        <v/>
      </c>
      <c r="AQ217" s="370"/>
      <c r="AR217" s="370"/>
      <c r="AS217" s="370"/>
      <c r="AT217" s="371"/>
      <c r="AU217" s="395" t="str">
        <f>Calcu!M145</f>
        <v/>
      </c>
      <c r="AV217" s="396"/>
      <c r="AW217" s="396"/>
      <c r="AX217" s="396"/>
      <c r="AY217" s="397"/>
    </row>
    <row r="218" spans="1:51" ht="18.75" customHeight="1">
      <c r="A218" s="56"/>
      <c r="B218" s="369" t="str">
        <f>Calcu!C146</f>
        <v/>
      </c>
      <c r="C218" s="370"/>
      <c r="D218" s="370"/>
      <c r="E218" s="370"/>
      <c r="F218" s="371"/>
      <c r="G218" s="369" t="str">
        <f>Calcu!D146</f>
        <v/>
      </c>
      <c r="H218" s="370"/>
      <c r="I218" s="370"/>
      <c r="J218" s="370"/>
      <c r="K218" s="371"/>
      <c r="L218" s="369" t="str">
        <f>Calcu!E146</f>
        <v/>
      </c>
      <c r="M218" s="370"/>
      <c r="N218" s="370"/>
      <c r="O218" s="370"/>
      <c r="P218" s="371"/>
      <c r="Q218" s="369" t="str">
        <f>Calcu!G146</f>
        <v/>
      </c>
      <c r="R218" s="370"/>
      <c r="S218" s="370"/>
      <c r="T218" s="370"/>
      <c r="U218" s="371"/>
      <c r="V218" s="369" t="str">
        <f>Calcu!H146</f>
        <v/>
      </c>
      <c r="W218" s="370"/>
      <c r="X218" s="370"/>
      <c r="Y218" s="370"/>
      <c r="Z218" s="371"/>
      <c r="AA218" s="369" t="str">
        <f>Calcu!I146</f>
        <v/>
      </c>
      <c r="AB218" s="370"/>
      <c r="AC218" s="370"/>
      <c r="AD218" s="370"/>
      <c r="AE218" s="371"/>
      <c r="AF218" s="369" t="str">
        <f>Calcu!J146</f>
        <v/>
      </c>
      <c r="AG218" s="370"/>
      <c r="AH218" s="370"/>
      <c r="AI218" s="370"/>
      <c r="AJ218" s="371"/>
      <c r="AK218" s="369" t="str">
        <f>Calcu!K146</f>
        <v/>
      </c>
      <c r="AL218" s="370"/>
      <c r="AM218" s="370"/>
      <c r="AN218" s="370"/>
      <c r="AO218" s="371"/>
      <c r="AP218" s="369" t="str">
        <f>Calcu!L146</f>
        <v/>
      </c>
      <c r="AQ218" s="370"/>
      <c r="AR218" s="370"/>
      <c r="AS218" s="370"/>
      <c r="AT218" s="371"/>
      <c r="AU218" s="395" t="str">
        <f>Calcu!M146</f>
        <v/>
      </c>
      <c r="AV218" s="396"/>
      <c r="AW218" s="396"/>
      <c r="AX218" s="396"/>
      <c r="AY218" s="397"/>
    </row>
    <row r="219" spans="1:51" ht="18.75" customHeight="1">
      <c r="A219" s="56"/>
      <c r="B219" s="369" t="str">
        <f>Calcu!C147</f>
        <v/>
      </c>
      <c r="C219" s="370"/>
      <c r="D219" s="370"/>
      <c r="E219" s="370"/>
      <c r="F219" s="371"/>
      <c r="G219" s="369" t="str">
        <f>Calcu!D147</f>
        <v/>
      </c>
      <c r="H219" s="370"/>
      <c r="I219" s="370"/>
      <c r="J219" s="370"/>
      <c r="K219" s="371"/>
      <c r="L219" s="369" t="str">
        <f>Calcu!E147</f>
        <v/>
      </c>
      <c r="M219" s="370"/>
      <c r="N219" s="370"/>
      <c r="O219" s="370"/>
      <c r="P219" s="371"/>
      <c r="Q219" s="369" t="str">
        <f>Calcu!G147</f>
        <v/>
      </c>
      <c r="R219" s="370"/>
      <c r="S219" s="370"/>
      <c r="T219" s="370"/>
      <c r="U219" s="371"/>
      <c r="V219" s="369" t="str">
        <f>Calcu!H147</f>
        <v/>
      </c>
      <c r="W219" s="370"/>
      <c r="X219" s="370"/>
      <c r="Y219" s="370"/>
      <c r="Z219" s="371"/>
      <c r="AA219" s="369" t="str">
        <f>Calcu!I147</f>
        <v/>
      </c>
      <c r="AB219" s="370"/>
      <c r="AC219" s="370"/>
      <c r="AD219" s="370"/>
      <c r="AE219" s="371"/>
      <c r="AF219" s="369" t="str">
        <f>Calcu!J147</f>
        <v/>
      </c>
      <c r="AG219" s="370"/>
      <c r="AH219" s="370"/>
      <c r="AI219" s="370"/>
      <c r="AJ219" s="371"/>
      <c r="AK219" s="369" t="str">
        <f>Calcu!K147</f>
        <v/>
      </c>
      <c r="AL219" s="370"/>
      <c r="AM219" s="370"/>
      <c r="AN219" s="370"/>
      <c r="AO219" s="371"/>
      <c r="AP219" s="369" t="str">
        <f>Calcu!L147</f>
        <v/>
      </c>
      <c r="AQ219" s="370"/>
      <c r="AR219" s="370"/>
      <c r="AS219" s="370"/>
      <c r="AT219" s="371"/>
      <c r="AU219" s="395" t="str">
        <f>Calcu!M147</f>
        <v/>
      </c>
      <c r="AV219" s="396"/>
      <c r="AW219" s="396"/>
      <c r="AX219" s="396"/>
      <c r="AY219" s="397"/>
    </row>
    <row r="220" spans="1:51" ht="18.75" customHeight="1">
      <c r="A220" s="56"/>
      <c r="B220" s="369" t="str">
        <f>Calcu!C148</f>
        <v/>
      </c>
      <c r="C220" s="370"/>
      <c r="D220" s="370"/>
      <c r="E220" s="370"/>
      <c r="F220" s="371"/>
      <c r="G220" s="369" t="str">
        <f>Calcu!D148</f>
        <v/>
      </c>
      <c r="H220" s="370"/>
      <c r="I220" s="370"/>
      <c r="J220" s="370"/>
      <c r="K220" s="371"/>
      <c r="L220" s="369" t="str">
        <f>Calcu!E148</f>
        <v/>
      </c>
      <c r="M220" s="370"/>
      <c r="N220" s="370"/>
      <c r="O220" s="370"/>
      <c r="P220" s="371"/>
      <c r="Q220" s="369" t="str">
        <f>Calcu!G148</f>
        <v/>
      </c>
      <c r="R220" s="370"/>
      <c r="S220" s="370"/>
      <c r="T220" s="370"/>
      <c r="U220" s="371"/>
      <c r="V220" s="369" t="str">
        <f>Calcu!H148</f>
        <v/>
      </c>
      <c r="W220" s="370"/>
      <c r="X220" s="370"/>
      <c r="Y220" s="370"/>
      <c r="Z220" s="371"/>
      <c r="AA220" s="369" t="str">
        <f>Calcu!I148</f>
        <v/>
      </c>
      <c r="AB220" s="370"/>
      <c r="AC220" s="370"/>
      <c r="AD220" s="370"/>
      <c r="AE220" s="371"/>
      <c r="AF220" s="369" t="str">
        <f>Calcu!J148</f>
        <v/>
      </c>
      <c r="AG220" s="370"/>
      <c r="AH220" s="370"/>
      <c r="AI220" s="370"/>
      <c r="AJ220" s="371"/>
      <c r="AK220" s="369" t="str">
        <f>Calcu!K148</f>
        <v/>
      </c>
      <c r="AL220" s="370"/>
      <c r="AM220" s="370"/>
      <c r="AN220" s="370"/>
      <c r="AO220" s="371"/>
      <c r="AP220" s="369" t="str">
        <f>Calcu!L148</f>
        <v/>
      </c>
      <c r="AQ220" s="370"/>
      <c r="AR220" s="370"/>
      <c r="AS220" s="370"/>
      <c r="AT220" s="371"/>
      <c r="AU220" s="395" t="str">
        <f>Calcu!M148</f>
        <v/>
      </c>
      <c r="AV220" s="396"/>
      <c r="AW220" s="396"/>
      <c r="AX220" s="396"/>
      <c r="AY220" s="397"/>
    </row>
    <row r="221" spans="1:51" ht="18.75" customHeight="1">
      <c r="A221" s="56"/>
      <c r="B221" s="369" t="str">
        <f>Calcu!C149</f>
        <v/>
      </c>
      <c r="C221" s="370"/>
      <c r="D221" s="370"/>
      <c r="E221" s="370"/>
      <c r="F221" s="371"/>
      <c r="G221" s="369" t="str">
        <f>Calcu!D149</f>
        <v/>
      </c>
      <c r="H221" s="370"/>
      <c r="I221" s="370"/>
      <c r="J221" s="370"/>
      <c r="K221" s="371"/>
      <c r="L221" s="369" t="str">
        <f>Calcu!E149</f>
        <v/>
      </c>
      <c r="M221" s="370"/>
      <c r="N221" s="370"/>
      <c r="O221" s="370"/>
      <c r="P221" s="371"/>
      <c r="Q221" s="369" t="str">
        <f>Calcu!G149</f>
        <v/>
      </c>
      <c r="R221" s="370"/>
      <c r="S221" s="370"/>
      <c r="T221" s="370"/>
      <c r="U221" s="371"/>
      <c r="V221" s="369" t="str">
        <f>Calcu!H149</f>
        <v/>
      </c>
      <c r="W221" s="370"/>
      <c r="X221" s="370"/>
      <c r="Y221" s="370"/>
      <c r="Z221" s="371"/>
      <c r="AA221" s="369" t="str">
        <f>Calcu!I149</f>
        <v/>
      </c>
      <c r="AB221" s="370"/>
      <c r="AC221" s="370"/>
      <c r="AD221" s="370"/>
      <c r="AE221" s="371"/>
      <c r="AF221" s="369" t="str">
        <f>Calcu!J149</f>
        <v/>
      </c>
      <c r="AG221" s="370"/>
      <c r="AH221" s="370"/>
      <c r="AI221" s="370"/>
      <c r="AJ221" s="371"/>
      <c r="AK221" s="369" t="str">
        <f>Calcu!K149</f>
        <v/>
      </c>
      <c r="AL221" s="370"/>
      <c r="AM221" s="370"/>
      <c r="AN221" s="370"/>
      <c r="AO221" s="371"/>
      <c r="AP221" s="369" t="str">
        <f>Calcu!L149</f>
        <v/>
      </c>
      <c r="AQ221" s="370"/>
      <c r="AR221" s="370"/>
      <c r="AS221" s="370"/>
      <c r="AT221" s="371"/>
      <c r="AU221" s="395" t="str">
        <f>Calcu!M149</f>
        <v/>
      </c>
      <c r="AV221" s="396"/>
      <c r="AW221" s="396"/>
      <c r="AX221" s="396"/>
      <c r="AY221" s="397"/>
    </row>
    <row r="222" spans="1:51" ht="18.75" customHeight="1">
      <c r="A222" s="56"/>
      <c r="B222" s="369" t="str">
        <f>Calcu!C150</f>
        <v/>
      </c>
      <c r="C222" s="370"/>
      <c r="D222" s="370"/>
      <c r="E222" s="370"/>
      <c r="F222" s="371"/>
      <c r="G222" s="369" t="str">
        <f>Calcu!D150</f>
        <v/>
      </c>
      <c r="H222" s="370"/>
      <c r="I222" s="370"/>
      <c r="J222" s="370"/>
      <c r="K222" s="371"/>
      <c r="L222" s="369" t="str">
        <f>Calcu!E150</f>
        <v/>
      </c>
      <c r="M222" s="370"/>
      <c r="N222" s="370"/>
      <c r="O222" s="370"/>
      <c r="P222" s="371"/>
      <c r="Q222" s="369" t="str">
        <f>Calcu!G150</f>
        <v/>
      </c>
      <c r="R222" s="370"/>
      <c r="S222" s="370"/>
      <c r="T222" s="370"/>
      <c r="U222" s="371"/>
      <c r="V222" s="369" t="str">
        <f>Calcu!H150</f>
        <v/>
      </c>
      <c r="W222" s="370"/>
      <c r="X222" s="370"/>
      <c r="Y222" s="370"/>
      <c r="Z222" s="371"/>
      <c r="AA222" s="369" t="str">
        <f>Calcu!I150</f>
        <v/>
      </c>
      <c r="AB222" s="370"/>
      <c r="AC222" s="370"/>
      <c r="AD222" s="370"/>
      <c r="AE222" s="371"/>
      <c r="AF222" s="369" t="str">
        <f>Calcu!J150</f>
        <v/>
      </c>
      <c r="AG222" s="370"/>
      <c r="AH222" s="370"/>
      <c r="AI222" s="370"/>
      <c r="AJ222" s="371"/>
      <c r="AK222" s="369" t="str">
        <f>Calcu!K150</f>
        <v/>
      </c>
      <c r="AL222" s="370"/>
      <c r="AM222" s="370"/>
      <c r="AN222" s="370"/>
      <c r="AO222" s="371"/>
      <c r="AP222" s="369" t="str">
        <f>Calcu!L150</f>
        <v/>
      </c>
      <c r="AQ222" s="370"/>
      <c r="AR222" s="370"/>
      <c r="AS222" s="370"/>
      <c r="AT222" s="371"/>
      <c r="AU222" s="395" t="str">
        <f>Calcu!M150</f>
        <v/>
      </c>
      <c r="AV222" s="396"/>
      <c r="AW222" s="396"/>
      <c r="AX222" s="396"/>
      <c r="AY222" s="397"/>
    </row>
    <row r="223" spans="1:51" ht="18.75" customHeight="1">
      <c r="A223" s="56"/>
      <c r="B223" s="369" t="str">
        <f>Calcu!C151</f>
        <v/>
      </c>
      <c r="C223" s="370"/>
      <c r="D223" s="370"/>
      <c r="E223" s="370"/>
      <c r="F223" s="371"/>
      <c r="G223" s="369" t="str">
        <f>Calcu!D151</f>
        <v/>
      </c>
      <c r="H223" s="370"/>
      <c r="I223" s="370"/>
      <c r="J223" s="370"/>
      <c r="K223" s="371"/>
      <c r="L223" s="369" t="str">
        <f>Calcu!E151</f>
        <v/>
      </c>
      <c r="M223" s="370"/>
      <c r="N223" s="370"/>
      <c r="O223" s="370"/>
      <c r="P223" s="371"/>
      <c r="Q223" s="369" t="str">
        <f>Calcu!G151</f>
        <v/>
      </c>
      <c r="R223" s="370"/>
      <c r="S223" s="370"/>
      <c r="T223" s="370"/>
      <c r="U223" s="371"/>
      <c r="V223" s="369" t="str">
        <f>Calcu!H151</f>
        <v/>
      </c>
      <c r="W223" s="370"/>
      <c r="X223" s="370"/>
      <c r="Y223" s="370"/>
      <c r="Z223" s="371"/>
      <c r="AA223" s="369" t="str">
        <f>Calcu!I151</f>
        <v/>
      </c>
      <c r="AB223" s="370"/>
      <c r="AC223" s="370"/>
      <c r="AD223" s="370"/>
      <c r="AE223" s="371"/>
      <c r="AF223" s="369" t="str">
        <f>Calcu!J151</f>
        <v/>
      </c>
      <c r="AG223" s="370"/>
      <c r="AH223" s="370"/>
      <c r="AI223" s="370"/>
      <c r="AJ223" s="371"/>
      <c r="AK223" s="369" t="str">
        <f>Calcu!K151</f>
        <v/>
      </c>
      <c r="AL223" s="370"/>
      <c r="AM223" s="370"/>
      <c r="AN223" s="370"/>
      <c r="AO223" s="371"/>
      <c r="AP223" s="369" t="str">
        <f>Calcu!L151</f>
        <v/>
      </c>
      <c r="AQ223" s="370"/>
      <c r="AR223" s="370"/>
      <c r="AS223" s="370"/>
      <c r="AT223" s="371"/>
      <c r="AU223" s="395" t="str">
        <f>Calcu!M151</f>
        <v/>
      </c>
      <c r="AV223" s="396"/>
      <c r="AW223" s="396"/>
      <c r="AX223" s="396"/>
      <c r="AY223" s="397"/>
    </row>
    <row r="224" spans="1:51" ht="18.75" customHeight="1">
      <c r="A224" s="56"/>
      <c r="B224" s="369" t="str">
        <f>Calcu!C152</f>
        <v/>
      </c>
      <c r="C224" s="370"/>
      <c r="D224" s="370"/>
      <c r="E224" s="370"/>
      <c r="F224" s="371"/>
      <c r="G224" s="369" t="str">
        <f>Calcu!D152</f>
        <v/>
      </c>
      <c r="H224" s="370"/>
      <c r="I224" s="370"/>
      <c r="J224" s="370"/>
      <c r="K224" s="371"/>
      <c r="L224" s="369" t="str">
        <f>Calcu!E152</f>
        <v/>
      </c>
      <c r="M224" s="370"/>
      <c r="N224" s="370"/>
      <c r="O224" s="370"/>
      <c r="P224" s="371"/>
      <c r="Q224" s="369" t="str">
        <f>Calcu!G152</f>
        <v/>
      </c>
      <c r="R224" s="370"/>
      <c r="S224" s="370"/>
      <c r="T224" s="370"/>
      <c r="U224" s="371"/>
      <c r="V224" s="369" t="str">
        <f>Calcu!H152</f>
        <v/>
      </c>
      <c r="W224" s="370"/>
      <c r="X224" s="370"/>
      <c r="Y224" s="370"/>
      <c r="Z224" s="371"/>
      <c r="AA224" s="369" t="str">
        <f>Calcu!I152</f>
        <v/>
      </c>
      <c r="AB224" s="370"/>
      <c r="AC224" s="370"/>
      <c r="AD224" s="370"/>
      <c r="AE224" s="371"/>
      <c r="AF224" s="369" t="str">
        <f>Calcu!J152</f>
        <v/>
      </c>
      <c r="AG224" s="370"/>
      <c r="AH224" s="370"/>
      <c r="AI224" s="370"/>
      <c r="AJ224" s="371"/>
      <c r="AK224" s="369" t="str">
        <f>Calcu!K152</f>
        <v/>
      </c>
      <c r="AL224" s="370"/>
      <c r="AM224" s="370"/>
      <c r="AN224" s="370"/>
      <c r="AO224" s="371"/>
      <c r="AP224" s="369" t="str">
        <f>Calcu!L152</f>
        <v/>
      </c>
      <c r="AQ224" s="370"/>
      <c r="AR224" s="370"/>
      <c r="AS224" s="370"/>
      <c r="AT224" s="371"/>
      <c r="AU224" s="395" t="str">
        <f>Calcu!M152</f>
        <v/>
      </c>
      <c r="AV224" s="396"/>
      <c r="AW224" s="396"/>
      <c r="AX224" s="396"/>
      <c r="AY224" s="397"/>
    </row>
    <row r="225" spans="1:51" ht="18.75" customHeight="1">
      <c r="A225" s="56"/>
      <c r="B225" s="369" t="str">
        <f>Calcu!C153</f>
        <v/>
      </c>
      <c r="C225" s="370"/>
      <c r="D225" s="370"/>
      <c r="E225" s="370"/>
      <c r="F225" s="371"/>
      <c r="G225" s="369" t="str">
        <f>Calcu!D153</f>
        <v/>
      </c>
      <c r="H225" s="370"/>
      <c r="I225" s="370"/>
      <c r="J225" s="370"/>
      <c r="K225" s="371"/>
      <c r="L225" s="369" t="str">
        <f>Calcu!E153</f>
        <v/>
      </c>
      <c r="M225" s="370"/>
      <c r="N225" s="370"/>
      <c r="O225" s="370"/>
      <c r="P225" s="371"/>
      <c r="Q225" s="369" t="str">
        <f>Calcu!G153</f>
        <v/>
      </c>
      <c r="R225" s="370"/>
      <c r="S225" s="370"/>
      <c r="T225" s="370"/>
      <c r="U225" s="371"/>
      <c r="V225" s="369" t="str">
        <f>Calcu!H153</f>
        <v/>
      </c>
      <c r="W225" s="370"/>
      <c r="X225" s="370"/>
      <c r="Y225" s="370"/>
      <c r="Z225" s="371"/>
      <c r="AA225" s="369" t="str">
        <f>Calcu!I153</f>
        <v/>
      </c>
      <c r="AB225" s="370"/>
      <c r="AC225" s="370"/>
      <c r="AD225" s="370"/>
      <c r="AE225" s="371"/>
      <c r="AF225" s="369" t="str">
        <f>Calcu!J153</f>
        <v/>
      </c>
      <c r="AG225" s="370"/>
      <c r="AH225" s="370"/>
      <c r="AI225" s="370"/>
      <c r="AJ225" s="371"/>
      <c r="AK225" s="369" t="str">
        <f>Calcu!K153</f>
        <v/>
      </c>
      <c r="AL225" s="370"/>
      <c r="AM225" s="370"/>
      <c r="AN225" s="370"/>
      <c r="AO225" s="371"/>
      <c r="AP225" s="369" t="str">
        <f>Calcu!L153</f>
        <v/>
      </c>
      <c r="AQ225" s="370"/>
      <c r="AR225" s="370"/>
      <c r="AS225" s="370"/>
      <c r="AT225" s="371"/>
      <c r="AU225" s="395" t="str">
        <f>Calcu!M153</f>
        <v/>
      </c>
      <c r="AV225" s="396"/>
      <c r="AW225" s="396"/>
      <c r="AX225" s="396"/>
      <c r="AY225" s="397"/>
    </row>
    <row r="226" spans="1:51" ht="18.75" customHeight="1">
      <c r="A226" s="56"/>
      <c r="B226" s="369" t="str">
        <f>Calcu!C154</f>
        <v/>
      </c>
      <c r="C226" s="370"/>
      <c r="D226" s="370"/>
      <c r="E226" s="370"/>
      <c r="F226" s="371"/>
      <c r="G226" s="369" t="str">
        <f>Calcu!D154</f>
        <v/>
      </c>
      <c r="H226" s="370"/>
      <c r="I226" s="370"/>
      <c r="J226" s="370"/>
      <c r="K226" s="371"/>
      <c r="L226" s="369" t="str">
        <f>Calcu!E154</f>
        <v/>
      </c>
      <c r="M226" s="370"/>
      <c r="N226" s="370"/>
      <c r="O226" s="370"/>
      <c r="P226" s="371"/>
      <c r="Q226" s="369" t="str">
        <f>Calcu!G154</f>
        <v/>
      </c>
      <c r="R226" s="370"/>
      <c r="S226" s="370"/>
      <c r="T226" s="370"/>
      <c r="U226" s="371"/>
      <c r="V226" s="369" t="str">
        <f>Calcu!H154</f>
        <v/>
      </c>
      <c r="W226" s="370"/>
      <c r="X226" s="370"/>
      <c r="Y226" s="370"/>
      <c r="Z226" s="371"/>
      <c r="AA226" s="369" t="str">
        <f>Calcu!I154</f>
        <v/>
      </c>
      <c r="AB226" s="370"/>
      <c r="AC226" s="370"/>
      <c r="AD226" s="370"/>
      <c r="AE226" s="371"/>
      <c r="AF226" s="369" t="str">
        <f>Calcu!J154</f>
        <v/>
      </c>
      <c r="AG226" s="370"/>
      <c r="AH226" s="370"/>
      <c r="AI226" s="370"/>
      <c r="AJ226" s="371"/>
      <c r="AK226" s="369" t="str">
        <f>Calcu!K154</f>
        <v/>
      </c>
      <c r="AL226" s="370"/>
      <c r="AM226" s="370"/>
      <c r="AN226" s="370"/>
      <c r="AO226" s="371"/>
      <c r="AP226" s="369" t="str">
        <f>Calcu!L154</f>
        <v/>
      </c>
      <c r="AQ226" s="370"/>
      <c r="AR226" s="370"/>
      <c r="AS226" s="370"/>
      <c r="AT226" s="371"/>
      <c r="AU226" s="395" t="str">
        <f>Calcu!M154</f>
        <v/>
      </c>
      <c r="AV226" s="396"/>
      <c r="AW226" s="396"/>
      <c r="AX226" s="396"/>
      <c r="AY226" s="397"/>
    </row>
    <row r="227" spans="1:51" ht="18.75" customHeight="1">
      <c r="A227" s="56"/>
      <c r="B227" s="369" t="str">
        <f>Calcu!C155</f>
        <v/>
      </c>
      <c r="C227" s="370"/>
      <c r="D227" s="370"/>
      <c r="E227" s="370"/>
      <c r="F227" s="371"/>
      <c r="G227" s="369" t="str">
        <f>Calcu!D155</f>
        <v/>
      </c>
      <c r="H227" s="370"/>
      <c r="I227" s="370"/>
      <c r="J227" s="370"/>
      <c r="K227" s="371"/>
      <c r="L227" s="369" t="str">
        <f>Calcu!E155</f>
        <v/>
      </c>
      <c r="M227" s="370"/>
      <c r="N227" s="370"/>
      <c r="O227" s="370"/>
      <c r="P227" s="371"/>
      <c r="Q227" s="369" t="str">
        <f>Calcu!G155</f>
        <v/>
      </c>
      <c r="R227" s="370"/>
      <c r="S227" s="370"/>
      <c r="T227" s="370"/>
      <c r="U227" s="371"/>
      <c r="V227" s="369" t="str">
        <f>Calcu!H155</f>
        <v/>
      </c>
      <c r="W227" s="370"/>
      <c r="X227" s="370"/>
      <c r="Y227" s="370"/>
      <c r="Z227" s="371"/>
      <c r="AA227" s="369" t="str">
        <f>Calcu!I155</f>
        <v/>
      </c>
      <c r="AB227" s="370"/>
      <c r="AC227" s="370"/>
      <c r="AD227" s="370"/>
      <c r="AE227" s="371"/>
      <c r="AF227" s="369" t="str">
        <f>Calcu!J155</f>
        <v/>
      </c>
      <c r="AG227" s="370"/>
      <c r="AH227" s="370"/>
      <c r="AI227" s="370"/>
      <c r="AJ227" s="371"/>
      <c r="AK227" s="369" t="str">
        <f>Calcu!K155</f>
        <v/>
      </c>
      <c r="AL227" s="370"/>
      <c r="AM227" s="370"/>
      <c r="AN227" s="370"/>
      <c r="AO227" s="371"/>
      <c r="AP227" s="369" t="str">
        <f>Calcu!L155</f>
        <v/>
      </c>
      <c r="AQ227" s="370"/>
      <c r="AR227" s="370"/>
      <c r="AS227" s="370"/>
      <c r="AT227" s="371"/>
      <c r="AU227" s="395" t="str">
        <f>Calcu!M155</f>
        <v/>
      </c>
      <c r="AV227" s="396"/>
      <c r="AW227" s="396"/>
      <c r="AX227" s="396"/>
      <c r="AY227" s="397"/>
    </row>
    <row r="228" spans="1:51" ht="18.75" customHeight="1">
      <c r="A228" s="56"/>
      <c r="B228" s="369" t="str">
        <f>Calcu!C156</f>
        <v/>
      </c>
      <c r="C228" s="370"/>
      <c r="D228" s="370"/>
      <c r="E228" s="370"/>
      <c r="F228" s="371"/>
      <c r="G228" s="369" t="str">
        <f>Calcu!D156</f>
        <v/>
      </c>
      <c r="H228" s="370"/>
      <c r="I228" s="370"/>
      <c r="J228" s="370"/>
      <c r="K228" s="371"/>
      <c r="L228" s="369" t="str">
        <f>Calcu!E156</f>
        <v/>
      </c>
      <c r="M228" s="370"/>
      <c r="N228" s="370"/>
      <c r="O228" s="370"/>
      <c r="P228" s="371"/>
      <c r="Q228" s="369" t="str">
        <f>Calcu!G156</f>
        <v/>
      </c>
      <c r="R228" s="370"/>
      <c r="S228" s="370"/>
      <c r="T228" s="370"/>
      <c r="U228" s="371"/>
      <c r="V228" s="369" t="str">
        <f>Calcu!H156</f>
        <v/>
      </c>
      <c r="W228" s="370"/>
      <c r="X228" s="370"/>
      <c r="Y228" s="370"/>
      <c r="Z228" s="371"/>
      <c r="AA228" s="369" t="str">
        <f>Calcu!I156</f>
        <v/>
      </c>
      <c r="AB228" s="370"/>
      <c r="AC228" s="370"/>
      <c r="AD228" s="370"/>
      <c r="AE228" s="371"/>
      <c r="AF228" s="369" t="str">
        <f>Calcu!J156</f>
        <v/>
      </c>
      <c r="AG228" s="370"/>
      <c r="AH228" s="370"/>
      <c r="AI228" s="370"/>
      <c r="AJ228" s="371"/>
      <c r="AK228" s="369" t="str">
        <f>Calcu!K156</f>
        <v/>
      </c>
      <c r="AL228" s="370"/>
      <c r="AM228" s="370"/>
      <c r="AN228" s="370"/>
      <c r="AO228" s="371"/>
      <c r="AP228" s="369" t="str">
        <f>Calcu!L156</f>
        <v/>
      </c>
      <c r="AQ228" s="370"/>
      <c r="AR228" s="370"/>
      <c r="AS228" s="370"/>
      <c r="AT228" s="371"/>
      <c r="AU228" s="395" t="str">
        <f>Calcu!M156</f>
        <v/>
      </c>
      <c r="AV228" s="396"/>
      <c r="AW228" s="396"/>
      <c r="AX228" s="396"/>
      <c r="AY228" s="397"/>
    </row>
    <row r="229" spans="1:51" ht="18.75" customHeight="1">
      <c r="A229" s="56"/>
      <c r="B229" s="369" t="str">
        <f>Calcu!C157</f>
        <v/>
      </c>
      <c r="C229" s="370"/>
      <c r="D229" s="370"/>
      <c r="E229" s="370"/>
      <c r="F229" s="371"/>
      <c r="G229" s="369" t="str">
        <f>Calcu!D157</f>
        <v/>
      </c>
      <c r="H229" s="370"/>
      <c r="I229" s="370"/>
      <c r="J229" s="370"/>
      <c r="K229" s="371"/>
      <c r="L229" s="369" t="str">
        <f>Calcu!E157</f>
        <v/>
      </c>
      <c r="M229" s="370"/>
      <c r="N229" s="370"/>
      <c r="O229" s="370"/>
      <c r="P229" s="371"/>
      <c r="Q229" s="369" t="str">
        <f>Calcu!G157</f>
        <v/>
      </c>
      <c r="R229" s="370"/>
      <c r="S229" s="370"/>
      <c r="T229" s="370"/>
      <c r="U229" s="371"/>
      <c r="V229" s="369" t="str">
        <f>Calcu!H157</f>
        <v/>
      </c>
      <c r="W229" s="370"/>
      <c r="X229" s="370"/>
      <c r="Y229" s="370"/>
      <c r="Z229" s="371"/>
      <c r="AA229" s="369" t="str">
        <f>Calcu!I157</f>
        <v/>
      </c>
      <c r="AB229" s="370"/>
      <c r="AC229" s="370"/>
      <c r="AD229" s="370"/>
      <c r="AE229" s="371"/>
      <c r="AF229" s="369" t="str">
        <f>Calcu!J157</f>
        <v/>
      </c>
      <c r="AG229" s="370"/>
      <c r="AH229" s="370"/>
      <c r="AI229" s="370"/>
      <c r="AJ229" s="371"/>
      <c r="AK229" s="369" t="str">
        <f>Calcu!K157</f>
        <v/>
      </c>
      <c r="AL229" s="370"/>
      <c r="AM229" s="370"/>
      <c r="AN229" s="370"/>
      <c r="AO229" s="371"/>
      <c r="AP229" s="369" t="str">
        <f>Calcu!L157</f>
        <v/>
      </c>
      <c r="AQ229" s="370"/>
      <c r="AR229" s="370"/>
      <c r="AS229" s="370"/>
      <c r="AT229" s="371"/>
      <c r="AU229" s="395" t="str">
        <f>Calcu!M157</f>
        <v/>
      </c>
      <c r="AV229" s="396"/>
      <c r="AW229" s="396"/>
      <c r="AX229" s="396"/>
      <c r="AY229" s="397"/>
    </row>
    <row r="230" spans="1:51" ht="18.75" customHeight="1">
      <c r="A230" s="56"/>
      <c r="B230" s="369" t="str">
        <f>Calcu!C158</f>
        <v/>
      </c>
      <c r="C230" s="370"/>
      <c r="D230" s="370"/>
      <c r="E230" s="370"/>
      <c r="F230" s="371"/>
      <c r="G230" s="369" t="str">
        <f>Calcu!D158</f>
        <v/>
      </c>
      <c r="H230" s="370"/>
      <c r="I230" s="370"/>
      <c r="J230" s="370"/>
      <c r="K230" s="371"/>
      <c r="L230" s="369" t="str">
        <f>Calcu!E158</f>
        <v/>
      </c>
      <c r="M230" s="370"/>
      <c r="N230" s="370"/>
      <c r="O230" s="370"/>
      <c r="P230" s="371"/>
      <c r="Q230" s="369" t="str">
        <f>Calcu!G158</f>
        <v/>
      </c>
      <c r="R230" s="370"/>
      <c r="S230" s="370"/>
      <c r="T230" s="370"/>
      <c r="U230" s="371"/>
      <c r="V230" s="369" t="str">
        <f>Calcu!H158</f>
        <v/>
      </c>
      <c r="W230" s="370"/>
      <c r="X230" s="370"/>
      <c r="Y230" s="370"/>
      <c r="Z230" s="371"/>
      <c r="AA230" s="369" t="str">
        <f>Calcu!I158</f>
        <v/>
      </c>
      <c r="AB230" s="370"/>
      <c r="AC230" s="370"/>
      <c r="AD230" s="370"/>
      <c r="AE230" s="371"/>
      <c r="AF230" s="369" t="str">
        <f>Calcu!J158</f>
        <v/>
      </c>
      <c r="AG230" s="370"/>
      <c r="AH230" s="370"/>
      <c r="AI230" s="370"/>
      <c r="AJ230" s="371"/>
      <c r="AK230" s="369" t="str">
        <f>Calcu!K158</f>
        <v/>
      </c>
      <c r="AL230" s="370"/>
      <c r="AM230" s="370"/>
      <c r="AN230" s="370"/>
      <c r="AO230" s="371"/>
      <c r="AP230" s="369" t="str">
        <f>Calcu!L158</f>
        <v/>
      </c>
      <c r="AQ230" s="370"/>
      <c r="AR230" s="370"/>
      <c r="AS230" s="370"/>
      <c r="AT230" s="371"/>
      <c r="AU230" s="395" t="str">
        <f>Calcu!M158</f>
        <v/>
      </c>
      <c r="AV230" s="396"/>
      <c r="AW230" s="396"/>
      <c r="AX230" s="396"/>
      <c r="AY230" s="397"/>
    </row>
    <row r="231" spans="1:51" ht="18.75" customHeight="1">
      <c r="A231" s="56"/>
      <c r="B231" s="369" t="str">
        <f>Calcu!C159</f>
        <v/>
      </c>
      <c r="C231" s="370"/>
      <c r="D231" s="370"/>
      <c r="E231" s="370"/>
      <c r="F231" s="371"/>
      <c r="G231" s="369" t="str">
        <f>Calcu!D159</f>
        <v/>
      </c>
      <c r="H231" s="370"/>
      <c r="I231" s="370"/>
      <c r="J231" s="370"/>
      <c r="K231" s="371"/>
      <c r="L231" s="369" t="str">
        <f>Calcu!E159</f>
        <v/>
      </c>
      <c r="M231" s="370"/>
      <c r="N231" s="370"/>
      <c r="O231" s="370"/>
      <c r="P231" s="371"/>
      <c r="Q231" s="369" t="str">
        <f>Calcu!G159</f>
        <v/>
      </c>
      <c r="R231" s="370"/>
      <c r="S231" s="370"/>
      <c r="T231" s="370"/>
      <c r="U231" s="371"/>
      <c r="V231" s="369" t="str">
        <f>Calcu!H159</f>
        <v/>
      </c>
      <c r="W231" s="370"/>
      <c r="X231" s="370"/>
      <c r="Y231" s="370"/>
      <c r="Z231" s="371"/>
      <c r="AA231" s="369" t="str">
        <f>Calcu!I159</f>
        <v/>
      </c>
      <c r="AB231" s="370"/>
      <c r="AC231" s="370"/>
      <c r="AD231" s="370"/>
      <c r="AE231" s="371"/>
      <c r="AF231" s="369" t="str">
        <f>Calcu!J159</f>
        <v/>
      </c>
      <c r="AG231" s="370"/>
      <c r="AH231" s="370"/>
      <c r="AI231" s="370"/>
      <c r="AJ231" s="371"/>
      <c r="AK231" s="369" t="str">
        <f>Calcu!K159</f>
        <v/>
      </c>
      <c r="AL231" s="370"/>
      <c r="AM231" s="370"/>
      <c r="AN231" s="370"/>
      <c r="AO231" s="371"/>
      <c r="AP231" s="369" t="str">
        <f>Calcu!L159</f>
        <v/>
      </c>
      <c r="AQ231" s="370"/>
      <c r="AR231" s="370"/>
      <c r="AS231" s="370"/>
      <c r="AT231" s="371"/>
      <c r="AU231" s="395" t="str">
        <f>Calcu!M159</f>
        <v/>
      </c>
      <c r="AV231" s="396"/>
      <c r="AW231" s="396"/>
      <c r="AX231" s="396"/>
      <c r="AY231" s="397"/>
    </row>
    <row r="232" spans="1:51" ht="18.75" customHeight="1">
      <c r="A232" s="56"/>
      <c r="B232" s="369" t="str">
        <f>Calcu!C160</f>
        <v/>
      </c>
      <c r="C232" s="370"/>
      <c r="D232" s="370"/>
      <c r="E232" s="370"/>
      <c r="F232" s="371"/>
      <c r="G232" s="369" t="str">
        <f>Calcu!D160</f>
        <v/>
      </c>
      <c r="H232" s="370"/>
      <c r="I232" s="370"/>
      <c r="J232" s="370"/>
      <c r="K232" s="371"/>
      <c r="L232" s="369" t="str">
        <f>Calcu!E160</f>
        <v/>
      </c>
      <c r="M232" s="370"/>
      <c r="N232" s="370"/>
      <c r="O232" s="370"/>
      <c r="P232" s="371"/>
      <c r="Q232" s="369" t="str">
        <f>Calcu!G160</f>
        <v/>
      </c>
      <c r="R232" s="370"/>
      <c r="S232" s="370"/>
      <c r="T232" s="370"/>
      <c r="U232" s="371"/>
      <c r="V232" s="369" t="str">
        <f>Calcu!H160</f>
        <v/>
      </c>
      <c r="W232" s="370"/>
      <c r="X232" s="370"/>
      <c r="Y232" s="370"/>
      <c r="Z232" s="371"/>
      <c r="AA232" s="369" t="str">
        <f>Calcu!I160</f>
        <v/>
      </c>
      <c r="AB232" s="370"/>
      <c r="AC232" s="370"/>
      <c r="AD232" s="370"/>
      <c r="AE232" s="371"/>
      <c r="AF232" s="369" t="str">
        <f>Calcu!J160</f>
        <v/>
      </c>
      <c r="AG232" s="370"/>
      <c r="AH232" s="370"/>
      <c r="AI232" s="370"/>
      <c r="AJ232" s="371"/>
      <c r="AK232" s="369" t="str">
        <f>Calcu!K160</f>
        <v/>
      </c>
      <c r="AL232" s="370"/>
      <c r="AM232" s="370"/>
      <c r="AN232" s="370"/>
      <c r="AO232" s="371"/>
      <c r="AP232" s="369" t="str">
        <f>Calcu!L160</f>
        <v/>
      </c>
      <c r="AQ232" s="370"/>
      <c r="AR232" s="370"/>
      <c r="AS232" s="370"/>
      <c r="AT232" s="371"/>
      <c r="AU232" s="395" t="str">
        <f>Calcu!M160</f>
        <v/>
      </c>
      <c r="AV232" s="396"/>
      <c r="AW232" s="396"/>
      <c r="AX232" s="396"/>
      <c r="AY232" s="397"/>
    </row>
    <row r="233" spans="1:51" ht="18.75" customHeight="1">
      <c r="A233" s="56"/>
      <c r="B233" s="369" t="str">
        <f>Calcu!C161</f>
        <v/>
      </c>
      <c r="C233" s="370"/>
      <c r="D233" s="370"/>
      <c r="E233" s="370"/>
      <c r="F233" s="371"/>
      <c r="G233" s="369" t="str">
        <f>Calcu!D161</f>
        <v/>
      </c>
      <c r="H233" s="370"/>
      <c r="I233" s="370"/>
      <c r="J233" s="370"/>
      <c r="K233" s="371"/>
      <c r="L233" s="369" t="str">
        <f>Calcu!E161</f>
        <v/>
      </c>
      <c r="M233" s="370"/>
      <c r="N233" s="370"/>
      <c r="O233" s="370"/>
      <c r="P233" s="371"/>
      <c r="Q233" s="369" t="str">
        <f>Calcu!G161</f>
        <v/>
      </c>
      <c r="R233" s="370"/>
      <c r="S233" s="370"/>
      <c r="T233" s="370"/>
      <c r="U233" s="371"/>
      <c r="V233" s="369" t="str">
        <f>Calcu!H161</f>
        <v/>
      </c>
      <c r="W233" s="370"/>
      <c r="X233" s="370"/>
      <c r="Y233" s="370"/>
      <c r="Z233" s="371"/>
      <c r="AA233" s="369" t="str">
        <f>Calcu!I161</f>
        <v/>
      </c>
      <c r="AB233" s="370"/>
      <c r="AC233" s="370"/>
      <c r="AD233" s="370"/>
      <c r="AE233" s="371"/>
      <c r="AF233" s="369" t="str">
        <f>Calcu!J161</f>
        <v/>
      </c>
      <c r="AG233" s="370"/>
      <c r="AH233" s="370"/>
      <c r="AI233" s="370"/>
      <c r="AJ233" s="371"/>
      <c r="AK233" s="369" t="str">
        <f>Calcu!K161</f>
        <v/>
      </c>
      <c r="AL233" s="370"/>
      <c r="AM233" s="370"/>
      <c r="AN233" s="370"/>
      <c r="AO233" s="371"/>
      <c r="AP233" s="369" t="str">
        <f>Calcu!L161</f>
        <v/>
      </c>
      <c r="AQ233" s="370"/>
      <c r="AR233" s="370"/>
      <c r="AS233" s="370"/>
      <c r="AT233" s="371"/>
      <c r="AU233" s="395" t="str">
        <f>Calcu!M161</f>
        <v/>
      </c>
      <c r="AV233" s="396"/>
      <c r="AW233" s="396"/>
      <c r="AX233" s="396"/>
      <c r="AY233" s="397"/>
    </row>
    <row r="234" spans="1:51" ht="18.75" customHeight="1">
      <c r="A234" s="56"/>
      <c r="B234" s="369" t="str">
        <f>Calcu!C162</f>
        <v/>
      </c>
      <c r="C234" s="370"/>
      <c r="D234" s="370"/>
      <c r="E234" s="370"/>
      <c r="F234" s="371"/>
      <c r="G234" s="369" t="str">
        <f>Calcu!D162</f>
        <v/>
      </c>
      <c r="H234" s="370"/>
      <c r="I234" s="370"/>
      <c r="J234" s="370"/>
      <c r="K234" s="371"/>
      <c r="L234" s="369" t="str">
        <f>Calcu!E162</f>
        <v/>
      </c>
      <c r="M234" s="370"/>
      <c r="N234" s="370"/>
      <c r="O234" s="370"/>
      <c r="P234" s="371"/>
      <c r="Q234" s="369" t="str">
        <f>Calcu!G162</f>
        <v/>
      </c>
      <c r="R234" s="370"/>
      <c r="S234" s="370"/>
      <c r="T234" s="370"/>
      <c r="U234" s="371"/>
      <c r="V234" s="369" t="str">
        <f>Calcu!H162</f>
        <v/>
      </c>
      <c r="W234" s="370"/>
      <c r="X234" s="370"/>
      <c r="Y234" s="370"/>
      <c r="Z234" s="371"/>
      <c r="AA234" s="369" t="str">
        <f>Calcu!I162</f>
        <v/>
      </c>
      <c r="AB234" s="370"/>
      <c r="AC234" s="370"/>
      <c r="AD234" s="370"/>
      <c r="AE234" s="371"/>
      <c r="AF234" s="369" t="str">
        <f>Calcu!J162</f>
        <v/>
      </c>
      <c r="AG234" s="370"/>
      <c r="AH234" s="370"/>
      <c r="AI234" s="370"/>
      <c r="AJ234" s="371"/>
      <c r="AK234" s="369" t="str">
        <f>Calcu!K162</f>
        <v/>
      </c>
      <c r="AL234" s="370"/>
      <c r="AM234" s="370"/>
      <c r="AN234" s="370"/>
      <c r="AO234" s="371"/>
      <c r="AP234" s="369" t="str">
        <f>Calcu!L162</f>
        <v/>
      </c>
      <c r="AQ234" s="370"/>
      <c r="AR234" s="370"/>
      <c r="AS234" s="370"/>
      <c r="AT234" s="371"/>
      <c r="AU234" s="395" t="str">
        <f>Calcu!M162</f>
        <v/>
      </c>
      <c r="AV234" s="396"/>
      <c r="AW234" s="396"/>
      <c r="AX234" s="396"/>
      <c r="AY234" s="397"/>
    </row>
    <row r="235" spans="1:51" ht="18.75" customHeight="1">
      <c r="A235" s="56"/>
      <c r="B235" s="369" t="str">
        <f>Calcu!C163</f>
        <v/>
      </c>
      <c r="C235" s="370"/>
      <c r="D235" s="370"/>
      <c r="E235" s="370"/>
      <c r="F235" s="371"/>
      <c r="G235" s="369" t="str">
        <f>Calcu!D163</f>
        <v/>
      </c>
      <c r="H235" s="370"/>
      <c r="I235" s="370"/>
      <c r="J235" s="370"/>
      <c r="K235" s="371"/>
      <c r="L235" s="369" t="str">
        <f>Calcu!E163</f>
        <v/>
      </c>
      <c r="M235" s="370"/>
      <c r="N235" s="370"/>
      <c r="O235" s="370"/>
      <c r="P235" s="371"/>
      <c r="Q235" s="369" t="str">
        <f>Calcu!G163</f>
        <v/>
      </c>
      <c r="R235" s="370"/>
      <c r="S235" s="370"/>
      <c r="T235" s="370"/>
      <c r="U235" s="371"/>
      <c r="V235" s="369" t="str">
        <f>Calcu!H163</f>
        <v/>
      </c>
      <c r="W235" s="370"/>
      <c r="X235" s="370"/>
      <c r="Y235" s="370"/>
      <c r="Z235" s="371"/>
      <c r="AA235" s="369" t="str">
        <f>Calcu!I163</f>
        <v/>
      </c>
      <c r="AB235" s="370"/>
      <c r="AC235" s="370"/>
      <c r="AD235" s="370"/>
      <c r="AE235" s="371"/>
      <c r="AF235" s="369" t="str">
        <f>Calcu!J163</f>
        <v/>
      </c>
      <c r="AG235" s="370"/>
      <c r="AH235" s="370"/>
      <c r="AI235" s="370"/>
      <c r="AJ235" s="371"/>
      <c r="AK235" s="369" t="str">
        <f>Calcu!K163</f>
        <v/>
      </c>
      <c r="AL235" s="370"/>
      <c r="AM235" s="370"/>
      <c r="AN235" s="370"/>
      <c r="AO235" s="371"/>
      <c r="AP235" s="369" t="str">
        <f>Calcu!L163</f>
        <v/>
      </c>
      <c r="AQ235" s="370"/>
      <c r="AR235" s="370"/>
      <c r="AS235" s="370"/>
      <c r="AT235" s="371"/>
      <c r="AU235" s="395" t="str">
        <f>Calcu!M163</f>
        <v/>
      </c>
      <c r="AV235" s="396"/>
      <c r="AW235" s="396"/>
      <c r="AX235" s="396"/>
      <c r="AY235" s="397"/>
    </row>
    <row r="236" spans="1:51" ht="18.75" customHeight="1">
      <c r="A236" s="56"/>
      <c r="B236" s="369" t="str">
        <f>Calcu!C164</f>
        <v/>
      </c>
      <c r="C236" s="370"/>
      <c r="D236" s="370"/>
      <c r="E236" s="370"/>
      <c r="F236" s="371"/>
      <c r="G236" s="369" t="str">
        <f>Calcu!D164</f>
        <v/>
      </c>
      <c r="H236" s="370"/>
      <c r="I236" s="370"/>
      <c r="J236" s="370"/>
      <c r="K236" s="371"/>
      <c r="L236" s="369" t="str">
        <f>Calcu!E164</f>
        <v/>
      </c>
      <c r="M236" s="370"/>
      <c r="N236" s="370"/>
      <c r="O236" s="370"/>
      <c r="P236" s="371"/>
      <c r="Q236" s="369" t="str">
        <f>Calcu!G164</f>
        <v/>
      </c>
      <c r="R236" s="370"/>
      <c r="S236" s="370"/>
      <c r="T236" s="370"/>
      <c r="U236" s="371"/>
      <c r="V236" s="369" t="str">
        <f>Calcu!H164</f>
        <v/>
      </c>
      <c r="W236" s="370"/>
      <c r="X236" s="370"/>
      <c r="Y236" s="370"/>
      <c r="Z236" s="371"/>
      <c r="AA236" s="369" t="str">
        <f>Calcu!I164</f>
        <v/>
      </c>
      <c r="AB236" s="370"/>
      <c r="AC236" s="370"/>
      <c r="AD236" s="370"/>
      <c r="AE236" s="371"/>
      <c r="AF236" s="369" t="str">
        <f>Calcu!J164</f>
        <v/>
      </c>
      <c r="AG236" s="370"/>
      <c r="AH236" s="370"/>
      <c r="AI236" s="370"/>
      <c r="AJ236" s="371"/>
      <c r="AK236" s="369" t="str">
        <f>Calcu!K164</f>
        <v/>
      </c>
      <c r="AL236" s="370"/>
      <c r="AM236" s="370"/>
      <c r="AN236" s="370"/>
      <c r="AO236" s="371"/>
      <c r="AP236" s="369" t="str">
        <f>Calcu!L164</f>
        <v/>
      </c>
      <c r="AQ236" s="370"/>
      <c r="AR236" s="370"/>
      <c r="AS236" s="370"/>
      <c r="AT236" s="371"/>
      <c r="AU236" s="395" t="str">
        <f>Calcu!M164</f>
        <v/>
      </c>
      <c r="AV236" s="396"/>
      <c r="AW236" s="396"/>
      <c r="AX236" s="396"/>
      <c r="AY236" s="397"/>
    </row>
    <row r="237" spans="1:51" ht="18.75" customHeight="1">
      <c r="A237" s="56"/>
      <c r="B237" s="369" t="str">
        <f>Calcu!C165</f>
        <v/>
      </c>
      <c r="C237" s="370"/>
      <c r="D237" s="370"/>
      <c r="E237" s="370"/>
      <c r="F237" s="371"/>
      <c r="G237" s="369" t="str">
        <f>Calcu!D165</f>
        <v/>
      </c>
      <c r="H237" s="370"/>
      <c r="I237" s="370"/>
      <c r="J237" s="370"/>
      <c r="K237" s="371"/>
      <c r="L237" s="369" t="str">
        <f>Calcu!E165</f>
        <v/>
      </c>
      <c r="M237" s="370"/>
      <c r="N237" s="370"/>
      <c r="O237" s="370"/>
      <c r="P237" s="371"/>
      <c r="Q237" s="369" t="str">
        <f>Calcu!G165</f>
        <v/>
      </c>
      <c r="R237" s="370"/>
      <c r="S237" s="370"/>
      <c r="T237" s="370"/>
      <c r="U237" s="371"/>
      <c r="V237" s="369" t="str">
        <f>Calcu!H165</f>
        <v/>
      </c>
      <c r="W237" s="370"/>
      <c r="X237" s="370"/>
      <c r="Y237" s="370"/>
      <c r="Z237" s="371"/>
      <c r="AA237" s="369" t="str">
        <f>Calcu!I165</f>
        <v/>
      </c>
      <c r="AB237" s="370"/>
      <c r="AC237" s="370"/>
      <c r="AD237" s="370"/>
      <c r="AE237" s="371"/>
      <c r="AF237" s="369" t="str">
        <f>Calcu!J165</f>
        <v/>
      </c>
      <c r="AG237" s="370"/>
      <c r="AH237" s="370"/>
      <c r="AI237" s="370"/>
      <c r="AJ237" s="371"/>
      <c r="AK237" s="369" t="str">
        <f>Calcu!K165</f>
        <v/>
      </c>
      <c r="AL237" s="370"/>
      <c r="AM237" s="370"/>
      <c r="AN237" s="370"/>
      <c r="AO237" s="371"/>
      <c r="AP237" s="369" t="str">
        <f>Calcu!L165</f>
        <v/>
      </c>
      <c r="AQ237" s="370"/>
      <c r="AR237" s="370"/>
      <c r="AS237" s="370"/>
      <c r="AT237" s="371"/>
      <c r="AU237" s="395" t="str">
        <f>Calcu!M165</f>
        <v/>
      </c>
      <c r="AV237" s="396"/>
      <c r="AW237" s="396"/>
      <c r="AX237" s="396"/>
      <c r="AY237" s="397"/>
    </row>
    <row r="238" spans="1:51" ht="18.75" customHeight="1">
      <c r="A238" s="56"/>
      <c r="B238" s="369" t="str">
        <f>Calcu!C166</f>
        <v/>
      </c>
      <c r="C238" s="370"/>
      <c r="D238" s="370"/>
      <c r="E238" s="370"/>
      <c r="F238" s="371"/>
      <c r="G238" s="369" t="str">
        <f>Calcu!D166</f>
        <v/>
      </c>
      <c r="H238" s="370"/>
      <c r="I238" s="370"/>
      <c r="J238" s="370"/>
      <c r="K238" s="371"/>
      <c r="L238" s="369" t="str">
        <f>Calcu!E166</f>
        <v/>
      </c>
      <c r="M238" s="370"/>
      <c r="N238" s="370"/>
      <c r="O238" s="370"/>
      <c r="P238" s="371"/>
      <c r="Q238" s="369" t="str">
        <f>Calcu!G166</f>
        <v/>
      </c>
      <c r="R238" s="370"/>
      <c r="S238" s="370"/>
      <c r="T238" s="370"/>
      <c r="U238" s="371"/>
      <c r="V238" s="369" t="str">
        <f>Calcu!H166</f>
        <v/>
      </c>
      <c r="W238" s="370"/>
      <c r="X238" s="370"/>
      <c r="Y238" s="370"/>
      <c r="Z238" s="371"/>
      <c r="AA238" s="369" t="str">
        <f>Calcu!I166</f>
        <v/>
      </c>
      <c r="AB238" s="370"/>
      <c r="AC238" s="370"/>
      <c r="AD238" s="370"/>
      <c r="AE238" s="371"/>
      <c r="AF238" s="369" t="str">
        <f>Calcu!J166</f>
        <v/>
      </c>
      <c r="AG238" s="370"/>
      <c r="AH238" s="370"/>
      <c r="AI238" s="370"/>
      <c r="AJ238" s="371"/>
      <c r="AK238" s="369" t="str">
        <f>Calcu!K166</f>
        <v/>
      </c>
      <c r="AL238" s="370"/>
      <c r="AM238" s="370"/>
      <c r="AN238" s="370"/>
      <c r="AO238" s="371"/>
      <c r="AP238" s="369" t="str">
        <f>Calcu!L166</f>
        <v/>
      </c>
      <c r="AQ238" s="370"/>
      <c r="AR238" s="370"/>
      <c r="AS238" s="370"/>
      <c r="AT238" s="371"/>
      <c r="AU238" s="395" t="str">
        <f>Calcu!M166</f>
        <v/>
      </c>
      <c r="AV238" s="396"/>
      <c r="AW238" s="396"/>
      <c r="AX238" s="396"/>
      <c r="AY238" s="397"/>
    </row>
    <row r="239" spans="1:51" ht="18.75" customHeight="1">
      <c r="A239" s="56"/>
      <c r="B239" s="369" t="str">
        <f>Calcu!C167</f>
        <v/>
      </c>
      <c r="C239" s="370"/>
      <c r="D239" s="370"/>
      <c r="E239" s="370"/>
      <c r="F239" s="371"/>
      <c r="G239" s="369" t="str">
        <f>Calcu!D167</f>
        <v/>
      </c>
      <c r="H239" s="370"/>
      <c r="I239" s="370"/>
      <c r="J239" s="370"/>
      <c r="K239" s="371"/>
      <c r="L239" s="369" t="str">
        <f>Calcu!E167</f>
        <v/>
      </c>
      <c r="M239" s="370"/>
      <c r="N239" s="370"/>
      <c r="O239" s="370"/>
      <c r="P239" s="371"/>
      <c r="Q239" s="369" t="str">
        <f>Calcu!G167</f>
        <v/>
      </c>
      <c r="R239" s="370"/>
      <c r="S239" s="370"/>
      <c r="T239" s="370"/>
      <c r="U239" s="371"/>
      <c r="V239" s="369" t="str">
        <f>Calcu!H167</f>
        <v/>
      </c>
      <c r="W239" s="370"/>
      <c r="X239" s="370"/>
      <c r="Y239" s="370"/>
      <c r="Z239" s="371"/>
      <c r="AA239" s="369" t="str">
        <f>Calcu!I167</f>
        <v/>
      </c>
      <c r="AB239" s="370"/>
      <c r="AC239" s="370"/>
      <c r="AD239" s="370"/>
      <c r="AE239" s="371"/>
      <c r="AF239" s="369" t="str">
        <f>Calcu!J167</f>
        <v/>
      </c>
      <c r="AG239" s="370"/>
      <c r="AH239" s="370"/>
      <c r="AI239" s="370"/>
      <c r="AJ239" s="371"/>
      <c r="AK239" s="369" t="str">
        <f>Calcu!K167</f>
        <v/>
      </c>
      <c r="AL239" s="370"/>
      <c r="AM239" s="370"/>
      <c r="AN239" s="370"/>
      <c r="AO239" s="371"/>
      <c r="AP239" s="369" t="str">
        <f>Calcu!L167</f>
        <v/>
      </c>
      <c r="AQ239" s="370"/>
      <c r="AR239" s="370"/>
      <c r="AS239" s="370"/>
      <c r="AT239" s="371"/>
      <c r="AU239" s="395" t="str">
        <f>Calcu!M167</f>
        <v/>
      </c>
      <c r="AV239" s="396"/>
      <c r="AW239" s="396"/>
      <c r="AX239" s="396"/>
      <c r="AY239" s="397"/>
    </row>
    <row r="240" spans="1:51" ht="18.75" customHeight="1">
      <c r="A240" s="56"/>
      <c r="B240" s="369" t="str">
        <f>Calcu!C168</f>
        <v/>
      </c>
      <c r="C240" s="370"/>
      <c r="D240" s="370"/>
      <c r="E240" s="370"/>
      <c r="F240" s="371"/>
      <c r="G240" s="369" t="str">
        <f>Calcu!D168</f>
        <v/>
      </c>
      <c r="H240" s="370"/>
      <c r="I240" s="370"/>
      <c r="J240" s="370"/>
      <c r="K240" s="371"/>
      <c r="L240" s="369" t="str">
        <f>Calcu!E168</f>
        <v/>
      </c>
      <c r="M240" s="370"/>
      <c r="N240" s="370"/>
      <c r="O240" s="370"/>
      <c r="P240" s="371"/>
      <c r="Q240" s="369" t="str">
        <f>Calcu!G168</f>
        <v/>
      </c>
      <c r="R240" s="370"/>
      <c r="S240" s="370"/>
      <c r="T240" s="370"/>
      <c r="U240" s="371"/>
      <c r="V240" s="369" t="str">
        <f>Calcu!H168</f>
        <v/>
      </c>
      <c r="W240" s="370"/>
      <c r="X240" s="370"/>
      <c r="Y240" s="370"/>
      <c r="Z240" s="371"/>
      <c r="AA240" s="369" t="str">
        <f>Calcu!I168</f>
        <v/>
      </c>
      <c r="AB240" s="370"/>
      <c r="AC240" s="370"/>
      <c r="AD240" s="370"/>
      <c r="AE240" s="371"/>
      <c r="AF240" s="369" t="str">
        <f>Calcu!J168</f>
        <v/>
      </c>
      <c r="AG240" s="370"/>
      <c r="AH240" s="370"/>
      <c r="AI240" s="370"/>
      <c r="AJ240" s="371"/>
      <c r="AK240" s="369" t="str">
        <f>Calcu!K168</f>
        <v/>
      </c>
      <c r="AL240" s="370"/>
      <c r="AM240" s="370"/>
      <c r="AN240" s="370"/>
      <c r="AO240" s="371"/>
      <c r="AP240" s="369" t="str">
        <f>Calcu!L168</f>
        <v/>
      </c>
      <c r="AQ240" s="370"/>
      <c r="AR240" s="370"/>
      <c r="AS240" s="370"/>
      <c r="AT240" s="371"/>
      <c r="AU240" s="395" t="str">
        <f>Calcu!M168</f>
        <v/>
      </c>
      <c r="AV240" s="396"/>
      <c r="AW240" s="396"/>
      <c r="AX240" s="396"/>
      <c r="AY240" s="397"/>
    </row>
    <row r="241" spans="1:51" ht="18.75" customHeight="1">
      <c r="A241" s="56"/>
      <c r="B241" s="369" t="str">
        <f>Calcu!C169</f>
        <v/>
      </c>
      <c r="C241" s="370"/>
      <c r="D241" s="370"/>
      <c r="E241" s="370"/>
      <c r="F241" s="371"/>
      <c r="G241" s="369" t="str">
        <f>Calcu!D169</f>
        <v/>
      </c>
      <c r="H241" s="370"/>
      <c r="I241" s="370"/>
      <c r="J241" s="370"/>
      <c r="K241" s="371"/>
      <c r="L241" s="369" t="str">
        <f>Calcu!E169</f>
        <v/>
      </c>
      <c r="M241" s="370"/>
      <c r="N241" s="370"/>
      <c r="O241" s="370"/>
      <c r="P241" s="371"/>
      <c r="Q241" s="369" t="str">
        <f>Calcu!G169</f>
        <v/>
      </c>
      <c r="R241" s="370"/>
      <c r="S241" s="370"/>
      <c r="T241" s="370"/>
      <c r="U241" s="371"/>
      <c r="V241" s="369" t="str">
        <f>Calcu!H169</f>
        <v/>
      </c>
      <c r="W241" s="370"/>
      <c r="X241" s="370"/>
      <c r="Y241" s="370"/>
      <c r="Z241" s="371"/>
      <c r="AA241" s="369" t="str">
        <f>Calcu!I169</f>
        <v/>
      </c>
      <c r="AB241" s="370"/>
      <c r="AC241" s="370"/>
      <c r="AD241" s="370"/>
      <c r="AE241" s="371"/>
      <c r="AF241" s="369" t="str">
        <f>Calcu!J169</f>
        <v/>
      </c>
      <c r="AG241" s="370"/>
      <c r="AH241" s="370"/>
      <c r="AI241" s="370"/>
      <c r="AJ241" s="371"/>
      <c r="AK241" s="369" t="str">
        <f>Calcu!K169</f>
        <v/>
      </c>
      <c r="AL241" s="370"/>
      <c r="AM241" s="370"/>
      <c r="AN241" s="370"/>
      <c r="AO241" s="371"/>
      <c r="AP241" s="369" t="str">
        <f>Calcu!L169</f>
        <v/>
      </c>
      <c r="AQ241" s="370"/>
      <c r="AR241" s="370"/>
      <c r="AS241" s="370"/>
      <c r="AT241" s="371"/>
      <c r="AU241" s="395" t="str">
        <f>Calcu!M169</f>
        <v/>
      </c>
      <c r="AV241" s="396"/>
      <c r="AW241" s="396"/>
      <c r="AX241" s="396"/>
      <c r="AY241" s="397"/>
    </row>
    <row r="242" spans="1:51" ht="18.75" customHeight="1">
      <c r="A242" s="56"/>
      <c r="B242" s="369" t="str">
        <f>Calcu!C170</f>
        <v/>
      </c>
      <c r="C242" s="370"/>
      <c r="D242" s="370"/>
      <c r="E242" s="370"/>
      <c r="F242" s="371"/>
      <c r="G242" s="369" t="str">
        <f>Calcu!D170</f>
        <v/>
      </c>
      <c r="H242" s="370"/>
      <c r="I242" s="370"/>
      <c r="J242" s="370"/>
      <c r="K242" s="371"/>
      <c r="L242" s="369" t="str">
        <f>Calcu!E170</f>
        <v/>
      </c>
      <c r="M242" s="370"/>
      <c r="N242" s="370"/>
      <c r="O242" s="370"/>
      <c r="P242" s="371"/>
      <c r="Q242" s="369" t="str">
        <f>Calcu!G170</f>
        <v/>
      </c>
      <c r="R242" s="370"/>
      <c r="S242" s="370"/>
      <c r="T242" s="370"/>
      <c r="U242" s="371"/>
      <c r="V242" s="369" t="str">
        <f>Calcu!H170</f>
        <v/>
      </c>
      <c r="W242" s="370"/>
      <c r="X242" s="370"/>
      <c r="Y242" s="370"/>
      <c r="Z242" s="371"/>
      <c r="AA242" s="369" t="str">
        <f>Calcu!I170</f>
        <v/>
      </c>
      <c r="AB242" s="370"/>
      <c r="AC242" s="370"/>
      <c r="AD242" s="370"/>
      <c r="AE242" s="371"/>
      <c r="AF242" s="369" t="str">
        <f>Calcu!J170</f>
        <v/>
      </c>
      <c r="AG242" s="370"/>
      <c r="AH242" s="370"/>
      <c r="AI242" s="370"/>
      <c r="AJ242" s="371"/>
      <c r="AK242" s="369" t="str">
        <f>Calcu!K170</f>
        <v/>
      </c>
      <c r="AL242" s="370"/>
      <c r="AM242" s="370"/>
      <c r="AN242" s="370"/>
      <c r="AO242" s="371"/>
      <c r="AP242" s="369" t="str">
        <f>Calcu!L170</f>
        <v/>
      </c>
      <c r="AQ242" s="370"/>
      <c r="AR242" s="370"/>
      <c r="AS242" s="370"/>
      <c r="AT242" s="371"/>
      <c r="AU242" s="395" t="str">
        <f>Calcu!M170</f>
        <v/>
      </c>
      <c r="AV242" s="396"/>
      <c r="AW242" s="396"/>
      <c r="AX242" s="396"/>
      <c r="AY242" s="397"/>
    </row>
    <row r="243" spans="1:51" ht="18.75" customHeight="1">
      <c r="A243" s="56"/>
      <c r="B243" s="369" t="str">
        <f>Calcu!C171</f>
        <v/>
      </c>
      <c r="C243" s="370"/>
      <c r="D243" s="370"/>
      <c r="E243" s="370"/>
      <c r="F243" s="371"/>
      <c r="G243" s="369" t="str">
        <f>Calcu!D171</f>
        <v/>
      </c>
      <c r="H243" s="370"/>
      <c r="I243" s="370"/>
      <c r="J243" s="370"/>
      <c r="K243" s="371"/>
      <c r="L243" s="369" t="str">
        <f>Calcu!E171</f>
        <v/>
      </c>
      <c r="M243" s="370"/>
      <c r="N243" s="370"/>
      <c r="O243" s="370"/>
      <c r="P243" s="371"/>
      <c r="Q243" s="369" t="str">
        <f>Calcu!G171</f>
        <v/>
      </c>
      <c r="R243" s="370"/>
      <c r="S243" s="370"/>
      <c r="T243" s="370"/>
      <c r="U243" s="371"/>
      <c r="V243" s="369" t="str">
        <f>Calcu!H171</f>
        <v/>
      </c>
      <c r="W243" s="370"/>
      <c r="X243" s="370"/>
      <c r="Y243" s="370"/>
      <c r="Z243" s="371"/>
      <c r="AA243" s="369" t="str">
        <f>Calcu!I171</f>
        <v/>
      </c>
      <c r="AB243" s="370"/>
      <c r="AC243" s="370"/>
      <c r="AD243" s="370"/>
      <c r="AE243" s="371"/>
      <c r="AF243" s="369" t="str">
        <f>Calcu!J171</f>
        <v/>
      </c>
      <c r="AG243" s="370"/>
      <c r="AH243" s="370"/>
      <c r="AI243" s="370"/>
      <c r="AJ243" s="371"/>
      <c r="AK243" s="369" t="str">
        <f>Calcu!K171</f>
        <v/>
      </c>
      <c r="AL243" s="370"/>
      <c r="AM243" s="370"/>
      <c r="AN243" s="370"/>
      <c r="AO243" s="371"/>
      <c r="AP243" s="369" t="str">
        <f>Calcu!L171</f>
        <v/>
      </c>
      <c r="AQ243" s="370"/>
      <c r="AR243" s="370"/>
      <c r="AS243" s="370"/>
      <c r="AT243" s="371"/>
      <c r="AU243" s="395" t="str">
        <f>Calcu!M171</f>
        <v/>
      </c>
      <c r="AV243" s="396"/>
      <c r="AW243" s="396"/>
      <c r="AX243" s="396"/>
      <c r="AY243" s="397"/>
    </row>
    <row r="244" spans="1:51" ht="18.75" customHeight="1">
      <c r="A244" s="56"/>
      <c r="B244" s="369" t="str">
        <f>Calcu!C172</f>
        <v/>
      </c>
      <c r="C244" s="370"/>
      <c r="D244" s="370"/>
      <c r="E244" s="370"/>
      <c r="F244" s="371"/>
      <c r="G244" s="369" t="str">
        <f>Calcu!D172</f>
        <v/>
      </c>
      <c r="H244" s="370"/>
      <c r="I244" s="370"/>
      <c r="J244" s="370"/>
      <c r="K244" s="371"/>
      <c r="L244" s="369" t="str">
        <f>Calcu!E172</f>
        <v/>
      </c>
      <c r="M244" s="370"/>
      <c r="N244" s="370"/>
      <c r="O244" s="370"/>
      <c r="P244" s="371"/>
      <c r="Q244" s="369" t="str">
        <f>Calcu!G172</f>
        <v/>
      </c>
      <c r="R244" s="370"/>
      <c r="S244" s="370"/>
      <c r="T244" s="370"/>
      <c r="U244" s="371"/>
      <c r="V244" s="369" t="str">
        <f>Calcu!H172</f>
        <v/>
      </c>
      <c r="W244" s="370"/>
      <c r="X244" s="370"/>
      <c r="Y244" s="370"/>
      <c r="Z244" s="371"/>
      <c r="AA244" s="369" t="str">
        <f>Calcu!I172</f>
        <v/>
      </c>
      <c r="AB244" s="370"/>
      <c r="AC244" s="370"/>
      <c r="AD244" s="370"/>
      <c r="AE244" s="371"/>
      <c r="AF244" s="369" t="str">
        <f>Calcu!J172</f>
        <v/>
      </c>
      <c r="AG244" s="370"/>
      <c r="AH244" s="370"/>
      <c r="AI244" s="370"/>
      <c r="AJ244" s="371"/>
      <c r="AK244" s="369" t="str">
        <f>Calcu!K172</f>
        <v/>
      </c>
      <c r="AL244" s="370"/>
      <c r="AM244" s="370"/>
      <c r="AN244" s="370"/>
      <c r="AO244" s="371"/>
      <c r="AP244" s="369" t="str">
        <f>Calcu!L172</f>
        <v/>
      </c>
      <c r="AQ244" s="370"/>
      <c r="AR244" s="370"/>
      <c r="AS244" s="370"/>
      <c r="AT244" s="371"/>
      <c r="AU244" s="395" t="str">
        <f>Calcu!M172</f>
        <v/>
      </c>
      <c r="AV244" s="396"/>
      <c r="AW244" s="396"/>
      <c r="AX244" s="396"/>
      <c r="AY244" s="397"/>
    </row>
    <row r="245" spans="1:51" ht="18.75" customHeight="1">
      <c r="A245" s="56"/>
      <c r="B245" s="369" t="str">
        <f>Calcu!C173</f>
        <v/>
      </c>
      <c r="C245" s="370"/>
      <c r="D245" s="370"/>
      <c r="E245" s="370"/>
      <c r="F245" s="371"/>
      <c r="G245" s="369" t="str">
        <f>Calcu!D173</f>
        <v/>
      </c>
      <c r="H245" s="370"/>
      <c r="I245" s="370"/>
      <c r="J245" s="370"/>
      <c r="K245" s="371"/>
      <c r="L245" s="369" t="str">
        <f>Calcu!E173</f>
        <v/>
      </c>
      <c r="M245" s="370"/>
      <c r="N245" s="370"/>
      <c r="O245" s="370"/>
      <c r="P245" s="371"/>
      <c r="Q245" s="369" t="str">
        <f>Calcu!G173</f>
        <v/>
      </c>
      <c r="R245" s="370"/>
      <c r="S245" s="370"/>
      <c r="T245" s="370"/>
      <c r="U245" s="371"/>
      <c r="V245" s="369" t="str">
        <f>Calcu!H173</f>
        <v/>
      </c>
      <c r="W245" s="370"/>
      <c r="X245" s="370"/>
      <c r="Y245" s="370"/>
      <c r="Z245" s="371"/>
      <c r="AA245" s="369" t="str">
        <f>Calcu!I173</f>
        <v/>
      </c>
      <c r="AB245" s="370"/>
      <c r="AC245" s="370"/>
      <c r="AD245" s="370"/>
      <c r="AE245" s="371"/>
      <c r="AF245" s="369" t="str">
        <f>Calcu!J173</f>
        <v/>
      </c>
      <c r="AG245" s="370"/>
      <c r="AH245" s="370"/>
      <c r="AI245" s="370"/>
      <c r="AJ245" s="371"/>
      <c r="AK245" s="369" t="str">
        <f>Calcu!K173</f>
        <v/>
      </c>
      <c r="AL245" s="370"/>
      <c r="AM245" s="370"/>
      <c r="AN245" s="370"/>
      <c r="AO245" s="371"/>
      <c r="AP245" s="369" t="str">
        <f>Calcu!L173</f>
        <v/>
      </c>
      <c r="AQ245" s="370"/>
      <c r="AR245" s="370"/>
      <c r="AS245" s="370"/>
      <c r="AT245" s="371"/>
      <c r="AU245" s="395" t="str">
        <f>Calcu!M173</f>
        <v/>
      </c>
      <c r="AV245" s="396"/>
      <c r="AW245" s="396"/>
      <c r="AX245" s="396"/>
      <c r="AY245" s="397"/>
    </row>
    <row r="246" spans="1:51" ht="18.75" customHeight="1">
      <c r="A246" s="56"/>
      <c r="B246" s="369" t="str">
        <f>Calcu!C174</f>
        <v/>
      </c>
      <c r="C246" s="370"/>
      <c r="D246" s="370"/>
      <c r="E246" s="370"/>
      <c r="F246" s="371"/>
      <c r="G246" s="369" t="str">
        <f>Calcu!D174</f>
        <v/>
      </c>
      <c r="H246" s="370"/>
      <c r="I246" s="370"/>
      <c r="J246" s="370"/>
      <c r="K246" s="371"/>
      <c r="L246" s="369" t="str">
        <f>Calcu!E174</f>
        <v/>
      </c>
      <c r="M246" s="370"/>
      <c r="N246" s="370"/>
      <c r="O246" s="370"/>
      <c r="P246" s="371"/>
      <c r="Q246" s="369" t="str">
        <f>Calcu!G174</f>
        <v/>
      </c>
      <c r="R246" s="370"/>
      <c r="S246" s="370"/>
      <c r="T246" s="370"/>
      <c r="U246" s="371"/>
      <c r="V246" s="369" t="str">
        <f>Calcu!H174</f>
        <v/>
      </c>
      <c r="W246" s="370"/>
      <c r="X246" s="370"/>
      <c r="Y246" s="370"/>
      <c r="Z246" s="371"/>
      <c r="AA246" s="369" t="str">
        <f>Calcu!I174</f>
        <v/>
      </c>
      <c r="AB246" s="370"/>
      <c r="AC246" s="370"/>
      <c r="AD246" s="370"/>
      <c r="AE246" s="371"/>
      <c r="AF246" s="369" t="str">
        <f>Calcu!J174</f>
        <v/>
      </c>
      <c r="AG246" s="370"/>
      <c r="AH246" s="370"/>
      <c r="AI246" s="370"/>
      <c r="AJ246" s="371"/>
      <c r="AK246" s="369" t="str">
        <f>Calcu!K174</f>
        <v/>
      </c>
      <c r="AL246" s="370"/>
      <c r="AM246" s="370"/>
      <c r="AN246" s="370"/>
      <c r="AO246" s="371"/>
      <c r="AP246" s="369" t="str">
        <f>Calcu!L174</f>
        <v/>
      </c>
      <c r="AQ246" s="370"/>
      <c r="AR246" s="370"/>
      <c r="AS246" s="370"/>
      <c r="AT246" s="371"/>
      <c r="AU246" s="395" t="str">
        <f>Calcu!M174</f>
        <v/>
      </c>
      <c r="AV246" s="396"/>
      <c r="AW246" s="396"/>
      <c r="AX246" s="396"/>
      <c r="AY246" s="397"/>
    </row>
    <row r="247" spans="1:51" ht="18.75" customHeight="1">
      <c r="A247" s="56"/>
      <c r="B247" s="208"/>
      <c r="C247" s="208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208"/>
      <c r="AA247" s="208"/>
      <c r="AB247" s="208"/>
      <c r="AC247" s="208"/>
      <c r="AD247" s="208"/>
      <c r="AE247" s="208"/>
      <c r="AF247" s="208"/>
      <c r="AG247" s="208"/>
      <c r="AH247" s="208"/>
      <c r="AI247" s="208"/>
      <c r="AJ247" s="208"/>
      <c r="AK247" s="208"/>
      <c r="AL247" s="208"/>
      <c r="AM247" s="208"/>
      <c r="AN247" s="208"/>
      <c r="AO247" s="208"/>
      <c r="AP247" s="208"/>
      <c r="AQ247" s="208"/>
      <c r="AR247" s="208"/>
      <c r="AS247" s="208"/>
      <c r="AT247" s="208"/>
    </row>
    <row r="248" spans="1:51" ht="18.75" customHeight="1">
      <c r="A248" s="59" t="s">
        <v>354</v>
      </c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</row>
    <row r="249" spans="1:51" ht="18.75" customHeight="1">
      <c r="A249" s="55"/>
      <c r="B249" s="374"/>
      <c r="C249" s="375"/>
      <c r="D249" s="376"/>
      <c r="E249" s="382"/>
      <c r="F249" s="383"/>
      <c r="G249" s="383"/>
      <c r="H249" s="383"/>
      <c r="I249" s="384"/>
      <c r="J249" s="385">
        <v>1</v>
      </c>
      <c r="K249" s="385"/>
      <c r="L249" s="385"/>
      <c r="M249" s="385"/>
      <c r="N249" s="385"/>
      <c r="O249" s="385"/>
      <c r="P249" s="385"/>
      <c r="Q249" s="385"/>
      <c r="R249" s="385"/>
      <c r="S249" s="385">
        <v>2</v>
      </c>
      <c r="T249" s="385"/>
      <c r="U249" s="385"/>
      <c r="V249" s="385"/>
      <c r="W249" s="385"/>
      <c r="X249" s="385"/>
      <c r="Y249" s="385"/>
      <c r="Z249" s="385"/>
      <c r="AA249" s="385"/>
      <c r="AB249" s="356">
        <v>3</v>
      </c>
      <c r="AC249" s="357"/>
      <c r="AD249" s="357"/>
      <c r="AE249" s="357"/>
      <c r="AF249" s="358"/>
      <c r="AG249" s="356">
        <v>4</v>
      </c>
      <c r="AH249" s="357"/>
      <c r="AI249" s="357"/>
      <c r="AJ249" s="357"/>
      <c r="AK249" s="358"/>
      <c r="AL249" s="385">
        <v>5</v>
      </c>
      <c r="AM249" s="385"/>
      <c r="AN249" s="385"/>
      <c r="AO249" s="385"/>
      <c r="AP249" s="385"/>
      <c r="AQ249" s="385"/>
      <c r="AR249" s="385"/>
      <c r="AS249" s="385"/>
      <c r="AT249" s="385"/>
      <c r="AU249" s="356">
        <v>6</v>
      </c>
      <c r="AV249" s="357"/>
      <c r="AW249" s="357"/>
      <c r="AX249" s="357"/>
      <c r="AY249" s="358"/>
    </row>
    <row r="250" spans="1:51" ht="18.75" customHeight="1">
      <c r="A250" s="55"/>
      <c r="B250" s="377"/>
      <c r="C250" s="359"/>
      <c r="D250" s="378"/>
      <c r="E250" s="374" t="s">
        <v>92</v>
      </c>
      <c r="F250" s="375"/>
      <c r="G250" s="375"/>
      <c r="H250" s="375"/>
      <c r="I250" s="376"/>
      <c r="J250" s="374" t="s">
        <v>355</v>
      </c>
      <c r="K250" s="375"/>
      <c r="L250" s="375"/>
      <c r="M250" s="375"/>
      <c r="N250" s="375"/>
      <c r="O250" s="375"/>
      <c r="P250" s="375"/>
      <c r="Q250" s="375"/>
      <c r="R250" s="376"/>
      <c r="S250" s="374" t="s">
        <v>356</v>
      </c>
      <c r="T250" s="375"/>
      <c r="U250" s="375"/>
      <c r="V250" s="375"/>
      <c r="W250" s="375"/>
      <c r="X250" s="375"/>
      <c r="Y250" s="375"/>
      <c r="Z250" s="375"/>
      <c r="AA250" s="376"/>
      <c r="AB250" s="374" t="s">
        <v>94</v>
      </c>
      <c r="AC250" s="375"/>
      <c r="AD250" s="375"/>
      <c r="AE250" s="375"/>
      <c r="AF250" s="376"/>
      <c r="AG250" s="374" t="s">
        <v>107</v>
      </c>
      <c r="AH250" s="375"/>
      <c r="AI250" s="375"/>
      <c r="AJ250" s="375"/>
      <c r="AK250" s="376"/>
      <c r="AL250" s="374" t="s">
        <v>108</v>
      </c>
      <c r="AM250" s="375"/>
      <c r="AN250" s="375"/>
      <c r="AO250" s="375"/>
      <c r="AP250" s="375"/>
      <c r="AQ250" s="375"/>
      <c r="AR250" s="375"/>
      <c r="AS250" s="375"/>
      <c r="AT250" s="376"/>
      <c r="AU250" s="374" t="s">
        <v>95</v>
      </c>
      <c r="AV250" s="375"/>
      <c r="AW250" s="375"/>
      <c r="AX250" s="375"/>
      <c r="AY250" s="376"/>
    </row>
    <row r="251" spans="1:51" ht="18.75" customHeight="1">
      <c r="A251" s="55"/>
      <c r="B251" s="379"/>
      <c r="C251" s="380"/>
      <c r="D251" s="381"/>
      <c r="E251" s="386" t="s">
        <v>357</v>
      </c>
      <c r="F251" s="387"/>
      <c r="G251" s="387"/>
      <c r="H251" s="387"/>
      <c r="I251" s="388"/>
      <c r="J251" s="389" t="s">
        <v>127</v>
      </c>
      <c r="K251" s="390"/>
      <c r="L251" s="390"/>
      <c r="M251" s="390"/>
      <c r="N251" s="390"/>
      <c r="O251" s="390"/>
      <c r="P251" s="390"/>
      <c r="Q251" s="390"/>
      <c r="R251" s="391"/>
      <c r="S251" s="389" t="s">
        <v>358</v>
      </c>
      <c r="T251" s="390"/>
      <c r="U251" s="390"/>
      <c r="V251" s="390"/>
      <c r="W251" s="390"/>
      <c r="X251" s="390"/>
      <c r="Y251" s="390"/>
      <c r="Z251" s="390"/>
      <c r="AA251" s="391"/>
      <c r="AB251" s="392"/>
      <c r="AC251" s="393"/>
      <c r="AD251" s="393"/>
      <c r="AE251" s="393"/>
      <c r="AF251" s="394"/>
      <c r="AG251" s="392" t="s">
        <v>129</v>
      </c>
      <c r="AH251" s="393"/>
      <c r="AI251" s="393"/>
      <c r="AJ251" s="393"/>
      <c r="AK251" s="394"/>
      <c r="AL251" s="389" t="s">
        <v>130</v>
      </c>
      <c r="AM251" s="390"/>
      <c r="AN251" s="390"/>
      <c r="AO251" s="390"/>
      <c r="AP251" s="390"/>
      <c r="AQ251" s="390"/>
      <c r="AR251" s="390"/>
      <c r="AS251" s="390"/>
      <c r="AT251" s="391"/>
      <c r="AU251" s="392"/>
      <c r="AV251" s="393"/>
      <c r="AW251" s="393"/>
      <c r="AX251" s="393"/>
      <c r="AY251" s="394"/>
    </row>
    <row r="252" spans="1:51" ht="21" customHeight="1">
      <c r="A252" s="55"/>
      <c r="B252" s="356" t="s">
        <v>97</v>
      </c>
      <c r="C252" s="357"/>
      <c r="D252" s="358"/>
      <c r="E252" s="362" t="s">
        <v>152</v>
      </c>
      <c r="F252" s="363"/>
      <c r="G252" s="363"/>
      <c r="H252" s="363"/>
      <c r="I252" s="364"/>
      <c r="J252" s="365" t="e">
        <f ca="1">Calcu!E179</f>
        <v>#N/A</v>
      </c>
      <c r="K252" s="366"/>
      <c r="L252" s="366"/>
      <c r="M252" s="366"/>
      <c r="N252" s="366"/>
      <c r="O252" s="367" t="str">
        <f>Calcu!F179</f>
        <v>˝</v>
      </c>
      <c r="P252" s="367"/>
      <c r="Q252" s="367"/>
      <c r="R252" s="368"/>
      <c r="S252" s="372" t="e">
        <f>Calcu!M179</f>
        <v>#DIV/0!</v>
      </c>
      <c r="T252" s="373"/>
      <c r="U252" s="373"/>
      <c r="V252" s="373" t="e">
        <v>#REF!</v>
      </c>
      <c r="W252" s="373"/>
      <c r="X252" s="367" t="str">
        <f>Calcu!N179</f>
        <v>˝</v>
      </c>
      <c r="Y252" s="367"/>
      <c r="Z252" s="367"/>
      <c r="AA252" s="368"/>
      <c r="AB252" s="356" t="str">
        <f>Calcu!O179</f>
        <v>정규</v>
      </c>
      <c r="AC252" s="357"/>
      <c r="AD252" s="357"/>
      <c r="AE252" s="357"/>
      <c r="AF252" s="358"/>
      <c r="AG252" s="356">
        <f>Calcu!P179</f>
        <v>1</v>
      </c>
      <c r="AH252" s="357"/>
      <c r="AI252" s="357"/>
      <c r="AJ252" s="357"/>
      <c r="AK252" s="358"/>
      <c r="AL252" s="372" t="e">
        <f>Calcu!Q179</f>
        <v>#DIV/0!</v>
      </c>
      <c r="AM252" s="373"/>
      <c r="AN252" s="373"/>
      <c r="AO252" s="373"/>
      <c r="AP252" s="373"/>
      <c r="AQ252" s="367" t="str">
        <f>Calcu!R179</f>
        <v>˝</v>
      </c>
      <c r="AR252" s="367"/>
      <c r="AS252" s="367"/>
      <c r="AT252" s="368"/>
      <c r="AU252" s="356" t="str">
        <f>Calcu!S179</f>
        <v>∞</v>
      </c>
      <c r="AV252" s="357"/>
      <c r="AW252" s="357"/>
      <c r="AX252" s="357"/>
      <c r="AY252" s="358"/>
    </row>
    <row r="253" spans="1:51" ht="18.75" customHeight="1">
      <c r="A253" s="55"/>
      <c r="B253" s="356" t="s">
        <v>359</v>
      </c>
      <c r="C253" s="357"/>
      <c r="D253" s="358"/>
      <c r="E253" s="362" t="s">
        <v>360</v>
      </c>
      <c r="F253" s="363"/>
      <c r="G253" s="363"/>
      <c r="H253" s="363"/>
      <c r="I253" s="364"/>
      <c r="J253" s="365" t="e">
        <f ca="1">Calcu!E180</f>
        <v>#N/A</v>
      </c>
      <c r="K253" s="366"/>
      <c r="L253" s="366"/>
      <c r="M253" s="366"/>
      <c r="N253" s="366"/>
      <c r="O253" s="367" t="str">
        <f>Calcu!F180</f>
        <v>˝</v>
      </c>
      <c r="P253" s="367"/>
      <c r="Q253" s="367"/>
      <c r="R253" s="368"/>
      <c r="S253" s="372" t="e">
        <f ca="1">Calcu!M180</f>
        <v>#N/A</v>
      </c>
      <c r="T253" s="373"/>
      <c r="U253" s="373"/>
      <c r="V253" s="373" t="e">
        <v>#REF!</v>
      </c>
      <c r="W253" s="373"/>
      <c r="X253" s="367" t="str">
        <f>Calcu!N180</f>
        <v>˝</v>
      </c>
      <c r="Y253" s="367"/>
      <c r="Z253" s="367"/>
      <c r="AA253" s="368"/>
      <c r="AB253" s="356" t="str">
        <f>Calcu!O180</f>
        <v>t</v>
      </c>
      <c r="AC253" s="357"/>
      <c r="AD253" s="357"/>
      <c r="AE253" s="357"/>
      <c r="AF253" s="358"/>
      <c r="AG253" s="356">
        <f>Calcu!P180</f>
        <v>-1</v>
      </c>
      <c r="AH253" s="357"/>
      <c r="AI253" s="357"/>
      <c r="AJ253" s="357"/>
      <c r="AK253" s="358"/>
      <c r="AL253" s="372" t="e">
        <f ca="1">Calcu!Q180</f>
        <v>#N/A</v>
      </c>
      <c r="AM253" s="373"/>
      <c r="AN253" s="373"/>
      <c r="AO253" s="373"/>
      <c r="AP253" s="373"/>
      <c r="AQ253" s="367" t="str">
        <f>Calcu!R180</f>
        <v>˝</v>
      </c>
      <c r="AR253" s="367"/>
      <c r="AS253" s="367"/>
      <c r="AT253" s="368"/>
      <c r="AU253" s="356">
        <f>Calcu!S180</f>
        <v>4</v>
      </c>
      <c r="AV253" s="357"/>
      <c r="AW253" s="357"/>
      <c r="AX253" s="357"/>
      <c r="AY253" s="358"/>
    </row>
    <row r="254" spans="1:51" ht="21" customHeight="1">
      <c r="A254" s="55"/>
      <c r="B254" s="356" t="s">
        <v>110</v>
      </c>
      <c r="C254" s="357"/>
      <c r="D254" s="358"/>
      <c r="E254" s="362" t="s">
        <v>361</v>
      </c>
      <c r="F254" s="363"/>
      <c r="G254" s="363"/>
      <c r="H254" s="363"/>
      <c r="I254" s="364"/>
      <c r="J254" s="365">
        <f>Calcu!E181</f>
        <v>0</v>
      </c>
      <c r="K254" s="366"/>
      <c r="L254" s="366"/>
      <c r="M254" s="366"/>
      <c r="N254" s="366"/>
      <c r="O254" s="367" t="str">
        <f>Calcu!F181</f>
        <v>˝</v>
      </c>
      <c r="P254" s="367"/>
      <c r="Q254" s="367"/>
      <c r="R254" s="368"/>
      <c r="S254" s="372" t="e">
        <f ca="1">Calcu!M181</f>
        <v>#N/A</v>
      </c>
      <c r="T254" s="373"/>
      <c r="U254" s="373"/>
      <c r="V254" s="373" t="e">
        <v>#REF!</v>
      </c>
      <c r="W254" s="373"/>
      <c r="X254" s="367" t="str">
        <f>Calcu!N181</f>
        <v>˝</v>
      </c>
      <c r="Y254" s="367"/>
      <c r="Z254" s="367"/>
      <c r="AA254" s="368"/>
      <c r="AB254" s="356" t="str">
        <f>Calcu!O181</f>
        <v>직사각형</v>
      </c>
      <c r="AC254" s="357"/>
      <c r="AD254" s="357"/>
      <c r="AE254" s="357"/>
      <c r="AF254" s="358"/>
      <c r="AG254" s="356">
        <f>Calcu!P181</f>
        <v>1</v>
      </c>
      <c r="AH254" s="357"/>
      <c r="AI254" s="357"/>
      <c r="AJ254" s="357"/>
      <c r="AK254" s="358"/>
      <c r="AL254" s="372" t="e">
        <f ca="1">Calcu!Q181</f>
        <v>#N/A</v>
      </c>
      <c r="AM254" s="373"/>
      <c r="AN254" s="373"/>
      <c r="AO254" s="373"/>
      <c r="AP254" s="373"/>
      <c r="AQ254" s="367" t="str">
        <f>Calcu!R181</f>
        <v>˝</v>
      </c>
      <c r="AR254" s="367"/>
      <c r="AS254" s="367"/>
      <c r="AT254" s="368"/>
      <c r="AU254" s="356" t="str">
        <f>Calcu!S181</f>
        <v>∞</v>
      </c>
      <c r="AV254" s="357"/>
      <c r="AW254" s="357"/>
      <c r="AX254" s="357"/>
      <c r="AY254" s="358"/>
    </row>
    <row r="255" spans="1:51" ht="18.75" customHeight="1">
      <c r="A255" s="55"/>
      <c r="B255" s="356" t="s">
        <v>72</v>
      </c>
      <c r="C255" s="357"/>
      <c r="D255" s="358"/>
      <c r="E255" s="362" t="s">
        <v>158</v>
      </c>
      <c r="F255" s="363"/>
      <c r="G255" s="363"/>
      <c r="H255" s="363"/>
      <c r="I255" s="364"/>
      <c r="J255" s="365">
        <f>Calcu!E182</f>
        <v>0</v>
      </c>
      <c r="K255" s="366"/>
      <c r="L255" s="366"/>
      <c r="M255" s="366"/>
      <c r="N255" s="366"/>
      <c r="O255" s="367" t="str">
        <f>Calcu!F182</f>
        <v>˝</v>
      </c>
      <c r="P255" s="367"/>
      <c r="Q255" s="367"/>
      <c r="R255" s="368"/>
      <c r="S255" s="372">
        <f>Calcu!M182</f>
        <v>0</v>
      </c>
      <c r="T255" s="373"/>
      <c r="U255" s="373"/>
      <c r="V255" s="373" t="e">
        <v>#REF!</v>
      </c>
      <c r="W255" s="373"/>
      <c r="X255" s="367" t="str">
        <f>Calcu!N182</f>
        <v>˝</v>
      </c>
      <c r="Y255" s="367"/>
      <c r="Z255" s="367"/>
      <c r="AA255" s="368"/>
      <c r="AB255" s="356" t="str">
        <f>Calcu!O182</f>
        <v>직사각형</v>
      </c>
      <c r="AC255" s="357"/>
      <c r="AD255" s="357"/>
      <c r="AE255" s="357"/>
      <c r="AF255" s="358"/>
      <c r="AG255" s="356">
        <f>Calcu!P182</f>
        <v>1</v>
      </c>
      <c r="AH255" s="357"/>
      <c r="AI255" s="357"/>
      <c r="AJ255" s="357"/>
      <c r="AK255" s="358"/>
      <c r="AL255" s="372">
        <f>Calcu!Q182</f>
        <v>0</v>
      </c>
      <c r="AM255" s="373"/>
      <c r="AN255" s="373"/>
      <c r="AO255" s="373"/>
      <c r="AP255" s="373"/>
      <c r="AQ255" s="367" t="str">
        <f>Calcu!R182</f>
        <v>˝</v>
      </c>
      <c r="AR255" s="367"/>
      <c r="AS255" s="367"/>
      <c r="AT255" s="368"/>
      <c r="AU255" s="356" t="str">
        <f>Calcu!S182</f>
        <v>∞</v>
      </c>
      <c r="AV255" s="357"/>
      <c r="AW255" s="357"/>
      <c r="AX255" s="357"/>
      <c r="AY255" s="358"/>
    </row>
    <row r="256" spans="1:51" ht="18.75" customHeight="1">
      <c r="A256" s="55"/>
      <c r="B256" s="356" t="s">
        <v>111</v>
      </c>
      <c r="C256" s="357"/>
      <c r="D256" s="358"/>
      <c r="E256" s="362" t="s">
        <v>362</v>
      </c>
      <c r="F256" s="363"/>
      <c r="G256" s="363"/>
      <c r="H256" s="363"/>
      <c r="I256" s="364"/>
      <c r="J256" s="365" t="e">
        <f ca="1">Calcu!E183</f>
        <v>#N/A</v>
      </c>
      <c r="K256" s="366"/>
      <c r="L256" s="366"/>
      <c r="M256" s="366"/>
      <c r="N256" s="366"/>
      <c r="O256" s="367" t="str">
        <f>Calcu!F183</f>
        <v>˝</v>
      </c>
      <c r="P256" s="367"/>
      <c r="Q256" s="367"/>
      <c r="R256" s="368"/>
      <c r="S256" s="369" t="s">
        <v>131</v>
      </c>
      <c r="T256" s="370"/>
      <c r="U256" s="370"/>
      <c r="V256" s="370"/>
      <c r="W256" s="370"/>
      <c r="X256" s="370"/>
      <c r="Y256" s="370"/>
      <c r="Z256" s="370"/>
      <c r="AA256" s="371"/>
      <c r="AB256" s="356" t="s">
        <v>363</v>
      </c>
      <c r="AC256" s="357"/>
      <c r="AD256" s="357"/>
      <c r="AE256" s="357"/>
      <c r="AF256" s="358"/>
      <c r="AG256" s="356" t="s">
        <v>364</v>
      </c>
      <c r="AH256" s="357"/>
      <c r="AI256" s="357"/>
      <c r="AJ256" s="357"/>
      <c r="AK256" s="358"/>
      <c r="AL256" s="372" t="e">
        <f>Calcu!Q183</f>
        <v>#DIV/0!</v>
      </c>
      <c r="AM256" s="373"/>
      <c r="AN256" s="373"/>
      <c r="AO256" s="373"/>
      <c r="AP256" s="373"/>
      <c r="AQ256" s="367" t="str">
        <f>Calcu!R183</f>
        <v>˝</v>
      </c>
      <c r="AR256" s="367"/>
      <c r="AS256" s="367"/>
      <c r="AT256" s="368"/>
      <c r="AU256" s="356" t="e">
        <f ca="1">Calcu!S183</f>
        <v>#N/A</v>
      </c>
      <c r="AV256" s="357"/>
      <c r="AW256" s="357"/>
      <c r="AX256" s="357"/>
      <c r="AY256" s="358"/>
    </row>
    <row r="257" spans="1:56" ht="18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212"/>
      <c r="AH257" s="55"/>
      <c r="AI257" s="55"/>
      <c r="AJ257" s="55"/>
      <c r="AK257" s="55"/>
      <c r="AL257" s="55"/>
      <c r="AM257" s="55"/>
      <c r="AN257" s="55"/>
      <c r="AO257" s="55"/>
      <c r="AQ257" s="55"/>
      <c r="AR257" s="55"/>
      <c r="AS257" s="55"/>
      <c r="AT257" s="55"/>
    </row>
    <row r="258" spans="1:56" ht="18.75" customHeight="1">
      <c r="A258" s="56" t="s">
        <v>365</v>
      </c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</row>
    <row r="259" spans="1:56" ht="18.75" customHeight="1">
      <c r="A259" s="55"/>
      <c r="B259" s="55"/>
      <c r="C259" s="55"/>
      <c r="D259" s="55"/>
      <c r="E259" s="58"/>
      <c r="F259" s="55"/>
      <c r="G259" s="55"/>
      <c r="H259" s="218" t="s">
        <v>122</v>
      </c>
      <c r="I259" s="359" t="e">
        <f ca="1">Calcu!E198</f>
        <v>#DIV/0!</v>
      </c>
      <c r="J259" s="359"/>
      <c r="K259" s="359"/>
      <c r="L259" s="217" t="s">
        <v>123</v>
      </c>
      <c r="M259" s="360" t="e">
        <f>AL256</f>
        <v>#DIV/0!</v>
      </c>
      <c r="N259" s="360"/>
      <c r="O259" s="360"/>
      <c r="P259" s="360"/>
      <c r="Q259" s="132" t="s">
        <v>114</v>
      </c>
      <c r="R259" s="360" t="e">
        <f ca="1">I259*M259</f>
        <v>#DIV/0!</v>
      </c>
      <c r="S259" s="360"/>
      <c r="T259" s="360"/>
      <c r="U259" s="360"/>
      <c r="V259" s="55" t="s">
        <v>366</v>
      </c>
      <c r="W259" s="361" t="e">
        <f ca="1">I259*M259</f>
        <v>#DIV/0!</v>
      </c>
      <c r="X259" s="361"/>
      <c r="Y259" s="361"/>
      <c r="Z259" s="361"/>
      <c r="AL259" s="55"/>
      <c r="AM259" s="55"/>
      <c r="AN259" s="55"/>
      <c r="AO259" s="55"/>
      <c r="AP259" s="55"/>
      <c r="AQ259" s="55"/>
      <c r="AR259" s="55"/>
      <c r="AS259" s="55"/>
      <c r="AT259" s="55"/>
    </row>
    <row r="264" spans="1:56" s="65" customFormat="1" ht="18.75" customHeight="1">
      <c r="A264" s="56" t="str">
        <f>"○ "&amp;Calcu!I206</f>
        <v xml:space="preserve">○ ± 00, </v>
      </c>
    </row>
    <row r="265" spans="1:56" ht="18.75" customHeight="1">
      <c r="A265" s="56" t="s">
        <v>367</v>
      </c>
      <c r="B265" s="208"/>
      <c r="C265" s="208"/>
      <c r="D265" s="208"/>
      <c r="E265" s="208"/>
      <c r="F265" s="208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08"/>
      <c r="Y265" s="208"/>
      <c r="Z265" s="208"/>
      <c r="AA265" s="208"/>
      <c r="AB265" s="208"/>
      <c r="AC265" s="208"/>
      <c r="AD265" s="208"/>
      <c r="AE265" s="208"/>
      <c r="AF265" s="208"/>
      <c r="AG265" s="208"/>
      <c r="AH265" s="208"/>
      <c r="AI265" s="208"/>
      <c r="AJ265" s="208"/>
      <c r="AK265" s="208"/>
      <c r="AL265" s="208"/>
      <c r="AM265" s="208"/>
      <c r="AN265" s="208"/>
      <c r="AO265" s="208"/>
      <c r="AP265" s="208"/>
      <c r="AQ265" s="208"/>
      <c r="AR265" s="208"/>
    </row>
    <row r="266" spans="1:56" ht="18.75" customHeight="1">
      <c r="A266" s="56"/>
      <c r="B266" s="398" t="s">
        <v>196</v>
      </c>
      <c r="C266" s="399"/>
      <c r="D266" s="399"/>
      <c r="E266" s="399"/>
      <c r="F266" s="400"/>
      <c r="G266" s="398" t="s">
        <v>284</v>
      </c>
      <c r="H266" s="399"/>
      <c r="I266" s="399"/>
      <c r="J266" s="399"/>
      <c r="K266" s="400"/>
      <c r="L266" s="398" t="s">
        <v>198</v>
      </c>
      <c r="M266" s="399"/>
      <c r="N266" s="399"/>
      <c r="O266" s="399"/>
      <c r="P266" s="400"/>
      <c r="Q266" s="407" t="str">
        <f>Calcu!G209</f>
        <v>전기식 수준기 지시값 (, )</v>
      </c>
      <c r="R266" s="408"/>
      <c r="S266" s="408"/>
      <c r="T266" s="408"/>
      <c r="U266" s="408"/>
      <c r="V266" s="408"/>
      <c r="W266" s="408"/>
      <c r="X266" s="408"/>
      <c r="Y266" s="408"/>
      <c r="Z266" s="408"/>
      <c r="AA266" s="408"/>
      <c r="AB266" s="408"/>
      <c r="AC266" s="408"/>
      <c r="AD266" s="408"/>
      <c r="AE266" s="408"/>
      <c r="AF266" s="408"/>
      <c r="AG266" s="408"/>
      <c r="AH266" s="408"/>
      <c r="AI266" s="408"/>
      <c r="AJ266" s="408"/>
      <c r="AK266" s="408"/>
      <c r="AL266" s="408"/>
      <c r="AM266" s="408"/>
      <c r="AN266" s="408"/>
      <c r="AO266" s="408"/>
      <c r="AP266" s="408"/>
      <c r="AQ266" s="408"/>
      <c r="AR266" s="408"/>
      <c r="AS266" s="408"/>
      <c r="AT266" s="409"/>
      <c r="AU266" s="398" t="s">
        <v>368</v>
      </c>
      <c r="AV266" s="399"/>
      <c r="AW266" s="399"/>
      <c r="AX266" s="399"/>
      <c r="AY266" s="400"/>
    </row>
    <row r="267" spans="1:56" ht="18.75" customHeight="1">
      <c r="A267" s="56"/>
      <c r="B267" s="401"/>
      <c r="C267" s="402"/>
      <c r="D267" s="402"/>
      <c r="E267" s="402"/>
      <c r="F267" s="403"/>
      <c r="G267" s="401"/>
      <c r="H267" s="402"/>
      <c r="I267" s="402"/>
      <c r="J267" s="402"/>
      <c r="K267" s="403"/>
      <c r="L267" s="404"/>
      <c r="M267" s="405"/>
      <c r="N267" s="405"/>
      <c r="O267" s="405"/>
      <c r="P267" s="406"/>
      <c r="Q267" s="407" t="s">
        <v>369</v>
      </c>
      <c r="R267" s="408"/>
      <c r="S267" s="408"/>
      <c r="T267" s="408"/>
      <c r="U267" s="409"/>
      <c r="V267" s="407" t="s">
        <v>147</v>
      </c>
      <c r="W267" s="408"/>
      <c r="X267" s="408"/>
      <c r="Y267" s="408"/>
      <c r="Z267" s="409"/>
      <c r="AA267" s="407" t="s">
        <v>148</v>
      </c>
      <c r="AB267" s="408"/>
      <c r="AC267" s="408"/>
      <c r="AD267" s="408"/>
      <c r="AE267" s="409"/>
      <c r="AF267" s="407" t="s">
        <v>149</v>
      </c>
      <c r="AG267" s="408"/>
      <c r="AH267" s="408"/>
      <c r="AI267" s="408"/>
      <c r="AJ267" s="409"/>
      <c r="AK267" s="407" t="s">
        <v>150</v>
      </c>
      <c r="AL267" s="408"/>
      <c r="AM267" s="408"/>
      <c r="AN267" s="408"/>
      <c r="AO267" s="409"/>
      <c r="AP267" s="407" t="s">
        <v>370</v>
      </c>
      <c r="AQ267" s="408"/>
      <c r="AR267" s="408"/>
      <c r="AS267" s="408"/>
      <c r="AT267" s="409"/>
      <c r="AU267" s="404"/>
      <c r="AV267" s="405"/>
      <c r="AW267" s="405"/>
      <c r="AX267" s="405"/>
      <c r="AY267" s="406"/>
    </row>
    <row r="268" spans="1:56" ht="18.75" customHeight="1">
      <c r="A268" s="56"/>
      <c r="B268" s="404"/>
      <c r="C268" s="405"/>
      <c r="D268" s="405"/>
      <c r="E268" s="405"/>
      <c r="F268" s="406"/>
      <c r="G268" s="404"/>
      <c r="H268" s="405"/>
      <c r="I268" s="405"/>
      <c r="J268" s="405"/>
      <c r="K268" s="406"/>
      <c r="L268" s="407" t="str">
        <f>Calcu!F212</f>
        <v/>
      </c>
      <c r="M268" s="408"/>
      <c r="N268" s="408"/>
      <c r="O268" s="408"/>
      <c r="P268" s="409"/>
      <c r="Q268" s="407">
        <f>Calcu!G211</f>
        <v>0</v>
      </c>
      <c r="R268" s="408"/>
      <c r="S268" s="408"/>
      <c r="T268" s="408"/>
      <c r="U268" s="409"/>
      <c r="V268" s="407">
        <f>Calcu!H211</f>
        <v>0</v>
      </c>
      <c r="W268" s="408"/>
      <c r="X268" s="408"/>
      <c r="Y268" s="408"/>
      <c r="Z268" s="409"/>
      <c r="AA268" s="407">
        <f>Calcu!I211</f>
        <v>0</v>
      </c>
      <c r="AB268" s="408"/>
      <c r="AC268" s="408"/>
      <c r="AD268" s="408"/>
      <c r="AE268" s="409"/>
      <c r="AF268" s="407">
        <f>Calcu!J211</f>
        <v>0</v>
      </c>
      <c r="AG268" s="408"/>
      <c r="AH268" s="408"/>
      <c r="AI268" s="408"/>
      <c r="AJ268" s="409"/>
      <c r="AK268" s="407">
        <f>Calcu!K211</f>
        <v>0</v>
      </c>
      <c r="AL268" s="408"/>
      <c r="AM268" s="408"/>
      <c r="AN268" s="408"/>
      <c r="AO268" s="409"/>
      <c r="AP268" s="407">
        <f>Calcu!L211</f>
        <v>0</v>
      </c>
      <c r="AQ268" s="408"/>
      <c r="AR268" s="408"/>
      <c r="AS268" s="408"/>
      <c r="AT268" s="409"/>
      <c r="AU268" s="407">
        <f>Calcu!M211</f>
        <v>0</v>
      </c>
      <c r="AV268" s="408"/>
      <c r="AW268" s="408"/>
      <c r="AX268" s="408"/>
      <c r="AY268" s="409"/>
    </row>
    <row r="269" spans="1:56" ht="18.75" customHeight="1">
      <c r="A269" s="56"/>
      <c r="B269" s="369" t="str">
        <f>Calcu!C212</f>
        <v/>
      </c>
      <c r="C269" s="370"/>
      <c r="D269" s="370"/>
      <c r="E269" s="370"/>
      <c r="F269" s="371"/>
      <c r="G269" s="369" t="str">
        <f>Calcu!D212</f>
        <v/>
      </c>
      <c r="H269" s="370"/>
      <c r="I269" s="370"/>
      <c r="J269" s="370"/>
      <c r="K269" s="371"/>
      <c r="L269" s="369" t="str">
        <f>Calcu!E212</f>
        <v/>
      </c>
      <c r="M269" s="370"/>
      <c r="N269" s="370"/>
      <c r="O269" s="370"/>
      <c r="P269" s="371"/>
      <c r="Q269" s="369" t="str">
        <f>Calcu!G212</f>
        <v/>
      </c>
      <c r="R269" s="370"/>
      <c r="S269" s="370"/>
      <c r="T269" s="370"/>
      <c r="U269" s="371"/>
      <c r="V269" s="369" t="str">
        <f>Calcu!H212</f>
        <v/>
      </c>
      <c r="W269" s="370"/>
      <c r="X269" s="370"/>
      <c r="Y269" s="370"/>
      <c r="Z269" s="371"/>
      <c r="AA269" s="369" t="str">
        <f>Calcu!I212</f>
        <v/>
      </c>
      <c r="AB269" s="370"/>
      <c r="AC269" s="370"/>
      <c r="AD269" s="370"/>
      <c r="AE269" s="371"/>
      <c r="AF269" s="369" t="str">
        <f>Calcu!J212</f>
        <v/>
      </c>
      <c r="AG269" s="370"/>
      <c r="AH269" s="370"/>
      <c r="AI269" s="370"/>
      <c r="AJ269" s="371"/>
      <c r="AK269" s="369" t="str">
        <f>Calcu!K212</f>
        <v/>
      </c>
      <c r="AL269" s="370"/>
      <c r="AM269" s="370"/>
      <c r="AN269" s="370"/>
      <c r="AO269" s="371"/>
      <c r="AP269" s="369" t="str">
        <f>Calcu!L212</f>
        <v/>
      </c>
      <c r="AQ269" s="370"/>
      <c r="AR269" s="370"/>
      <c r="AS269" s="370"/>
      <c r="AT269" s="371"/>
      <c r="AU269" s="395" t="str">
        <f>Calcu!M212</f>
        <v/>
      </c>
      <c r="AV269" s="396"/>
      <c r="AW269" s="396"/>
      <c r="AX269" s="396"/>
      <c r="AY269" s="397"/>
    </row>
    <row r="270" spans="1:56" ht="18.75" customHeight="1">
      <c r="A270" s="56"/>
      <c r="B270" s="369" t="str">
        <f>Calcu!C213</f>
        <v/>
      </c>
      <c r="C270" s="370"/>
      <c r="D270" s="370"/>
      <c r="E270" s="370"/>
      <c r="F270" s="371"/>
      <c r="G270" s="369" t="str">
        <f>Calcu!D213</f>
        <v/>
      </c>
      <c r="H270" s="370"/>
      <c r="I270" s="370"/>
      <c r="J270" s="370"/>
      <c r="K270" s="371"/>
      <c r="L270" s="369" t="str">
        <f>Calcu!E213</f>
        <v/>
      </c>
      <c r="M270" s="370"/>
      <c r="N270" s="370"/>
      <c r="O270" s="370"/>
      <c r="P270" s="371"/>
      <c r="Q270" s="369" t="str">
        <f>Calcu!G213</f>
        <v/>
      </c>
      <c r="R270" s="370"/>
      <c r="S270" s="370"/>
      <c r="T270" s="370"/>
      <c r="U270" s="371"/>
      <c r="V270" s="369" t="str">
        <f>Calcu!H213</f>
        <v/>
      </c>
      <c r="W270" s="370"/>
      <c r="X270" s="370"/>
      <c r="Y270" s="370"/>
      <c r="Z270" s="371"/>
      <c r="AA270" s="369" t="str">
        <f>Calcu!I213</f>
        <v/>
      </c>
      <c r="AB270" s="370"/>
      <c r="AC270" s="370"/>
      <c r="AD270" s="370"/>
      <c r="AE270" s="371"/>
      <c r="AF270" s="369" t="str">
        <f>Calcu!J213</f>
        <v/>
      </c>
      <c r="AG270" s="370"/>
      <c r="AH270" s="370"/>
      <c r="AI270" s="370"/>
      <c r="AJ270" s="371"/>
      <c r="AK270" s="369" t="str">
        <f>Calcu!K213</f>
        <v/>
      </c>
      <c r="AL270" s="370"/>
      <c r="AM270" s="370"/>
      <c r="AN270" s="370"/>
      <c r="AO270" s="371"/>
      <c r="AP270" s="369" t="str">
        <f>Calcu!L213</f>
        <v/>
      </c>
      <c r="AQ270" s="370"/>
      <c r="AR270" s="370"/>
      <c r="AS270" s="370"/>
      <c r="AT270" s="371"/>
      <c r="AU270" s="395" t="str">
        <f>Calcu!M213</f>
        <v/>
      </c>
      <c r="AV270" s="396"/>
      <c r="AW270" s="396"/>
      <c r="AX270" s="396"/>
      <c r="AY270" s="397"/>
    </row>
    <row r="271" spans="1:56" ht="18.75" customHeight="1">
      <c r="A271" s="56"/>
      <c r="B271" s="369" t="str">
        <f>Calcu!C214</f>
        <v/>
      </c>
      <c r="C271" s="370"/>
      <c r="D271" s="370"/>
      <c r="E271" s="370"/>
      <c r="F271" s="371"/>
      <c r="G271" s="369" t="str">
        <f>Calcu!D214</f>
        <v/>
      </c>
      <c r="H271" s="370"/>
      <c r="I271" s="370"/>
      <c r="J271" s="370"/>
      <c r="K271" s="371"/>
      <c r="L271" s="369" t="str">
        <f>Calcu!E214</f>
        <v/>
      </c>
      <c r="M271" s="370"/>
      <c r="N271" s="370"/>
      <c r="O271" s="370"/>
      <c r="P271" s="371"/>
      <c r="Q271" s="369" t="str">
        <f>Calcu!G214</f>
        <v/>
      </c>
      <c r="R271" s="370"/>
      <c r="S271" s="370"/>
      <c r="T271" s="370"/>
      <c r="U271" s="371"/>
      <c r="V271" s="369" t="str">
        <f>Calcu!H214</f>
        <v/>
      </c>
      <c r="W271" s="370"/>
      <c r="X271" s="370"/>
      <c r="Y271" s="370"/>
      <c r="Z271" s="371"/>
      <c r="AA271" s="369" t="str">
        <f>Calcu!I214</f>
        <v/>
      </c>
      <c r="AB271" s="370"/>
      <c r="AC271" s="370"/>
      <c r="AD271" s="370"/>
      <c r="AE271" s="371"/>
      <c r="AF271" s="369" t="str">
        <f>Calcu!J214</f>
        <v/>
      </c>
      <c r="AG271" s="370"/>
      <c r="AH271" s="370"/>
      <c r="AI271" s="370"/>
      <c r="AJ271" s="371"/>
      <c r="AK271" s="369" t="str">
        <f>Calcu!K214</f>
        <v/>
      </c>
      <c r="AL271" s="370"/>
      <c r="AM271" s="370"/>
      <c r="AN271" s="370"/>
      <c r="AO271" s="371"/>
      <c r="AP271" s="369" t="str">
        <f>Calcu!L214</f>
        <v/>
      </c>
      <c r="AQ271" s="370"/>
      <c r="AR271" s="370"/>
      <c r="AS271" s="370"/>
      <c r="AT271" s="371"/>
      <c r="AU271" s="395" t="str">
        <f>Calcu!M214</f>
        <v/>
      </c>
      <c r="AV271" s="396"/>
      <c r="AW271" s="396"/>
      <c r="AX271" s="396"/>
      <c r="AY271" s="397"/>
    </row>
    <row r="272" spans="1:56" ht="18.75" customHeight="1">
      <c r="A272" s="56"/>
      <c r="B272" s="369" t="str">
        <f>Calcu!C215</f>
        <v/>
      </c>
      <c r="C272" s="370"/>
      <c r="D272" s="370"/>
      <c r="E272" s="370"/>
      <c r="F272" s="371"/>
      <c r="G272" s="369" t="str">
        <f>Calcu!D215</f>
        <v/>
      </c>
      <c r="H272" s="370"/>
      <c r="I272" s="370"/>
      <c r="J272" s="370"/>
      <c r="K272" s="371"/>
      <c r="L272" s="369" t="str">
        <f>Calcu!E215</f>
        <v/>
      </c>
      <c r="M272" s="370"/>
      <c r="N272" s="370"/>
      <c r="O272" s="370"/>
      <c r="P272" s="371"/>
      <c r="Q272" s="369" t="str">
        <f>Calcu!G215</f>
        <v/>
      </c>
      <c r="R272" s="370"/>
      <c r="S272" s="370"/>
      <c r="T272" s="370"/>
      <c r="U272" s="371"/>
      <c r="V272" s="369" t="str">
        <f>Calcu!H215</f>
        <v/>
      </c>
      <c r="W272" s="370"/>
      <c r="X272" s="370"/>
      <c r="Y272" s="370"/>
      <c r="Z272" s="371"/>
      <c r="AA272" s="369" t="str">
        <f>Calcu!I215</f>
        <v/>
      </c>
      <c r="AB272" s="370"/>
      <c r="AC272" s="370"/>
      <c r="AD272" s="370"/>
      <c r="AE272" s="371"/>
      <c r="AF272" s="369" t="str">
        <f>Calcu!J215</f>
        <v/>
      </c>
      <c r="AG272" s="370"/>
      <c r="AH272" s="370"/>
      <c r="AI272" s="370"/>
      <c r="AJ272" s="371"/>
      <c r="AK272" s="369" t="str">
        <f>Calcu!K215</f>
        <v/>
      </c>
      <c r="AL272" s="370"/>
      <c r="AM272" s="370"/>
      <c r="AN272" s="370"/>
      <c r="AO272" s="371"/>
      <c r="AP272" s="369" t="str">
        <f>Calcu!L215</f>
        <v/>
      </c>
      <c r="AQ272" s="370"/>
      <c r="AR272" s="370"/>
      <c r="AS272" s="370"/>
      <c r="AT272" s="371"/>
      <c r="AU272" s="395" t="str">
        <f>Calcu!M215</f>
        <v/>
      </c>
      <c r="AV272" s="396"/>
      <c r="AW272" s="396"/>
      <c r="AX272" s="396"/>
      <c r="AY272" s="397"/>
    </row>
    <row r="273" spans="1:51" ht="18.75" customHeight="1">
      <c r="A273" s="56"/>
      <c r="B273" s="369" t="str">
        <f>Calcu!C216</f>
        <v/>
      </c>
      <c r="C273" s="370"/>
      <c r="D273" s="370"/>
      <c r="E273" s="370"/>
      <c r="F273" s="371"/>
      <c r="G273" s="369" t="str">
        <f>Calcu!D216</f>
        <v/>
      </c>
      <c r="H273" s="370"/>
      <c r="I273" s="370"/>
      <c r="J273" s="370"/>
      <c r="K273" s="371"/>
      <c r="L273" s="369" t="str">
        <f>Calcu!E216</f>
        <v/>
      </c>
      <c r="M273" s="370"/>
      <c r="N273" s="370"/>
      <c r="O273" s="370"/>
      <c r="P273" s="371"/>
      <c r="Q273" s="369" t="str">
        <f>Calcu!G216</f>
        <v/>
      </c>
      <c r="R273" s="370"/>
      <c r="S273" s="370"/>
      <c r="T273" s="370"/>
      <c r="U273" s="371"/>
      <c r="V273" s="369" t="str">
        <f>Calcu!H216</f>
        <v/>
      </c>
      <c r="W273" s="370"/>
      <c r="X273" s="370"/>
      <c r="Y273" s="370"/>
      <c r="Z273" s="371"/>
      <c r="AA273" s="369" t="str">
        <f>Calcu!I216</f>
        <v/>
      </c>
      <c r="AB273" s="370"/>
      <c r="AC273" s="370"/>
      <c r="AD273" s="370"/>
      <c r="AE273" s="371"/>
      <c r="AF273" s="369" t="str">
        <f>Calcu!J216</f>
        <v/>
      </c>
      <c r="AG273" s="370"/>
      <c r="AH273" s="370"/>
      <c r="AI273" s="370"/>
      <c r="AJ273" s="371"/>
      <c r="AK273" s="369" t="str">
        <f>Calcu!K216</f>
        <v/>
      </c>
      <c r="AL273" s="370"/>
      <c r="AM273" s="370"/>
      <c r="AN273" s="370"/>
      <c r="AO273" s="371"/>
      <c r="AP273" s="369" t="str">
        <f>Calcu!L216</f>
        <v/>
      </c>
      <c r="AQ273" s="370"/>
      <c r="AR273" s="370"/>
      <c r="AS273" s="370"/>
      <c r="AT273" s="371"/>
      <c r="AU273" s="395" t="str">
        <f>Calcu!M216</f>
        <v/>
      </c>
      <c r="AV273" s="396"/>
      <c r="AW273" s="396"/>
      <c r="AX273" s="396"/>
      <c r="AY273" s="397"/>
    </row>
    <row r="274" spans="1:51" ht="18.75" customHeight="1">
      <c r="A274" s="56"/>
      <c r="B274" s="369" t="str">
        <f>Calcu!C217</f>
        <v/>
      </c>
      <c r="C274" s="370"/>
      <c r="D274" s="370"/>
      <c r="E274" s="370"/>
      <c r="F274" s="371"/>
      <c r="G274" s="369" t="str">
        <f>Calcu!D217</f>
        <v/>
      </c>
      <c r="H274" s="370"/>
      <c r="I274" s="370"/>
      <c r="J274" s="370"/>
      <c r="K274" s="371"/>
      <c r="L274" s="369" t="str">
        <f>Calcu!E217</f>
        <v/>
      </c>
      <c r="M274" s="370"/>
      <c r="N274" s="370"/>
      <c r="O274" s="370"/>
      <c r="P274" s="371"/>
      <c r="Q274" s="369" t="str">
        <f>Calcu!G217</f>
        <v/>
      </c>
      <c r="R274" s="370"/>
      <c r="S274" s="370"/>
      <c r="T274" s="370"/>
      <c r="U274" s="371"/>
      <c r="V274" s="369" t="str">
        <f>Calcu!H217</f>
        <v/>
      </c>
      <c r="W274" s="370"/>
      <c r="X274" s="370"/>
      <c r="Y274" s="370"/>
      <c r="Z274" s="371"/>
      <c r="AA274" s="369" t="str">
        <f>Calcu!I217</f>
        <v/>
      </c>
      <c r="AB274" s="370"/>
      <c r="AC274" s="370"/>
      <c r="AD274" s="370"/>
      <c r="AE274" s="371"/>
      <c r="AF274" s="369" t="str">
        <f>Calcu!J217</f>
        <v/>
      </c>
      <c r="AG274" s="370"/>
      <c r="AH274" s="370"/>
      <c r="AI274" s="370"/>
      <c r="AJ274" s="371"/>
      <c r="AK274" s="369" t="str">
        <f>Calcu!K217</f>
        <v/>
      </c>
      <c r="AL274" s="370"/>
      <c r="AM274" s="370"/>
      <c r="AN274" s="370"/>
      <c r="AO274" s="371"/>
      <c r="AP274" s="369" t="str">
        <f>Calcu!L217</f>
        <v/>
      </c>
      <c r="AQ274" s="370"/>
      <c r="AR274" s="370"/>
      <c r="AS274" s="370"/>
      <c r="AT274" s="371"/>
      <c r="AU274" s="395" t="str">
        <f>Calcu!M217</f>
        <v/>
      </c>
      <c r="AV274" s="396"/>
      <c r="AW274" s="396"/>
      <c r="AX274" s="396"/>
      <c r="AY274" s="397"/>
    </row>
    <row r="275" spans="1:51" ht="18.75" customHeight="1">
      <c r="A275" s="56"/>
      <c r="B275" s="369" t="str">
        <f>Calcu!C218</f>
        <v/>
      </c>
      <c r="C275" s="370"/>
      <c r="D275" s="370"/>
      <c r="E275" s="370"/>
      <c r="F275" s="371"/>
      <c r="G275" s="369" t="str">
        <f>Calcu!D218</f>
        <v/>
      </c>
      <c r="H275" s="370"/>
      <c r="I275" s="370"/>
      <c r="J275" s="370"/>
      <c r="K275" s="371"/>
      <c r="L275" s="369" t="str">
        <f>Calcu!E218</f>
        <v/>
      </c>
      <c r="M275" s="370"/>
      <c r="N275" s="370"/>
      <c r="O275" s="370"/>
      <c r="P275" s="371"/>
      <c r="Q275" s="369" t="str">
        <f>Calcu!G218</f>
        <v/>
      </c>
      <c r="R275" s="370"/>
      <c r="S275" s="370"/>
      <c r="T275" s="370"/>
      <c r="U275" s="371"/>
      <c r="V275" s="369" t="str">
        <f>Calcu!H218</f>
        <v/>
      </c>
      <c r="W275" s="370"/>
      <c r="X275" s="370"/>
      <c r="Y275" s="370"/>
      <c r="Z275" s="371"/>
      <c r="AA275" s="369" t="str">
        <f>Calcu!I218</f>
        <v/>
      </c>
      <c r="AB275" s="370"/>
      <c r="AC275" s="370"/>
      <c r="AD275" s="370"/>
      <c r="AE275" s="371"/>
      <c r="AF275" s="369" t="str">
        <f>Calcu!J218</f>
        <v/>
      </c>
      <c r="AG275" s="370"/>
      <c r="AH275" s="370"/>
      <c r="AI275" s="370"/>
      <c r="AJ275" s="371"/>
      <c r="AK275" s="369" t="str">
        <f>Calcu!K218</f>
        <v/>
      </c>
      <c r="AL275" s="370"/>
      <c r="AM275" s="370"/>
      <c r="AN275" s="370"/>
      <c r="AO275" s="371"/>
      <c r="AP275" s="369" t="str">
        <f>Calcu!L218</f>
        <v/>
      </c>
      <c r="AQ275" s="370"/>
      <c r="AR275" s="370"/>
      <c r="AS275" s="370"/>
      <c r="AT275" s="371"/>
      <c r="AU275" s="395" t="str">
        <f>Calcu!M218</f>
        <v/>
      </c>
      <c r="AV275" s="396"/>
      <c r="AW275" s="396"/>
      <c r="AX275" s="396"/>
      <c r="AY275" s="397"/>
    </row>
    <row r="276" spans="1:51" ht="18.75" customHeight="1">
      <c r="A276" s="56"/>
      <c r="B276" s="369" t="str">
        <f>Calcu!C219</f>
        <v/>
      </c>
      <c r="C276" s="370"/>
      <c r="D276" s="370"/>
      <c r="E276" s="370"/>
      <c r="F276" s="371"/>
      <c r="G276" s="369" t="str">
        <f>Calcu!D219</f>
        <v/>
      </c>
      <c r="H276" s="370"/>
      <c r="I276" s="370"/>
      <c r="J276" s="370"/>
      <c r="K276" s="371"/>
      <c r="L276" s="369" t="str">
        <f>Calcu!E219</f>
        <v/>
      </c>
      <c r="M276" s="370"/>
      <c r="N276" s="370"/>
      <c r="O276" s="370"/>
      <c r="P276" s="371"/>
      <c r="Q276" s="369" t="str">
        <f>Calcu!G219</f>
        <v/>
      </c>
      <c r="R276" s="370"/>
      <c r="S276" s="370"/>
      <c r="T276" s="370"/>
      <c r="U276" s="371"/>
      <c r="V276" s="369" t="str">
        <f>Calcu!H219</f>
        <v/>
      </c>
      <c r="W276" s="370"/>
      <c r="X276" s="370"/>
      <c r="Y276" s="370"/>
      <c r="Z276" s="371"/>
      <c r="AA276" s="369" t="str">
        <f>Calcu!I219</f>
        <v/>
      </c>
      <c r="AB276" s="370"/>
      <c r="AC276" s="370"/>
      <c r="AD276" s="370"/>
      <c r="AE276" s="371"/>
      <c r="AF276" s="369" t="str">
        <f>Calcu!J219</f>
        <v/>
      </c>
      <c r="AG276" s="370"/>
      <c r="AH276" s="370"/>
      <c r="AI276" s="370"/>
      <c r="AJ276" s="371"/>
      <c r="AK276" s="369" t="str">
        <f>Calcu!K219</f>
        <v/>
      </c>
      <c r="AL276" s="370"/>
      <c r="AM276" s="370"/>
      <c r="AN276" s="370"/>
      <c r="AO276" s="371"/>
      <c r="AP276" s="369" t="str">
        <f>Calcu!L219</f>
        <v/>
      </c>
      <c r="AQ276" s="370"/>
      <c r="AR276" s="370"/>
      <c r="AS276" s="370"/>
      <c r="AT276" s="371"/>
      <c r="AU276" s="395" t="str">
        <f>Calcu!M219</f>
        <v/>
      </c>
      <c r="AV276" s="396"/>
      <c r="AW276" s="396"/>
      <c r="AX276" s="396"/>
      <c r="AY276" s="397"/>
    </row>
    <row r="277" spans="1:51" ht="18.75" customHeight="1">
      <c r="A277" s="56"/>
      <c r="B277" s="369" t="str">
        <f>Calcu!C220</f>
        <v/>
      </c>
      <c r="C277" s="370"/>
      <c r="D277" s="370"/>
      <c r="E277" s="370"/>
      <c r="F277" s="371"/>
      <c r="G277" s="369" t="str">
        <f>Calcu!D220</f>
        <v/>
      </c>
      <c r="H277" s="370"/>
      <c r="I277" s="370"/>
      <c r="J277" s="370"/>
      <c r="K277" s="371"/>
      <c r="L277" s="369" t="str">
        <f>Calcu!E220</f>
        <v/>
      </c>
      <c r="M277" s="370"/>
      <c r="N277" s="370"/>
      <c r="O277" s="370"/>
      <c r="P277" s="371"/>
      <c r="Q277" s="369" t="str">
        <f>Calcu!G220</f>
        <v/>
      </c>
      <c r="R277" s="370"/>
      <c r="S277" s="370"/>
      <c r="T277" s="370"/>
      <c r="U277" s="371"/>
      <c r="V277" s="369" t="str">
        <f>Calcu!H220</f>
        <v/>
      </c>
      <c r="W277" s="370"/>
      <c r="X277" s="370"/>
      <c r="Y277" s="370"/>
      <c r="Z277" s="371"/>
      <c r="AA277" s="369" t="str">
        <f>Calcu!I220</f>
        <v/>
      </c>
      <c r="AB277" s="370"/>
      <c r="AC277" s="370"/>
      <c r="AD277" s="370"/>
      <c r="AE277" s="371"/>
      <c r="AF277" s="369" t="str">
        <f>Calcu!J220</f>
        <v/>
      </c>
      <c r="AG277" s="370"/>
      <c r="AH277" s="370"/>
      <c r="AI277" s="370"/>
      <c r="AJ277" s="371"/>
      <c r="AK277" s="369" t="str">
        <f>Calcu!K220</f>
        <v/>
      </c>
      <c r="AL277" s="370"/>
      <c r="AM277" s="370"/>
      <c r="AN277" s="370"/>
      <c r="AO277" s="371"/>
      <c r="AP277" s="369" t="str">
        <f>Calcu!L220</f>
        <v/>
      </c>
      <c r="AQ277" s="370"/>
      <c r="AR277" s="370"/>
      <c r="AS277" s="370"/>
      <c r="AT277" s="371"/>
      <c r="AU277" s="395" t="str">
        <f>Calcu!M220</f>
        <v/>
      </c>
      <c r="AV277" s="396"/>
      <c r="AW277" s="396"/>
      <c r="AX277" s="396"/>
      <c r="AY277" s="397"/>
    </row>
    <row r="278" spans="1:51" ht="18.75" customHeight="1">
      <c r="A278" s="56"/>
      <c r="B278" s="369" t="str">
        <f>Calcu!C221</f>
        <v/>
      </c>
      <c r="C278" s="370"/>
      <c r="D278" s="370"/>
      <c r="E278" s="370"/>
      <c r="F278" s="371"/>
      <c r="G278" s="369" t="str">
        <f>Calcu!D221</f>
        <v/>
      </c>
      <c r="H278" s="370"/>
      <c r="I278" s="370"/>
      <c r="J278" s="370"/>
      <c r="K278" s="371"/>
      <c r="L278" s="369" t="str">
        <f>Calcu!E221</f>
        <v/>
      </c>
      <c r="M278" s="370"/>
      <c r="N278" s="370"/>
      <c r="O278" s="370"/>
      <c r="P278" s="371"/>
      <c r="Q278" s="369" t="str">
        <f>Calcu!G221</f>
        <v/>
      </c>
      <c r="R278" s="370"/>
      <c r="S278" s="370"/>
      <c r="T278" s="370"/>
      <c r="U278" s="371"/>
      <c r="V278" s="369" t="str">
        <f>Calcu!H221</f>
        <v/>
      </c>
      <c r="W278" s="370"/>
      <c r="X278" s="370"/>
      <c r="Y278" s="370"/>
      <c r="Z278" s="371"/>
      <c r="AA278" s="369" t="str">
        <f>Calcu!I221</f>
        <v/>
      </c>
      <c r="AB278" s="370"/>
      <c r="AC278" s="370"/>
      <c r="AD278" s="370"/>
      <c r="AE278" s="371"/>
      <c r="AF278" s="369" t="str">
        <f>Calcu!J221</f>
        <v/>
      </c>
      <c r="AG278" s="370"/>
      <c r="AH278" s="370"/>
      <c r="AI278" s="370"/>
      <c r="AJ278" s="371"/>
      <c r="AK278" s="369" t="str">
        <f>Calcu!K221</f>
        <v/>
      </c>
      <c r="AL278" s="370"/>
      <c r="AM278" s="370"/>
      <c r="AN278" s="370"/>
      <c r="AO278" s="371"/>
      <c r="AP278" s="369" t="str">
        <f>Calcu!L221</f>
        <v/>
      </c>
      <c r="AQ278" s="370"/>
      <c r="AR278" s="370"/>
      <c r="AS278" s="370"/>
      <c r="AT278" s="371"/>
      <c r="AU278" s="395" t="str">
        <f>Calcu!M221</f>
        <v/>
      </c>
      <c r="AV278" s="396"/>
      <c r="AW278" s="396"/>
      <c r="AX278" s="396"/>
      <c r="AY278" s="397"/>
    </row>
    <row r="279" spans="1:51" ht="18.75" customHeight="1">
      <c r="A279" s="56"/>
      <c r="B279" s="369" t="str">
        <f>Calcu!C222</f>
        <v/>
      </c>
      <c r="C279" s="370"/>
      <c r="D279" s="370"/>
      <c r="E279" s="370"/>
      <c r="F279" s="371"/>
      <c r="G279" s="369" t="str">
        <f>Calcu!D222</f>
        <v/>
      </c>
      <c r="H279" s="370"/>
      <c r="I279" s="370"/>
      <c r="J279" s="370"/>
      <c r="K279" s="371"/>
      <c r="L279" s="369" t="str">
        <f>Calcu!E222</f>
        <v/>
      </c>
      <c r="M279" s="370"/>
      <c r="N279" s="370"/>
      <c r="O279" s="370"/>
      <c r="P279" s="371"/>
      <c r="Q279" s="369" t="str">
        <f>Calcu!G222</f>
        <v/>
      </c>
      <c r="R279" s="370"/>
      <c r="S279" s="370"/>
      <c r="T279" s="370"/>
      <c r="U279" s="371"/>
      <c r="V279" s="369" t="str">
        <f>Calcu!H222</f>
        <v/>
      </c>
      <c r="W279" s="370"/>
      <c r="X279" s="370"/>
      <c r="Y279" s="370"/>
      <c r="Z279" s="371"/>
      <c r="AA279" s="369" t="str">
        <f>Calcu!I222</f>
        <v/>
      </c>
      <c r="AB279" s="370"/>
      <c r="AC279" s="370"/>
      <c r="AD279" s="370"/>
      <c r="AE279" s="371"/>
      <c r="AF279" s="369" t="str">
        <f>Calcu!J222</f>
        <v/>
      </c>
      <c r="AG279" s="370"/>
      <c r="AH279" s="370"/>
      <c r="AI279" s="370"/>
      <c r="AJ279" s="371"/>
      <c r="AK279" s="369" t="str">
        <f>Calcu!K222</f>
        <v/>
      </c>
      <c r="AL279" s="370"/>
      <c r="AM279" s="370"/>
      <c r="AN279" s="370"/>
      <c r="AO279" s="371"/>
      <c r="AP279" s="369" t="str">
        <f>Calcu!L222</f>
        <v/>
      </c>
      <c r="AQ279" s="370"/>
      <c r="AR279" s="370"/>
      <c r="AS279" s="370"/>
      <c r="AT279" s="371"/>
      <c r="AU279" s="395" t="str">
        <f>Calcu!M222</f>
        <v/>
      </c>
      <c r="AV279" s="396"/>
      <c r="AW279" s="396"/>
      <c r="AX279" s="396"/>
      <c r="AY279" s="397"/>
    </row>
    <row r="280" spans="1:51" ht="18.75" customHeight="1">
      <c r="A280" s="56"/>
      <c r="B280" s="369" t="str">
        <f>Calcu!C223</f>
        <v/>
      </c>
      <c r="C280" s="370"/>
      <c r="D280" s="370"/>
      <c r="E280" s="370"/>
      <c r="F280" s="371"/>
      <c r="G280" s="369" t="str">
        <f>Calcu!D223</f>
        <v/>
      </c>
      <c r="H280" s="370"/>
      <c r="I280" s="370"/>
      <c r="J280" s="370"/>
      <c r="K280" s="371"/>
      <c r="L280" s="369" t="str">
        <f>Calcu!E223</f>
        <v/>
      </c>
      <c r="M280" s="370"/>
      <c r="N280" s="370"/>
      <c r="O280" s="370"/>
      <c r="P280" s="371"/>
      <c r="Q280" s="369" t="str">
        <f>Calcu!G223</f>
        <v/>
      </c>
      <c r="R280" s="370"/>
      <c r="S280" s="370"/>
      <c r="T280" s="370"/>
      <c r="U280" s="371"/>
      <c r="V280" s="369" t="str">
        <f>Calcu!H223</f>
        <v/>
      </c>
      <c r="W280" s="370"/>
      <c r="X280" s="370"/>
      <c r="Y280" s="370"/>
      <c r="Z280" s="371"/>
      <c r="AA280" s="369" t="str">
        <f>Calcu!I223</f>
        <v/>
      </c>
      <c r="AB280" s="370"/>
      <c r="AC280" s="370"/>
      <c r="AD280" s="370"/>
      <c r="AE280" s="371"/>
      <c r="AF280" s="369" t="str">
        <f>Calcu!J223</f>
        <v/>
      </c>
      <c r="AG280" s="370"/>
      <c r="AH280" s="370"/>
      <c r="AI280" s="370"/>
      <c r="AJ280" s="371"/>
      <c r="AK280" s="369" t="str">
        <f>Calcu!K223</f>
        <v/>
      </c>
      <c r="AL280" s="370"/>
      <c r="AM280" s="370"/>
      <c r="AN280" s="370"/>
      <c r="AO280" s="371"/>
      <c r="AP280" s="369" t="str">
        <f>Calcu!L223</f>
        <v/>
      </c>
      <c r="AQ280" s="370"/>
      <c r="AR280" s="370"/>
      <c r="AS280" s="370"/>
      <c r="AT280" s="371"/>
      <c r="AU280" s="395" t="str">
        <f>Calcu!M223</f>
        <v/>
      </c>
      <c r="AV280" s="396"/>
      <c r="AW280" s="396"/>
      <c r="AX280" s="396"/>
      <c r="AY280" s="397"/>
    </row>
    <row r="281" spans="1:51" ht="18.75" customHeight="1">
      <c r="A281" s="56"/>
      <c r="B281" s="369" t="str">
        <f>Calcu!C224</f>
        <v/>
      </c>
      <c r="C281" s="370"/>
      <c r="D281" s="370"/>
      <c r="E281" s="370"/>
      <c r="F281" s="371"/>
      <c r="G281" s="369" t="str">
        <f>Calcu!D224</f>
        <v/>
      </c>
      <c r="H281" s="370"/>
      <c r="I281" s="370"/>
      <c r="J281" s="370"/>
      <c r="K281" s="371"/>
      <c r="L281" s="369" t="str">
        <f>Calcu!E224</f>
        <v/>
      </c>
      <c r="M281" s="370"/>
      <c r="N281" s="370"/>
      <c r="O281" s="370"/>
      <c r="P281" s="371"/>
      <c r="Q281" s="369" t="str">
        <f>Calcu!G224</f>
        <v/>
      </c>
      <c r="R281" s="370"/>
      <c r="S281" s="370"/>
      <c r="T281" s="370"/>
      <c r="U281" s="371"/>
      <c r="V281" s="369" t="str">
        <f>Calcu!H224</f>
        <v/>
      </c>
      <c r="W281" s="370"/>
      <c r="X281" s="370"/>
      <c r="Y281" s="370"/>
      <c r="Z281" s="371"/>
      <c r="AA281" s="369" t="str">
        <f>Calcu!I224</f>
        <v/>
      </c>
      <c r="AB281" s="370"/>
      <c r="AC281" s="370"/>
      <c r="AD281" s="370"/>
      <c r="AE281" s="371"/>
      <c r="AF281" s="369" t="str">
        <f>Calcu!J224</f>
        <v/>
      </c>
      <c r="AG281" s="370"/>
      <c r="AH281" s="370"/>
      <c r="AI281" s="370"/>
      <c r="AJ281" s="371"/>
      <c r="AK281" s="369" t="str">
        <f>Calcu!K224</f>
        <v/>
      </c>
      <c r="AL281" s="370"/>
      <c r="AM281" s="370"/>
      <c r="AN281" s="370"/>
      <c r="AO281" s="371"/>
      <c r="AP281" s="369" t="str">
        <f>Calcu!L224</f>
        <v/>
      </c>
      <c r="AQ281" s="370"/>
      <c r="AR281" s="370"/>
      <c r="AS281" s="370"/>
      <c r="AT281" s="371"/>
      <c r="AU281" s="395" t="str">
        <f>Calcu!M224</f>
        <v/>
      </c>
      <c r="AV281" s="396"/>
      <c r="AW281" s="396"/>
      <c r="AX281" s="396"/>
      <c r="AY281" s="397"/>
    </row>
    <row r="282" spans="1:51" ht="18.75" customHeight="1">
      <c r="A282" s="56"/>
      <c r="B282" s="369" t="str">
        <f>Calcu!C225</f>
        <v/>
      </c>
      <c r="C282" s="370"/>
      <c r="D282" s="370"/>
      <c r="E282" s="370"/>
      <c r="F282" s="371"/>
      <c r="G282" s="369" t="str">
        <f>Calcu!D225</f>
        <v/>
      </c>
      <c r="H282" s="370"/>
      <c r="I282" s="370"/>
      <c r="J282" s="370"/>
      <c r="K282" s="371"/>
      <c r="L282" s="369" t="str">
        <f>Calcu!E225</f>
        <v/>
      </c>
      <c r="M282" s="370"/>
      <c r="N282" s="370"/>
      <c r="O282" s="370"/>
      <c r="P282" s="371"/>
      <c r="Q282" s="369" t="str">
        <f>Calcu!G225</f>
        <v/>
      </c>
      <c r="R282" s="370"/>
      <c r="S282" s="370"/>
      <c r="T282" s="370"/>
      <c r="U282" s="371"/>
      <c r="V282" s="369" t="str">
        <f>Calcu!H225</f>
        <v/>
      </c>
      <c r="W282" s="370"/>
      <c r="X282" s="370"/>
      <c r="Y282" s="370"/>
      <c r="Z282" s="371"/>
      <c r="AA282" s="369" t="str">
        <f>Calcu!I225</f>
        <v/>
      </c>
      <c r="AB282" s="370"/>
      <c r="AC282" s="370"/>
      <c r="AD282" s="370"/>
      <c r="AE282" s="371"/>
      <c r="AF282" s="369" t="str">
        <f>Calcu!J225</f>
        <v/>
      </c>
      <c r="AG282" s="370"/>
      <c r="AH282" s="370"/>
      <c r="AI282" s="370"/>
      <c r="AJ282" s="371"/>
      <c r="AK282" s="369" t="str">
        <f>Calcu!K225</f>
        <v/>
      </c>
      <c r="AL282" s="370"/>
      <c r="AM282" s="370"/>
      <c r="AN282" s="370"/>
      <c r="AO282" s="371"/>
      <c r="AP282" s="369" t="str">
        <f>Calcu!L225</f>
        <v/>
      </c>
      <c r="AQ282" s="370"/>
      <c r="AR282" s="370"/>
      <c r="AS282" s="370"/>
      <c r="AT282" s="371"/>
      <c r="AU282" s="395" t="str">
        <f>Calcu!M225</f>
        <v/>
      </c>
      <c r="AV282" s="396"/>
      <c r="AW282" s="396"/>
      <c r="AX282" s="396"/>
      <c r="AY282" s="397"/>
    </row>
    <row r="283" spans="1:51" ht="18.75" customHeight="1">
      <c r="A283" s="56"/>
      <c r="B283" s="369" t="str">
        <f>Calcu!C226</f>
        <v/>
      </c>
      <c r="C283" s="370"/>
      <c r="D283" s="370"/>
      <c r="E283" s="370"/>
      <c r="F283" s="371"/>
      <c r="G283" s="369" t="str">
        <f>Calcu!D226</f>
        <v/>
      </c>
      <c r="H283" s="370"/>
      <c r="I283" s="370"/>
      <c r="J283" s="370"/>
      <c r="K283" s="371"/>
      <c r="L283" s="369" t="str">
        <f>Calcu!E226</f>
        <v/>
      </c>
      <c r="M283" s="370"/>
      <c r="N283" s="370"/>
      <c r="O283" s="370"/>
      <c r="P283" s="371"/>
      <c r="Q283" s="369" t="str">
        <f>Calcu!G226</f>
        <v/>
      </c>
      <c r="R283" s="370"/>
      <c r="S283" s="370"/>
      <c r="T283" s="370"/>
      <c r="U283" s="371"/>
      <c r="V283" s="369" t="str">
        <f>Calcu!H226</f>
        <v/>
      </c>
      <c r="W283" s="370"/>
      <c r="X283" s="370"/>
      <c r="Y283" s="370"/>
      <c r="Z283" s="371"/>
      <c r="AA283" s="369" t="str">
        <f>Calcu!I226</f>
        <v/>
      </c>
      <c r="AB283" s="370"/>
      <c r="AC283" s="370"/>
      <c r="AD283" s="370"/>
      <c r="AE283" s="371"/>
      <c r="AF283" s="369" t="str">
        <f>Calcu!J226</f>
        <v/>
      </c>
      <c r="AG283" s="370"/>
      <c r="AH283" s="370"/>
      <c r="AI283" s="370"/>
      <c r="AJ283" s="371"/>
      <c r="AK283" s="369" t="str">
        <f>Calcu!K226</f>
        <v/>
      </c>
      <c r="AL283" s="370"/>
      <c r="AM283" s="370"/>
      <c r="AN283" s="370"/>
      <c r="AO283" s="371"/>
      <c r="AP283" s="369" t="str">
        <f>Calcu!L226</f>
        <v/>
      </c>
      <c r="AQ283" s="370"/>
      <c r="AR283" s="370"/>
      <c r="AS283" s="370"/>
      <c r="AT283" s="371"/>
      <c r="AU283" s="395" t="str">
        <f>Calcu!M226</f>
        <v/>
      </c>
      <c r="AV283" s="396"/>
      <c r="AW283" s="396"/>
      <c r="AX283" s="396"/>
      <c r="AY283" s="397"/>
    </row>
    <row r="284" spans="1:51" ht="18.75" customHeight="1">
      <c r="A284" s="56"/>
      <c r="B284" s="369" t="str">
        <f>Calcu!C227</f>
        <v/>
      </c>
      <c r="C284" s="370"/>
      <c r="D284" s="370"/>
      <c r="E284" s="370"/>
      <c r="F284" s="371"/>
      <c r="G284" s="369" t="str">
        <f>Calcu!D227</f>
        <v/>
      </c>
      <c r="H284" s="370"/>
      <c r="I284" s="370"/>
      <c r="J284" s="370"/>
      <c r="K284" s="371"/>
      <c r="L284" s="369" t="str">
        <f>Calcu!E227</f>
        <v/>
      </c>
      <c r="M284" s="370"/>
      <c r="N284" s="370"/>
      <c r="O284" s="370"/>
      <c r="P284" s="371"/>
      <c r="Q284" s="369" t="str">
        <f>Calcu!G227</f>
        <v/>
      </c>
      <c r="R284" s="370"/>
      <c r="S284" s="370"/>
      <c r="T284" s="370"/>
      <c r="U284" s="371"/>
      <c r="V284" s="369" t="str">
        <f>Calcu!H227</f>
        <v/>
      </c>
      <c r="W284" s="370"/>
      <c r="X284" s="370"/>
      <c r="Y284" s="370"/>
      <c r="Z284" s="371"/>
      <c r="AA284" s="369" t="str">
        <f>Calcu!I227</f>
        <v/>
      </c>
      <c r="AB284" s="370"/>
      <c r="AC284" s="370"/>
      <c r="AD284" s="370"/>
      <c r="AE284" s="371"/>
      <c r="AF284" s="369" t="str">
        <f>Calcu!J227</f>
        <v/>
      </c>
      <c r="AG284" s="370"/>
      <c r="AH284" s="370"/>
      <c r="AI284" s="370"/>
      <c r="AJ284" s="371"/>
      <c r="AK284" s="369" t="str">
        <f>Calcu!K227</f>
        <v/>
      </c>
      <c r="AL284" s="370"/>
      <c r="AM284" s="370"/>
      <c r="AN284" s="370"/>
      <c r="AO284" s="371"/>
      <c r="AP284" s="369" t="str">
        <f>Calcu!L227</f>
        <v/>
      </c>
      <c r="AQ284" s="370"/>
      <c r="AR284" s="370"/>
      <c r="AS284" s="370"/>
      <c r="AT284" s="371"/>
      <c r="AU284" s="395" t="str">
        <f>Calcu!M227</f>
        <v/>
      </c>
      <c r="AV284" s="396"/>
      <c r="AW284" s="396"/>
      <c r="AX284" s="396"/>
      <c r="AY284" s="397"/>
    </row>
    <row r="285" spans="1:51" ht="18.75" customHeight="1">
      <c r="A285" s="56"/>
      <c r="B285" s="369" t="str">
        <f>Calcu!C228</f>
        <v/>
      </c>
      <c r="C285" s="370"/>
      <c r="D285" s="370"/>
      <c r="E285" s="370"/>
      <c r="F285" s="371"/>
      <c r="G285" s="369" t="str">
        <f>Calcu!D228</f>
        <v/>
      </c>
      <c r="H285" s="370"/>
      <c r="I285" s="370"/>
      <c r="J285" s="370"/>
      <c r="K285" s="371"/>
      <c r="L285" s="369" t="str">
        <f>Calcu!E228</f>
        <v/>
      </c>
      <c r="M285" s="370"/>
      <c r="N285" s="370"/>
      <c r="O285" s="370"/>
      <c r="P285" s="371"/>
      <c r="Q285" s="369" t="str">
        <f>Calcu!G228</f>
        <v/>
      </c>
      <c r="R285" s="370"/>
      <c r="S285" s="370"/>
      <c r="T285" s="370"/>
      <c r="U285" s="371"/>
      <c r="V285" s="369" t="str">
        <f>Calcu!H228</f>
        <v/>
      </c>
      <c r="W285" s="370"/>
      <c r="X285" s="370"/>
      <c r="Y285" s="370"/>
      <c r="Z285" s="371"/>
      <c r="AA285" s="369" t="str">
        <f>Calcu!I228</f>
        <v/>
      </c>
      <c r="AB285" s="370"/>
      <c r="AC285" s="370"/>
      <c r="AD285" s="370"/>
      <c r="AE285" s="371"/>
      <c r="AF285" s="369" t="str">
        <f>Calcu!J228</f>
        <v/>
      </c>
      <c r="AG285" s="370"/>
      <c r="AH285" s="370"/>
      <c r="AI285" s="370"/>
      <c r="AJ285" s="371"/>
      <c r="AK285" s="369" t="str">
        <f>Calcu!K228</f>
        <v/>
      </c>
      <c r="AL285" s="370"/>
      <c r="AM285" s="370"/>
      <c r="AN285" s="370"/>
      <c r="AO285" s="371"/>
      <c r="AP285" s="369" t="str">
        <f>Calcu!L228</f>
        <v/>
      </c>
      <c r="AQ285" s="370"/>
      <c r="AR285" s="370"/>
      <c r="AS285" s="370"/>
      <c r="AT285" s="371"/>
      <c r="AU285" s="395" t="str">
        <f>Calcu!M228</f>
        <v/>
      </c>
      <c r="AV285" s="396"/>
      <c r="AW285" s="396"/>
      <c r="AX285" s="396"/>
      <c r="AY285" s="397"/>
    </row>
    <row r="286" spans="1:51" ht="18.75" customHeight="1">
      <c r="A286" s="56"/>
      <c r="B286" s="369" t="str">
        <f>Calcu!C229</f>
        <v/>
      </c>
      <c r="C286" s="370"/>
      <c r="D286" s="370"/>
      <c r="E286" s="370"/>
      <c r="F286" s="371"/>
      <c r="G286" s="369" t="str">
        <f>Calcu!D229</f>
        <v/>
      </c>
      <c r="H286" s="370"/>
      <c r="I286" s="370"/>
      <c r="J286" s="370"/>
      <c r="K286" s="371"/>
      <c r="L286" s="369" t="str">
        <f>Calcu!E229</f>
        <v/>
      </c>
      <c r="M286" s="370"/>
      <c r="N286" s="370"/>
      <c r="O286" s="370"/>
      <c r="P286" s="371"/>
      <c r="Q286" s="369" t="str">
        <f>Calcu!G229</f>
        <v/>
      </c>
      <c r="R286" s="370"/>
      <c r="S286" s="370"/>
      <c r="T286" s="370"/>
      <c r="U286" s="371"/>
      <c r="V286" s="369" t="str">
        <f>Calcu!H229</f>
        <v/>
      </c>
      <c r="W286" s="370"/>
      <c r="X286" s="370"/>
      <c r="Y286" s="370"/>
      <c r="Z286" s="371"/>
      <c r="AA286" s="369" t="str">
        <f>Calcu!I229</f>
        <v/>
      </c>
      <c r="AB286" s="370"/>
      <c r="AC286" s="370"/>
      <c r="AD286" s="370"/>
      <c r="AE286" s="371"/>
      <c r="AF286" s="369" t="str">
        <f>Calcu!J229</f>
        <v/>
      </c>
      <c r="AG286" s="370"/>
      <c r="AH286" s="370"/>
      <c r="AI286" s="370"/>
      <c r="AJ286" s="371"/>
      <c r="AK286" s="369" t="str">
        <f>Calcu!K229</f>
        <v/>
      </c>
      <c r="AL286" s="370"/>
      <c r="AM286" s="370"/>
      <c r="AN286" s="370"/>
      <c r="AO286" s="371"/>
      <c r="AP286" s="369" t="str">
        <f>Calcu!L229</f>
        <v/>
      </c>
      <c r="AQ286" s="370"/>
      <c r="AR286" s="370"/>
      <c r="AS286" s="370"/>
      <c r="AT286" s="371"/>
      <c r="AU286" s="395" t="str">
        <f>Calcu!M229</f>
        <v/>
      </c>
      <c r="AV286" s="396"/>
      <c r="AW286" s="396"/>
      <c r="AX286" s="396"/>
      <c r="AY286" s="397"/>
    </row>
    <row r="287" spans="1:51" ht="18.75" customHeight="1">
      <c r="A287" s="56"/>
      <c r="B287" s="369" t="str">
        <f>Calcu!C230</f>
        <v/>
      </c>
      <c r="C287" s="370"/>
      <c r="D287" s="370"/>
      <c r="E287" s="370"/>
      <c r="F287" s="371"/>
      <c r="G287" s="369" t="str">
        <f>Calcu!D230</f>
        <v/>
      </c>
      <c r="H287" s="370"/>
      <c r="I287" s="370"/>
      <c r="J287" s="370"/>
      <c r="K287" s="371"/>
      <c r="L287" s="369" t="str">
        <f>Calcu!E230</f>
        <v/>
      </c>
      <c r="M287" s="370"/>
      <c r="N287" s="370"/>
      <c r="O287" s="370"/>
      <c r="P287" s="371"/>
      <c r="Q287" s="369" t="str">
        <f>Calcu!G230</f>
        <v/>
      </c>
      <c r="R287" s="370"/>
      <c r="S287" s="370"/>
      <c r="T287" s="370"/>
      <c r="U287" s="371"/>
      <c r="V287" s="369" t="str">
        <f>Calcu!H230</f>
        <v/>
      </c>
      <c r="W287" s="370"/>
      <c r="X287" s="370"/>
      <c r="Y287" s="370"/>
      <c r="Z287" s="371"/>
      <c r="AA287" s="369" t="str">
        <f>Calcu!I230</f>
        <v/>
      </c>
      <c r="AB287" s="370"/>
      <c r="AC287" s="370"/>
      <c r="AD287" s="370"/>
      <c r="AE287" s="371"/>
      <c r="AF287" s="369" t="str">
        <f>Calcu!J230</f>
        <v/>
      </c>
      <c r="AG287" s="370"/>
      <c r="AH287" s="370"/>
      <c r="AI287" s="370"/>
      <c r="AJ287" s="371"/>
      <c r="AK287" s="369" t="str">
        <f>Calcu!K230</f>
        <v/>
      </c>
      <c r="AL287" s="370"/>
      <c r="AM287" s="370"/>
      <c r="AN287" s="370"/>
      <c r="AO287" s="371"/>
      <c r="AP287" s="369" t="str">
        <f>Calcu!L230</f>
        <v/>
      </c>
      <c r="AQ287" s="370"/>
      <c r="AR287" s="370"/>
      <c r="AS287" s="370"/>
      <c r="AT287" s="371"/>
      <c r="AU287" s="395" t="str">
        <f>Calcu!M230</f>
        <v/>
      </c>
      <c r="AV287" s="396"/>
      <c r="AW287" s="396"/>
      <c r="AX287" s="396"/>
      <c r="AY287" s="397"/>
    </row>
    <row r="288" spans="1:51" ht="18.75" customHeight="1">
      <c r="A288" s="56"/>
      <c r="B288" s="369" t="str">
        <f>Calcu!C231</f>
        <v/>
      </c>
      <c r="C288" s="370"/>
      <c r="D288" s="370"/>
      <c r="E288" s="370"/>
      <c r="F288" s="371"/>
      <c r="G288" s="369" t="str">
        <f>Calcu!D231</f>
        <v/>
      </c>
      <c r="H288" s="370"/>
      <c r="I288" s="370"/>
      <c r="J288" s="370"/>
      <c r="K288" s="371"/>
      <c r="L288" s="369" t="str">
        <f>Calcu!E231</f>
        <v/>
      </c>
      <c r="M288" s="370"/>
      <c r="N288" s="370"/>
      <c r="O288" s="370"/>
      <c r="P288" s="371"/>
      <c r="Q288" s="369" t="str">
        <f>Calcu!G231</f>
        <v/>
      </c>
      <c r="R288" s="370"/>
      <c r="S288" s="370"/>
      <c r="T288" s="370"/>
      <c r="U288" s="371"/>
      <c r="V288" s="369" t="str">
        <f>Calcu!H231</f>
        <v/>
      </c>
      <c r="W288" s="370"/>
      <c r="X288" s="370"/>
      <c r="Y288" s="370"/>
      <c r="Z288" s="371"/>
      <c r="AA288" s="369" t="str">
        <f>Calcu!I231</f>
        <v/>
      </c>
      <c r="AB288" s="370"/>
      <c r="AC288" s="370"/>
      <c r="AD288" s="370"/>
      <c r="AE288" s="371"/>
      <c r="AF288" s="369" t="str">
        <f>Calcu!J231</f>
        <v/>
      </c>
      <c r="AG288" s="370"/>
      <c r="AH288" s="370"/>
      <c r="AI288" s="370"/>
      <c r="AJ288" s="371"/>
      <c r="AK288" s="369" t="str">
        <f>Calcu!K231</f>
        <v/>
      </c>
      <c r="AL288" s="370"/>
      <c r="AM288" s="370"/>
      <c r="AN288" s="370"/>
      <c r="AO288" s="371"/>
      <c r="AP288" s="369" t="str">
        <f>Calcu!L231</f>
        <v/>
      </c>
      <c r="AQ288" s="370"/>
      <c r="AR288" s="370"/>
      <c r="AS288" s="370"/>
      <c r="AT288" s="371"/>
      <c r="AU288" s="395" t="str">
        <f>Calcu!M231</f>
        <v/>
      </c>
      <c r="AV288" s="396"/>
      <c r="AW288" s="396"/>
      <c r="AX288" s="396"/>
      <c r="AY288" s="397"/>
    </row>
    <row r="289" spans="1:51" ht="18.75" customHeight="1">
      <c r="A289" s="56"/>
      <c r="B289" s="369" t="str">
        <f>Calcu!C232</f>
        <v/>
      </c>
      <c r="C289" s="370"/>
      <c r="D289" s="370"/>
      <c r="E289" s="370"/>
      <c r="F289" s="371"/>
      <c r="G289" s="369" t="str">
        <f>Calcu!D232</f>
        <v/>
      </c>
      <c r="H289" s="370"/>
      <c r="I289" s="370"/>
      <c r="J289" s="370"/>
      <c r="K289" s="371"/>
      <c r="L289" s="369" t="str">
        <f>Calcu!E232</f>
        <v/>
      </c>
      <c r="M289" s="370"/>
      <c r="N289" s="370"/>
      <c r="O289" s="370"/>
      <c r="P289" s="371"/>
      <c r="Q289" s="369" t="str">
        <f>Calcu!G232</f>
        <v/>
      </c>
      <c r="R289" s="370"/>
      <c r="S289" s="370"/>
      <c r="T289" s="370"/>
      <c r="U289" s="371"/>
      <c r="V289" s="369" t="str">
        <f>Calcu!H232</f>
        <v/>
      </c>
      <c r="W289" s="370"/>
      <c r="X289" s="370"/>
      <c r="Y289" s="370"/>
      <c r="Z289" s="371"/>
      <c r="AA289" s="369" t="str">
        <f>Calcu!I232</f>
        <v/>
      </c>
      <c r="AB289" s="370"/>
      <c r="AC289" s="370"/>
      <c r="AD289" s="370"/>
      <c r="AE289" s="371"/>
      <c r="AF289" s="369" t="str">
        <f>Calcu!J232</f>
        <v/>
      </c>
      <c r="AG289" s="370"/>
      <c r="AH289" s="370"/>
      <c r="AI289" s="370"/>
      <c r="AJ289" s="371"/>
      <c r="AK289" s="369" t="str">
        <f>Calcu!K232</f>
        <v/>
      </c>
      <c r="AL289" s="370"/>
      <c r="AM289" s="370"/>
      <c r="AN289" s="370"/>
      <c r="AO289" s="371"/>
      <c r="AP289" s="369" t="str">
        <f>Calcu!L232</f>
        <v/>
      </c>
      <c r="AQ289" s="370"/>
      <c r="AR289" s="370"/>
      <c r="AS289" s="370"/>
      <c r="AT289" s="371"/>
      <c r="AU289" s="395" t="str">
        <f>Calcu!M232</f>
        <v/>
      </c>
      <c r="AV289" s="396"/>
      <c r="AW289" s="396"/>
      <c r="AX289" s="396"/>
      <c r="AY289" s="397"/>
    </row>
    <row r="290" spans="1:51" ht="18.75" customHeight="1">
      <c r="A290" s="56"/>
      <c r="B290" s="369" t="str">
        <f>Calcu!C233</f>
        <v/>
      </c>
      <c r="C290" s="370"/>
      <c r="D290" s="370"/>
      <c r="E290" s="370"/>
      <c r="F290" s="371"/>
      <c r="G290" s="369" t="str">
        <f>Calcu!D233</f>
        <v/>
      </c>
      <c r="H290" s="370"/>
      <c r="I290" s="370"/>
      <c r="J290" s="370"/>
      <c r="K290" s="371"/>
      <c r="L290" s="369" t="str">
        <f>Calcu!E233</f>
        <v/>
      </c>
      <c r="M290" s="370"/>
      <c r="N290" s="370"/>
      <c r="O290" s="370"/>
      <c r="P290" s="371"/>
      <c r="Q290" s="369" t="str">
        <f>Calcu!G233</f>
        <v/>
      </c>
      <c r="R290" s="370"/>
      <c r="S290" s="370"/>
      <c r="T290" s="370"/>
      <c r="U290" s="371"/>
      <c r="V290" s="369" t="str">
        <f>Calcu!H233</f>
        <v/>
      </c>
      <c r="W290" s="370"/>
      <c r="X290" s="370"/>
      <c r="Y290" s="370"/>
      <c r="Z290" s="371"/>
      <c r="AA290" s="369" t="str">
        <f>Calcu!I233</f>
        <v/>
      </c>
      <c r="AB290" s="370"/>
      <c r="AC290" s="370"/>
      <c r="AD290" s="370"/>
      <c r="AE290" s="371"/>
      <c r="AF290" s="369" t="str">
        <f>Calcu!J233</f>
        <v/>
      </c>
      <c r="AG290" s="370"/>
      <c r="AH290" s="370"/>
      <c r="AI290" s="370"/>
      <c r="AJ290" s="371"/>
      <c r="AK290" s="369" t="str">
        <f>Calcu!K233</f>
        <v/>
      </c>
      <c r="AL290" s="370"/>
      <c r="AM290" s="370"/>
      <c r="AN290" s="370"/>
      <c r="AO290" s="371"/>
      <c r="AP290" s="369" t="str">
        <f>Calcu!L233</f>
        <v/>
      </c>
      <c r="AQ290" s="370"/>
      <c r="AR290" s="370"/>
      <c r="AS290" s="370"/>
      <c r="AT290" s="371"/>
      <c r="AU290" s="395" t="str">
        <f>Calcu!M233</f>
        <v/>
      </c>
      <c r="AV290" s="396"/>
      <c r="AW290" s="396"/>
      <c r="AX290" s="396"/>
      <c r="AY290" s="397"/>
    </row>
    <row r="291" spans="1:51" ht="18.75" customHeight="1">
      <c r="A291" s="56"/>
      <c r="B291" s="369" t="str">
        <f>Calcu!C234</f>
        <v/>
      </c>
      <c r="C291" s="370"/>
      <c r="D291" s="370"/>
      <c r="E291" s="370"/>
      <c r="F291" s="371"/>
      <c r="G291" s="369" t="str">
        <f>Calcu!D234</f>
        <v/>
      </c>
      <c r="H291" s="370"/>
      <c r="I291" s="370"/>
      <c r="J291" s="370"/>
      <c r="K291" s="371"/>
      <c r="L291" s="369" t="str">
        <f>Calcu!E234</f>
        <v/>
      </c>
      <c r="M291" s="370"/>
      <c r="N291" s="370"/>
      <c r="O291" s="370"/>
      <c r="P291" s="371"/>
      <c r="Q291" s="369" t="str">
        <f>Calcu!G234</f>
        <v/>
      </c>
      <c r="R291" s="370"/>
      <c r="S291" s="370"/>
      <c r="T291" s="370"/>
      <c r="U291" s="371"/>
      <c r="V291" s="369" t="str">
        <f>Calcu!H234</f>
        <v/>
      </c>
      <c r="W291" s="370"/>
      <c r="X291" s="370"/>
      <c r="Y291" s="370"/>
      <c r="Z291" s="371"/>
      <c r="AA291" s="369" t="str">
        <f>Calcu!I234</f>
        <v/>
      </c>
      <c r="AB291" s="370"/>
      <c r="AC291" s="370"/>
      <c r="AD291" s="370"/>
      <c r="AE291" s="371"/>
      <c r="AF291" s="369" t="str">
        <f>Calcu!J234</f>
        <v/>
      </c>
      <c r="AG291" s="370"/>
      <c r="AH291" s="370"/>
      <c r="AI291" s="370"/>
      <c r="AJ291" s="371"/>
      <c r="AK291" s="369" t="str">
        <f>Calcu!K234</f>
        <v/>
      </c>
      <c r="AL291" s="370"/>
      <c r="AM291" s="370"/>
      <c r="AN291" s="370"/>
      <c r="AO291" s="371"/>
      <c r="AP291" s="369" t="str">
        <f>Calcu!L234</f>
        <v/>
      </c>
      <c r="AQ291" s="370"/>
      <c r="AR291" s="370"/>
      <c r="AS291" s="370"/>
      <c r="AT291" s="371"/>
      <c r="AU291" s="395" t="str">
        <f>Calcu!M234</f>
        <v/>
      </c>
      <c r="AV291" s="396"/>
      <c r="AW291" s="396"/>
      <c r="AX291" s="396"/>
      <c r="AY291" s="397"/>
    </row>
    <row r="292" spans="1:51" ht="18.75" customHeight="1">
      <c r="A292" s="56"/>
      <c r="B292" s="369" t="str">
        <f>Calcu!C235</f>
        <v/>
      </c>
      <c r="C292" s="370"/>
      <c r="D292" s="370"/>
      <c r="E292" s="370"/>
      <c r="F292" s="371"/>
      <c r="G292" s="369" t="str">
        <f>Calcu!D235</f>
        <v/>
      </c>
      <c r="H292" s="370"/>
      <c r="I292" s="370"/>
      <c r="J292" s="370"/>
      <c r="K292" s="371"/>
      <c r="L292" s="369" t="str">
        <f>Calcu!E235</f>
        <v/>
      </c>
      <c r="M292" s="370"/>
      <c r="N292" s="370"/>
      <c r="O292" s="370"/>
      <c r="P292" s="371"/>
      <c r="Q292" s="369" t="str">
        <f>Calcu!G235</f>
        <v/>
      </c>
      <c r="R292" s="370"/>
      <c r="S292" s="370"/>
      <c r="T292" s="370"/>
      <c r="U292" s="371"/>
      <c r="V292" s="369" t="str">
        <f>Calcu!H235</f>
        <v/>
      </c>
      <c r="W292" s="370"/>
      <c r="X292" s="370"/>
      <c r="Y292" s="370"/>
      <c r="Z292" s="371"/>
      <c r="AA292" s="369" t="str">
        <f>Calcu!I235</f>
        <v/>
      </c>
      <c r="AB292" s="370"/>
      <c r="AC292" s="370"/>
      <c r="AD292" s="370"/>
      <c r="AE292" s="371"/>
      <c r="AF292" s="369" t="str">
        <f>Calcu!J235</f>
        <v/>
      </c>
      <c r="AG292" s="370"/>
      <c r="AH292" s="370"/>
      <c r="AI292" s="370"/>
      <c r="AJ292" s="371"/>
      <c r="AK292" s="369" t="str">
        <f>Calcu!K235</f>
        <v/>
      </c>
      <c r="AL292" s="370"/>
      <c r="AM292" s="370"/>
      <c r="AN292" s="370"/>
      <c r="AO292" s="371"/>
      <c r="AP292" s="369" t="str">
        <f>Calcu!L235</f>
        <v/>
      </c>
      <c r="AQ292" s="370"/>
      <c r="AR292" s="370"/>
      <c r="AS292" s="370"/>
      <c r="AT292" s="371"/>
      <c r="AU292" s="395" t="str">
        <f>Calcu!M235</f>
        <v/>
      </c>
      <c r="AV292" s="396"/>
      <c r="AW292" s="396"/>
      <c r="AX292" s="396"/>
      <c r="AY292" s="397"/>
    </row>
    <row r="293" spans="1:51" ht="18.75" customHeight="1">
      <c r="A293" s="56"/>
      <c r="B293" s="369" t="str">
        <f>Calcu!C236</f>
        <v/>
      </c>
      <c r="C293" s="370"/>
      <c r="D293" s="370"/>
      <c r="E293" s="370"/>
      <c r="F293" s="371"/>
      <c r="G293" s="369" t="str">
        <f>Calcu!D236</f>
        <v/>
      </c>
      <c r="H293" s="370"/>
      <c r="I293" s="370"/>
      <c r="J293" s="370"/>
      <c r="K293" s="371"/>
      <c r="L293" s="369" t="str">
        <f>Calcu!E236</f>
        <v/>
      </c>
      <c r="M293" s="370"/>
      <c r="N293" s="370"/>
      <c r="O293" s="370"/>
      <c r="P293" s="371"/>
      <c r="Q293" s="369" t="str">
        <f>Calcu!G236</f>
        <v/>
      </c>
      <c r="R293" s="370"/>
      <c r="S293" s="370"/>
      <c r="T293" s="370"/>
      <c r="U293" s="371"/>
      <c r="V293" s="369" t="str">
        <f>Calcu!H236</f>
        <v/>
      </c>
      <c r="W293" s="370"/>
      <c r="X293" s="370"/>
      <c r="Y293" s="370"/>
      <c r="Z293" s="371"/>
      <c r="AA293" s="369" t="str">
        <f>Calcu!I236</f>
        <v/>
      </c>
      <c r="AB293" s="370"/>
      <c r="AC293" s="370"/>
      <c r="AD293" s="370"/>
      <c r="AE293" s="371"/>
      <c r="AF293" s="369" t="str">
        <f>Calcu!J236</f>
        <v/>
      </c>
      <c r="AG293" s="370"/>
      <c r="AH293" s="370"/>
      <c r="AI293" s="370"/>
      <c r="AJ293" s="371"/>
      <c r="AK293" s="369" t="str">
        <f>Calcu!K236</f>
        <v/>
      </c>
      <c r="AL293" s="370"/>
      <c r="AM293" s="370"/>
      <c r="AN293" s="370"/>
      <c r="AO293" s="371"/>
      <c r="AP293" s="369" t="str">
        <f>Calcu!L236</f>
        <v/>
      </c>
      <c r="AQ293" s="370"/>
      <c r="AR293" s="370"/>
      <c r="AS293" s="370"/>
      <c r="AT293" s="371"/>
      <c r="AU293" s="395" t="str">
        <f>Calcu!M236</f>
        <v/>
      </c>
      <c r="AV293" s="396"/>
      <c r="AW293" s="396"/>
      <c r="AX293" s="396"/>
      <c r="AY293" s="397"/>
    </row>
    <row r="294" spans="1:51" ht="18.75" customHeight="1">
      <c r="A294" s="56"/>
      <c r="B294" s="369" t="str">
        <f>Calcu!C237</f>
        <v/>
      </c>
      <c r="C294" s="370"/>
      <c r="D294" s="370"/>
      <c r="E294" s="370"/>
      <c r="F294" s="371"/>
      <c r="G294" s="369" t="str">
        <f>Calcu!D237</f>
        <v/>
      </c>
      <c r="H294" s="370"/>
      <c r="I294" s="370"/>
      <c r="J294" s="370"/>
      <c r="K294" s="371"/>
      <c r="L294" s="369" t="str">
        <f>Calcu!E237</f>
        <v/>
      </c>
      <c r="M294" s="370"/>
      <c r="N294" s="370"/>
      <c r="O294" s="370"/>
      <c r="P294" s="371"/>
      <c r="Q294" s="369" t="str">
        <f>Calcu!G237</f>
        <v/>
      </c>
      <c r="R294" s="370"/>
      <c r="S294" s="370"/>
      <c r="T294" s="370"/>
      <c r="U294" s="371"/>
      <c r="V294" s="369" t="str">
        <f>Calcu!H237</f>
        <v/>
      </c>
      <c r="W294" s="370"/>
      <c r="X294" s="370"/>
      <c r="Y294" s="370"/>
      <c r="Z294" s="371"/>
      <c r="AA294" s="369" t="str">
        <f>Calcu!I237</f>
        <v/>
      </c>
      <c r="AB294" s="370"/>
      <c r="AC294" s="370"/>
      <c r="AD294" s="370"/>
      <c r="AE294" s="371"/>
      <c r="AF294" s="369" t="str">
        <f>Calcu!J237</f>
        <v/>
      </c>
      <c r="AG294" s="370"/>
      <c r="AH294" s="370"/>
      <c r="AI294" s="370"/>
      <c r="AJ294" s="371"/>
      <c r="AK294" s="369" t="str">
        <f>Calcu!K237</f>
        <v/>
      </c>
      <c r="AL294" s="370"/>
      <c r="AM294" s="370"/>
      <c r="AN294" s="370"/>
      <c r="AO294" s="371"/>
      <c r="AP294" s="369" t="str">
        <f>Calcu!L237</f>
        <v/>
      </c>
      <c r="AQ294" s="370"/>
      <c r="AR294" s="370"/>
      <c r="AS294" s="370"/>
      <c r="AT294" s="371"/>
      <c r="AU294" s="395" t="str">
        <f>Calcu!M237</f>
        <v/>
      </c>
      <c r="AV294" s="396"/>
      <c r="AW294" s="396"/>
      <c r="AX294" s="396"/>
      <c r="AY294" s="397"/>
    </row>
    <row r="295" spans="1:51" ht="18.75" customHeight="1">
      <c r="A295" s="56"/>
      <c r="B295" s="369" t="str">
        <f>Calcu!C238</f>
        <v/>
      </c>
      <c r="C295" s="370"/>
      <c r="D295" s="370"/>
      <c r="E295" s="370"/>
      <c r="F295" s="371"/>
      <c r="G295" s="369" t="str">
        <f>Calcu!D238</f>
        <v/>
      </c>
      <c r="H295" s="370"/>
      <c r="I295" s="370"/>
      <c r="J295" s="370"/>
      <c r="K295" s="371"/>
      <c r="L295" s="369" t="str">
        <f>Calcu!E238</f>
        <v/>
      </c>
      <c r="M295" s="370"/>
      <c r="N295" s="370"/>
      <c r="O295" s="370"/>
      <c r="P295" s="371"/>
      <c r="Q295" s="369" t="str">
        <f>Calcu!G238</f>
        <v/>
      </c>
      <c r="R295" s="370"/>
      <c r="S295" s="370"/>
      <c r="T295" s="370"/>
      <c r="U295" s="371"/>
      <c r="V295" s="369" t="str">
        <f>Calcu!H238</f>
        <v/>
      </c>
      <c r="W295" s="370"/>
      <c r="X295" s="370"/>
      <c r="Y295" s="370"/>
      <c r="Z295" s="371"/>
      <c r="AA295" s="369" t="str">
        <f>Calcu!I238</f>
        <v/>
      </c>
      <c r="AB295" s="370"/>
      <c r="AC295" s="370"/>
      <c r="AD295" s="370"/>
      <c r="AE295" s="371"/>
      <c r="AF295" s="369" t="str">
        <f>Calcu!J238</f>
        <v/>
      </c>
      <c r="AG295" s="370"/>
      <c r="AH295" s="370"/>
      <c r="AI295" s="370"/>
      <c r="AJ295" s="371"/>
      <c r="AK295" s="369" t="str">
        <f>Calcu!K238</f>
        <v/>
      </c>
      <c r="AL295" s="370"/>
      <c r="AM295" s="370"/>
      <c r="AN295" s="370"/>
      <c r="AO295" s="371"/>
      <c r="AP295" s="369" t="str">
        <f>Calcu!L238</f>
        <v/>
      </c>
      <c r="AQ295" s="370"/>
      <c r="AR295" s="370"/>
      <c r="AS295" s="370"/>
      <c r="AT295" s="371"/>
      <c r="AU295" s="395" t="str">
        <f>Calcu!M238</f>
        <v/>
      </c>
      <c r="AV295" s="396"/>
      <c r="AW295" s="396"/>
      <c r="AX295" s="396"/>
      <c r="AY295" s="397"/>
    </row>
    <row r="296" spans="1:51" ht="18.75" customHeight="1">
      <c r="A296" s="56"/>
      <c r="B296" s="369" t="str">
        <f>Calcu!C239</f>
        <v/>
      </c>
      <c r="C296" s="370"/>
      <c r="D296" s="370"/>
      <c r="E296" s="370"/>
      <c r="F296" s="371"/>
      <c r="G296" s="369" t="str">
        <f>Calcu!D239</f>
        <v/>
      </c>
      <c r="H296" s="370"/>
      <c r="I296" s="370"/>
      <c r="J296" s="370"/>
      <c r="K296" s="371"/>
      <c r="L296" s="369" t="str">
        <f>Calcu!E239</f>
        <v/>
      </c>
      <c r="M296" s="370"/>
      <c r="N296" s="370"/>
      <c r="O296" s="370"/>
      <c r="P296" s="371"/>
      <c r="Q296" s="369" t="str">
        <f>Calcu!G239</f>
        <v/>
      </c>
      <c r="R296" s="370"/>
      <c r="S296" s="370"/>
      <c r="T296" s="370"/>
      <c r="U296" s="371"/>
      <c r="V296" s="369" t="str">
        <f>Calcu!H239</f>
        <v/>
      </c>
      <c r="W296" s="370"/>
      <c r="X296" s="370"/>
      <c r="Y296" s="370"/>
      <c r="Z296" s="371"/>
      <c r="AA296" s="369" t="str">
        <f>Calcu!I239</f>
        <v/>
      </c>
      <c r="AB296" s="370"/>
      <c r="AC296" s="370"/>
      <c r="AD296" s="370"/>
      <c r="AE296" s="371"/>
      <c r="AF296" s="369" t="str">
        <f>Calcu!J239</f>
        <v/>
      </c>
      <c r="AG296" s="370"/>
      <c r="AH296" s="370"/>
      <c r="AI296" s="370"/>
      <c r="AJ296" s="371"/>
      <c r="AK296" s="369" t="str">
        <f>Calcu!K239</f>
        <v/>
      </c>
      <c r="AL296" s="370"/>
      <c r="AM296" s="370"/>
      <c r="AN296" s="370"/>
      <c r="AO296" s="371"/>
      <c r="AP296" s="369" t="str">
        <f>Calcu!L239</f>
        <v/>
      </c>
      <c r="AQ296" s="370"/>
      <c r="AR296" s="370"/>
      <c r="AS296" s="370"/>
      <c r="AT296" s="371"/>
      <c r="AU296" s="395" t="str">
        <f>Calcu!M239</f>
        <v/>
      </c>
      <c r="AV296" s="396"/>
      <c r="AW296" s="396"/>
      <c r="AX296" s="396"/>
      <c r="AY296" s="397"/>
    </row>
    <row r="297" spans="1:51" ht="18.75" customHeight="1">
      <c r="A297" s="56"/>
      <c r="B297" s="369" t="str">
        <f>Calcu!C240</f>
        <v/>
      </c>
      <c r="C297" s="370"/>
      <c r="D297" s="370"/>
      <c r="E297" s="370"/>
      <c r="F297" s="371"/>
      <c r="G297" s="369" t="str">
        <f>Calcu!D240</f>
        <v/>
      </c>
      <c r="H297" s="370"/>
      <c r="I297" s="370"/>
      <c r="J297" s="370"/>
      <c r="K297" s="371"/>
      <c r="L297" s="369" t="str">
        <f>Calcu!E240</f>
        <v/>
      </c>
      <c r="M297" s="370"/>
      <c r="N297" s="370"/>
      <c r="O297" s="370"/>
      <c r="P297" s="371"/>
      <c r="Q297" s="369" t="str">
        <f>Calcu!G240</f>
        <v/>
      </c>
      <c r="R297" s="370"/>
      <c r="S297" s="370"/>
      <c r="T297" s="370"/>
      <c r="U297" s="371"/>
      <c r="V297" s="369" t="str">
        <f>Calcu!H240</f>
        <v/>
      </c>
      <c r="W297" s="370"/>
      <c r="X297" s="370"/>
      <c r="Y297" s="370"/>
      <c r="Z297" s="371"/>
      <c r="AA297" s="369" t="str">
        <f>Calcu!I240</f>
        <v/>
      </c>
      <c r="AB297" s="370"/>
      <c r="AC297" s="370"/>
      <c r="AD297" s="370"/>
      <c r="AE297" s="371"/>
      <c r="AF297" s="369" t="str">
        <f>Calcu!J240</f>
        <v/>
      </c>
      <c r="AG297" s="370"/>
      <c r="AH297" s="370"/>
      <c r="AI297" s="370"/>
      <c r="AJ297" s="371"/>
      <c r="AK297" s="369" t="str">
        <f>Calcu!K240</f>
        <v/>
      </c>
      <c r="AL297" s="370"/>
      <c r="AM297" s="370"/>
      <c r="AN297" s="370"/>
      <c r="AO297" s="371"/>
      <c r="AP297" s="369" t="str">
        <f>Calcu!L240</f>
        <v/>
      </c>
      <c r="AQ297" s="370"/>
      <c r="AR297" s="370"/>
      <c r="AS297" s="370"/>
      <c r="AT297" s="371"/>
      <c r="AU297" s="395" t="str">
        <f>Calcu!M240</f>
        <v/>
      </c>
      <c r="AV297" s="396"/>
      <c r="AW297" s="396"/>
      <c r="AX297" s="396"/>
      <c r="AY297" s="397"/>
    </row>
    <row r="298" spans="1:51" ht="18.75" customHeight="1">
      <c r="A298" s="56"/>
      <c r="B298" s="369" t="str">
        <f>Calcu!C241</f>
        <v/>
      </c>
      <c r="C298" s="370"/>
      <c r="D298" s="370"/>
      <c r="E298" s="370"/>
      <c r="F298" s="371"/>
      <c r="G298" s="369" t="str">
        <f>Calcu!D241</f>
        <v/>
      </c>
      <c r="H298" s="370"/>
      <c r="I298" s="370"/>
      <c r="J298" s="370"/>
      <c r="K298" s="371"/>
      <c r="L298" s="369" t="str">
        <f>Calcu!E241</f>
        <v/>
      </c>
      <c r="M298" s="370"/>
      <c r="N298" s="370"/>
      <c r="O298" s="370"/>
      <c r="P298" s="371"/>
      <c r="Q298" s="369" t="str">
        <f>Calcu!G241</f>
        <v/>
      </c>
      <c r="R298" s="370"/>
      <c r="S298" s="370"/>
      <c r="T298" s="370"/>
      <c r="U298" s="371"/>
      <c r="V298" s="369" t="str">
        <f>Calcu!H241</f>
        <v/>
      </c>
      <c r="W298" s="370"/>
      <c r="X298" s="370"/>
      <c r="Y298" s="370"/>
      <c r="Z298" s="371"/>
      <c r="AA298" s="369" t="str">
        <f>Calcu!I241</f>
        <v/>
      </c>
      <c r="AB298" s="370"/>
      <c r="AC298" s="370"/>
      <c r="AD298" s="370"/>
      <c r="AE298" s="371"/>
      <c r="AF298" s="369" t="str">
        <f>Calcu!J241</f>
        <v/>
      </c>
      <c r="AG298" s="370"/>
      <c r="AH298" s="370"/>
      <c r="AI298" s="370"/>
      <c r="AJ298" s="371"/>
      <c r="AK298" s="369" t="str">
        <f>Calcu!K241</f>
        <v/>
      </c>
      <c r="AL298" s="370"/>
      <c r="AM298" s="370"/>
      <c r="AN298" s="370"/>
      <c r="AO298" s="371"/>
      <c r="AP298" s="369" t="str">
        <f>Calcu!L241</f>
        <v/>
      </c>
      <c r="AQ298" s="370"/>
      <c r="AR298" s="370"/>
      <c r="AS298" s="370"/>
      <c r="AT298" s="371"/>
      <c r="AU298" s="395" t="str">
        <f>Calcu!M241</f>
        <v/>
      </c>
      <c r="AV298" s="396"/>
      <c r="AW298" s="396"/>
      <c r="AX298" s="396"/>
      <c r="AY298" s="397"/>
    </row>
    <row r="299" spans="1:51" ht="18.75" customHeight="1">
      <c r="A299" s="56"/>
      <c r="B299" s="208"/>
      <c r="C299" s="208"/>
      <c r="D299" s="208"/>
      <c r="E299" s="208"/>
      <c r="F299" s="208"/>
      <c r="G299" s="208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08"/>
      <c r="U299" s="208"/>
      <c r="V299" s="208"/>
      <c r="W299" s="208"/>
      <c r="X299" s="208"/>
      <c r="Y299" s="208"/>
      <c r="Z299" s="208"/>
      <c r="AA299" s="208"/>
      <c r="AB299" s="208"/>
      <c r="AC299" s="208"/>
      <c r="AD299" s="208"/>
      <c r="AE299" s="208"/>
      <c r="AF299" s="208"/>
      <c r="AG299" s="208"/>
      <c r="AH299" s="208"/>
      <c r="AI299" s="208"/>
      <c r="AJ299" s="208"/>
      <c r="AK299" s="208"/>
      <c r="AL299" s="208"/>
      <c r="AM299" s="208"/>
      <c r="AN299" s="208"/>
      <c r="AO299" s="208"/>
      <c r="AP299" s="208"/>
      <c r="AQ299" s="208"/>
      <c r="AR299" s="208"/>
      <c r="AS299" s="208"/>
      <c r="AT299" s="208"/>
    </row>
    <row r="300" spans="1:51" ht="18.75" customHeight="1">
      <c r="A300" s="56"/>
      <c r="B300" s="398" t="s">
        <v>196</v>
      </c>
      <c r="C300" s="399"/>
      <c r="D300" s="399"/>
      <c r="E300" s="399"/>
      <c r="F300" s="400"/>
      <c r="G300" s="398" t="s">
        <v>187</v>
      </c>
      <c r="H300" s="399"/>
      <c r="I300" s="399"/>
      <c r="J300" s="399"/>
      <c r="K300" s="400"/>
      <c r="L300" s="398" t="s">
        <v>198</v>
      </c>
      <c r="M300" s="399"/>
      <c r="N300" s="399"/>
      <c r="O300" s="399"/>
      <c r="P300" s="400"/>
      <c r="Q300" s="407" t="str">
        <f>Calcu!G243</f>
        <v>전기식 수준기 지시값 (, )</v>
      </c>
      <c r="R300" s="408"/>
      <c r="S300" s="408"/>
      <c r="T300" s="408"/>
      <c r="U300" s="408"/>
      <c r="V300" s="408"/>
      <c r="W300" s="408"/>
      <c r="X300" s="408"/>
      <c r="Y300" s="408"/>
      <c r="Z300" s="408"/>
      <c r="AA300" s="408"/>
      <c r="AB300" s="408"/>
      <c r="AC300" s="408"/>
      <c r="AD300" s="408"/>
      <c r="AE300" s="408"/>
      <c r="AF300" s="408"/>
      <c r="AG300" s="408"/>
      <c r="AH300" s="408"/>
      <c r="AI300" s="408"/>
      <c r="AJ300" s="408"/>
      <c r="AK300" s="408"/>
      <c r="AL300" s="408"/>
      <c r="AM300" s="408"/>
      <c r="AN300" s="408"/>
      <c r="AO300" s="408"/>
      <c r="AP300" s="408"/>
      <c r="AQ300" s="408"/>
      <c r="AR300" s="408"/>
      <c r="AS300" s="408"/>
      <c r="AT300" s="409"/>
      <c r="AU300" s="398" t="s">
        <v>368</v>
      </c>
      <c r="AV300" s="399"/>
      <c r="AW300" s="399"/>
      <c r="AX300" s="399"/>
      <c r="AY300" s="400"/>
    </row>
    <row r="301" spans="1:51" ht="18.75" customHeight="1">
      <c r="A301" s="56"/>
      <c r="B301" s="401"/>
      <c r="C301" s="402"/>
      <c r="D301" s="402"/>
      <c r="E301" s="402"/>
      <c r="F301" s="403"/>
      <c r="G301" s="401"/>
      <c r="H301" s="402"/>
      <c r="I301" s="402"/>
      <c r="J301" s="402"/>
      <c r="K301" s="403"/>
      <c r="L301" s="404"/>
      <c r="M301" s="405"/>
      <c r="N301" s="405"/>
      <c r="O301" s="405"/>
      <c r="P301" s="406"/>
      <c r="Q301" s="407" t="s">
        <v>369</v>
      </c>
      <c r="R301" s="408"/>
      <c r="S301" s="408"/>
      <c r="T301" s="408"/>
      <c r="U301" s="409"/>
      <c r="V301" s="407" t="s">
        <v>147</v>
      </c>
      <c r="W301" s="408"/>
      <c r="X301" s="408"/>
      <c r="Y301" s="408"/>
      <c r="Z301" s="409"/>
      <c r="AA301" s="407" t="s">
        <v>148</v>
      </c>
      <c r="AB301" s="408"/>
      <c r="AC301" s="408"/>
      <c r="AD301" s="408"/>
      <c r="AE301" s="409"/>
      <c r="AF301" s="407" t="s">
        <v>149</v>
      </c>
      <c r="AG301" s="408"/>
      <c r="AH301" s="408"/>
      <c r="AI301" s="408"/>
      <c r="AJ301" s="409"/>
      <c r="AK301" s="407" t="s">
        <v>150</v>
      </c>
      <c r="AL301" s="408"/>
      <c r="AM301" s="408"/>
      <c r="AN301" s="408"/>
      <c r="AO301" s="409"/>
      <c r="AP301" s="407" t="s">
        <v>370</v>
      </c>
      <c r="AQ301" s="408"/>
      <c r="AR301" s="408"/>
      <c r="AS301" s="408"/>
      <c r="AT301" s="409"/>
      <c r="AU301" s="404"/>
      <c r="AV301" s="405"/>
      <c r="AW301" s="405"/>
      <c r="AX301" s="405"/>
      <c r="AY301" s="406"/>
    </row>
    <row r="302" spans="1:51" ht="18.75" customHeight="1">
      <c r="A302" s="56"/>
      <c r="B302" s="404"/>
      <c r="C302" s="405"/>
      <c r="D302" s="405"/>
      <c r="E302" s="405"/>
      <c r="F302" s="406"/>
      <c r="G302" s="404"/>
      <c r="H302" s="405"/>
      <c r="I302" s="405"/>
      <c r="J302" s="405"/>
      <c r="K302" s="406"/>
      <c r="L302" s="407" t="str">
        <f>Calcu!F246</f>
        <v/>
      </c>
      <c r="M302" s="408"/>
      <c r="N302" s="408"/>
      <c r="O302" s="408"/>
      <c r="P302" s="409"/>
      <c r="Q302" s="407">
        <f>Calcu!G245</f>
        <v>0</v>
      </c>
      <c r="R302" s="408"/>
      <c r="S302" s="408"/>
      <c r="T302" s="408"/>
      <c r="U302" s="409"/>
      <c r="V302" s="407">
        <f>Calcu!H245</f>
        <v>0</v>
      </c>
      <c r="W302" s="408"/>
      <c r="X302" s="408"/>
      <c r="Y302" s="408"/>
      <c r="Z302" s="409"/>
      <c r="AA302" s="407">
        <f>Calcu!I245</f>
        <v>0</v>
      </c>
      <c r="AB302" s="408"/>
      <c r="AC302" s="408"/>
      <c r="AD302" s="408"/>
      <c r="AE302" s="409"/>
      <c r="AF302" s="407">
        <f>Calcu!J245</f>
        <v>0</v>
      </c>
      <c r="AG302" s="408"/>
      <c r="AH302" s="408"/>
      <c r="AI302" s="408"/>
      <c r="AJ302" s="409"/>
      <c r="AK302" s="407">
        <f>Calcu!K245</f>
        <v>0</v>
      </c>
      <c r="AL302" s="408"/>
      <c r="AM302" s="408"/>
      <c r="AN302" s="408"/>
      <c r="AO302" s="409"/>
      <c r="AP302" s="407">
        <f>Calcu!L245</f>
        <v>0</v>
      </c>
      <c r="AQ302" s="408"/>
      <c r="AR302" s="408"/>
      <c r="AS302" s="408"/>
      <c r="AT302" s="409"/>
      <c r="AU302" s="407">
        <f>Calcu!M245</f>
        <v>0</v>
      </c>
      <c r="AV302" s="408"/>
      <c r="AW302" s="408"/>
      <c r="AX302" s="408"/>
      <c r="AY302" s="409"/>
    </row>
    <row r="303" spans="1:51" ht="18.75" customHeight="1">
      <c r="A303" s="56"/>
      <c r="B303" s="369" t="str">
        <f>Calcu!C246</f>
        <v/>
      </c>
      <c r="C303" s="370"/>
      <c r="D303" s="370"/>
      <c r="E303" s="370"/>
      <c r="F303" s="371"/>
      <c r="G303" s="369" t="str">
        <f>Calcu!D246</f>
        <v/>
      </c>
      <c r="H303" s="370"/>
      <c r="I303" s="370"/>
      <c r="J303" s="370"/>
      <c r="K303" s="371"/>
      <c r="L303" s="369" t="str">
        <f>Calcu!E246</f>
        <v/>
      </c>
      <c r="M303" s="370"/>
      <c r="N303" s="370"/>
      <c r="O303" s="370"/>
      <c r="P303" s="371"/>
      <c r="Q303" s="369" t="str">
        <f>Calcu!G246</f>
        <v/>
      </c>
      <c r="R303" s="370"/>
      <c r="S303" s="370"/>
      <c r="T303" s="370"/>
      <c r="U303" s="371"/>
      <c r="V303" s="369" t="str">
        <f>Calcu!H246</f>
        <v/>
      </c>
      <c r="W303" s="370"/>
      <c r="X303" s="370"/>
      <c r="Y303" s="370"/>
      <c r="Z303" s="371"/>
      <c r="AA303" s="369" t="str">
        <f>Calcu!I246</f>
        <v/>
      </c>
      <c r="AB303" s="370"/>
      <c r="AC303" s="370"/>
      <c r="AD303" s="370"/>
      <c r="AE303" s="371"/>
      <c r="AF303" s="369" t="str">
        <f>Calcu!J246</f>
        <v/>
      </c>
      <c r="AG303" s="370"/>
      <c r="AH303" s="370"/>
      <c r="AI303" s="370"/>
      <c r="AJ303" s="371"/>
      <c r="AK303" s="369" t="str">
        <f>Calcu!K246</f>
        <v/>
      </c>
      <c r="AL303" s="370"/>
      <c r="AM303" s="370"/>
      <c r="AN303" s="370"/>
      <c r="AO303" s="371"/>
      <c r="AP303" s="369" t="str">
        <f>Calcu!L246</f>
        <v/>
      </c>
      <c r="AQ303" s="370"/>
      <c r="AR303" s="370"/>
      <c r="AS303" s="370"/>
      <c r="AT303" s="371"/>
      <c r="AU303" s="395" t="str">
        <f>Calcu!M246</f>
        <v/>
      </c>
      <c r="AV303" s="396"/>
      <c r="AW303" s="396"/>
      <c r="AX303" s="396"/>
      <c r="AY303" s="397"/>
    </row>
    <row r="304" spans="1:51" ht="18.75" customHeight="1">
      <c r="A304" s="56"/>
      <c r="B304" s="369" t="str">
        <f>Calcu!C247</f>
        <v/>
      </c>
      <c r="C304" s="370"/>
      <c r="D304" s="370"/>
      <c r="E304" s="370"/>
      <c r="F304" s="371"/>
      <c r="G304" s="369" t="str">
        <f>Calcu!D247</f>
        <v/>
      </c>
      <c r="H304" s="370"/>
      <c r="I304" s="370"/>
      <c r="J304" s="370"/>
      <c r="K304" s="371"/>
      <c r="L304" s="369" t="str">
        <f>Calcu!E247</f>
        <v/>
      </c>
      <c r="M304" s="370"/>
      <c r="N304" s="370"/>
      <c r="O304" s="370"/>
      <c r="P304" s="371"/>
      <c r="Q304" s="369" t="str">
        <f>Calcu!G247</f>
        <v/>
      </c>
      <c r="R304" s="370"/>
      <c r="S304" s="370"/>
      <c r="T304" s="370"/>
      <c r="U304" s="371"/>
      <c r="V304" s="369" t="str">
        <f>Calcu!H247</f>
        <v/>
      </c>
      <c r="W304" s="370"/>
      <c r="X304" s="370"/>
      <c r="Y304" s="370"/>
      <c r="Z304" s="371"/>
      <c r="AA304" s="369" t="str">
        <f>Calcu!I247</f>
        <v/>
      </c>
      <c r="AB304" s="370"/>
      <c r="AC304" s="370"/>
      <c r="AD304" s="370"/>
      <c r="AE304" s="371"/>
      <c r="AF304" s="369" t="str">
        <f>Calcu!J247</f>
        <v/>
      </c>
      <c r="AG304" s="370"/>
      <c r="AH304" s="370"/>
      <c r="AI304" s="370"/>
      <c r="AJ304" s="371"/>
      <c r="AK304" s="369" t="str">
        <f>Calcu!K247</f>
        <v/>
      </c>
      <c r="AL304" s="370"/>
      <c r="AM304" s="370"/>
      <c r="AN304" s="370"/>
      <c r="AO304" s="371"/>
      <c r="AP304" s="369" t="str">
        <f>Calcu!L247</f>
        <v/>
      </c>
      <c r="AQ304" s="370"/>
      <c r="AR304" s="370"/>
      <c r="AS304" s="370"/>
      <c r="AT304" s="371"/>
      <c r="AU304" s="395" t="str">
        <f>Calcu!M247</f>
        <v/>
      </c>
      <c r="AV304" s="396"/>
      <c r="AW304" s="396"/>
      <c r="AX304" s="396"/>
      <c r="AY304" s="397"/>
    </row>
    <row r="305" spans="1:51" ht="18.75" customHeight="1">
      <c r="A305" s="56"/>
      <c r="B305" s="369" t="str">
        <f>Calcu!C248</f>
        <v/>
      </c>
      <c r="C305" s="370"/>
      <c r="D305" s="370"/>
      <c r="E305" s="370"/>
      <c r="F305" s="371"/>
      <c r="G305" s="369" t="str">
        <f>Calcu!D248</f>
        <v/>
      </c>
      <c r="H305" s="370"/>
      <c r="I305" s="370"/>
      <c r="J305" s="370"/>
      <c r="K305" s="371"/>
      <c r="L305" s="369" t="str">
        <f>Calcu!E248</f>
        <v/>
      </c>
      <c r="M305" s="370"/>
      <c r="N305" s="370"/>
      <c r="O305" s="370"/>
      <c r="P305" s="371"/>
      <c r="Q305" s="369" t="str">
        <f>Calcu!G248</f>
        <v/>
      </c>
      <c r="R305" s="370"/>
      <c r="S305" s="370"/>
      <c r="T305" s="370"/>
      <c r="U305" s="371"/>
      <c r="V305" s="369" t="str">
        <f>Calcu!H248</f>
        <v/>
      </c>
      <c r="W305" s="370"/>
      <c r="X305" s="370"/>
      <c r="Y305" s="370"/>
      <c r="Z305" s="371"/>
      <c r="AA305" s="369" t="str">
        <f>Calcu!I248</f>
        <v/>
      </c>
      <c r="AB305" s="370"/>
      <c r="AC305" s="370"/>
      <c r="AD305" s="370"/>
      <c r="AE305" s="371"/>
      <c r="AF305" s="369" t="str">
        <f>Calcu!J248</f>
        <v/>
      </c>
      <c r="AG305" s="370"/>
      <c r="AH305" s="370"/>
      <c r="AI305" s="370"/>
      <c r="AJ305" s="371"/>
      <c r="AK305" s="369" t="str">
        <f>Calcu!K248</f>
        <v/>
      </c>
      <c r="AL305" s="370"/>
      <c r="AM305" s="370"/>
      <c r="AN305" s="370"/>
      <c r="AO305" s="371"/>
      <c r="AP305" s="369" t="str">
        <f>Calcu!L248</f>
        <v/>
      </c>
      <c r="AQ305" s="370"/>
      <c r="AR305" s="370"/>
      <c r="AS305" s="370"/>
      <c r="AT305" s="371"/>
      <c r="AU305" s="395" t="str">
        <f>Calcu!M248</f>
        <v/>
      </c>
      <c r="AV305" s="396"/>
      <c r="AW305" s="396"/>
      <c r="AX305" s="396"/>
      <c r="AY305" s="397"/>
    </row>
    <row r="306" spans="1:51" ht="18.75" customHeight="1">
      <c r="A306" s="56"/>
      <c r="B306" s="369" t="str">
        <f>Calcu!C249</f>
        <v/>
      </c>
      <c r="C306" s="370"/>
      <c r="D306" s="370"/>
      <c r="E306" s="370"/>
      <c r="F306" s="371"/>
      <c r="G306" s="369" t="str">
        <f>Calcu!D249</f>
        <v/>
      </c>
      <c r="H306" s="370"/>
      <c r="I306" s="370"/>
      <c r="J306" s="370"/>
      <c r="K306" s="371"/>
      <c r="L306" s="369" t="str">
        <f>Calcu!E249</f>
        <v/>
      </c>
      <c r="M306" s="370"/>
      <c r="N306" s="370"/>
      <c r="O306" s="370"/>
      <c r="P306" s="371"/>
      <c r="Q306" s="369" t="str">
        <f>Calcu!G249</f>
        <v/>
      </c>
      <c r="R306" s="370"/>
      <c r="S306" s="370"/>
      <c r="T306" s="370"/>
      <c r="U306" s="371"/>
      <c r="V306" s="369" t="str">
        <f>Calcu!H249</f>
        <v/>
      </c>
      <c r="W306" s="370"/>
      <c r="X306" s="370"/>
      <c r="Y306" s="370"/>
      <c r="Z306" s="371"/>
      <c r="AA306" s="369" t="str">
        <f>Calcu!I249</f>
        <v/>
      </c>
      <c r="AB306" s="370"/>
      <c r="AC306" s="370"/>
      <c r="AD306" s="370"/>
      <c r="AE306" s="371"/>
      <c r="AF306" s="369" t="str">
        <f>Calcu!J249</f>
        <v/>
      </c>
      <c r="AG306" s="370"/>
      <c r="AH306" s="370"/>
      <c r="AI306" s="370"/>
      <c r="AJ306" s="371"/>
      <c r="AK306" s="369" t="str">
        <f>Calcu!K249</f>
        <v/>
      </c>
      <c r="AL306" s="370"/>
      <c r="AM306" s="370"/>
      <c r="AN306" s="370"/>
      <c r="AO306" s="371"/>
      <c r="AP306" s="369" t="str">
        <f>Calcu!L249</f>
        <v/>
      </c>
      <c r="AQ306" s="370"/>
      <c r="AR306" s="370"/>
      <c r="AS306" s="370"/>
      <c r="AT306" s="371"/>
      <c r="AU306" s="395" t="str">
        <f>Calcu!M249</f>
        <v/>
      </c>
      <c r="AV306" s="396"/>
      <c r="AW306" s="396"/>
      <c r="AX306" s="396"/>
      <c r="AY306" s="397"/>
    </row>
    <row r="307" spans="1:51" ht="18.75" customHeight="1">
      <c r="A307" s="56"/>
      <c r="B307" s="369" t="str">
        <f>Calcu!C250</f>
        <v/>
      </c>
      <c r="C307" s="370"/>
      <c r="D307" s="370"/>
      <c r="E307" s="370"/>
      <c r="F307" s="371"/>
      <c r="G307" s="369" t="str">
        <f>Calcu!D250</f>
        <v/>
      </c>
      <c r="H307" s="370"/>
      <c r="I307" s="370"/>
      <c r="J307" s="370"/>
      <c r="K307" s="371"/>
      <c r="L307" s="369" t="str">
        <f>Calcu!E250</f>
        <v/>
      </c>
      <c r="M307" s="370"/>
      <c r="N307" s="370"/>
      <c r="O307" s="370"/>
      <c r="P307" s="371"/>
      <c r="Q307" s="369" t="str">
        <f>Calcu!G250</f>
        <v/>
      </c>
      <c r="R307" s="370"/>
      <c r="S307" s="370"/>
      <c r="T307" s="370"/>
      <c r="U307" s="371"/>
      <c r="V307" s="369" t="str">
        <f>Calcu!H250</f>
        <v/>
      </c>
      <c r="W307" s="370"/>
      <c r="X307" s="370"/>
      <c r="Y307" s="370"/>
      <c r="Z307" s="371"/>
      <c r="AA307" s="369" t="str">
        <f>Calcu!I250</f>
        <v/>
      </c>
      <c r="AB307" s="370"/>
      <c r="AC307" s="370"/>
      <c r="AD307" s="370"/>
      <c r="AE307" s="371"/>
      <c r="AF307" s="369" t="str">
        <f>Calcu!J250</f>
        <v/>
      </c>
      <c r="AG307" s="370"/>
      <c r="AH307" s="370"/>
      <c r="AI307" s="370"/>
      <c r="AJ307" s="371"/>
      <c r="AK307" s="369" t="str">
        <f>Calcu!K250</f>
        <v/>
      </c>
      <c r="AL307" s="370"/>
      <c r="AM307" s="370"/>
      <c r="AN307" s="370"/>
      <c r="AO307" s="371"/>
      <c r="AP307" s="369" t="str">
        <f>Calcu!L250</f>
        <v/>
      </c>
      <c r="AQ307" s="370"/>
      <c r="AR307" s="370"/>
      <c r="AS307" s="370"/>
      <c r="AT307" s="371"/>
      <c r="AU307" s="395" t="str">
        <f>Calcu!M250</f>
        <v/>
      </c>
      <c r="AV307" s="396"/>
      <c r="AW307" s="396"/>
      <c r="AX307" s="396"/>
      <c r="AY307" s="397"/>
    </row>
    <row r="308" spans="1:51" ht="18.75" customHeight="1">
      <c r="A308" s="56"/>
      <c r="B308" s="369" t="str">
        <f>Calcu!C251</f>
        <v/>
      </c>
      <c r="C308" s="370"/>
      <c r="D308" s="370"/>
      <c r="E308" s="370"/>
      <c r="F308" s="371"/>
      <c r="G308" s="369" t="str">
        <f>Calcu!D251</f>
        <v/>
      </c>
      <c r="H308" s="370"/>
      <c r="I308" s="370"/>
      <c r="J308" s="370"/>
      <c r="K308" s="371"/>
      <c r="L308" s="369" t="str">
        <f>Calcu!E251</f>
        <v/>
      </c>
      <c r="M308" s="370"/>
      <c r="N308" s="370"/>
      <c r="O308" s="370"/>
      <c r="P308" s="371"/>
      <c r="Q308" s="369" t="str">
        <f>Calcu!G251</f>
        <v/>
      </c>
      <c r="R308" s="370"/>
      <c r="S308" s="370"/>
      <c r="T308" s="370"/>
      <c r="U308" s="371"/>
      <c r="V308" s="369" t="str">
        <f>Calcu!H251</f>
        <v/>
      </c>
      <c r="W308" s="370"/>
      <c r="X308" s="370"/>
      <c r="Y308" s="370"/>
      <c r="Z308" s="371"/>
      <c r="AA308" s="369" t="str">
        <f>Calcu!I251</f>
        <v/>
      </c>
      <c r="AB308" s="370"/>
      <c r="AC308" s="370"/>
      <c r="AD308" s="370"/>
      <c r="AE308" s="371"/>
      <c r="AF308" s="369" t="str">
        <f>Calcu!J251</f>
        <v/>
      </c>
      <c r="AG308" s="370"/>
      <c r="AH308" s="370"/>
      <c r="AI308" s="370"/>
      <c r="AJ308" s="371"/>
      <c r="AK308" s="369" t="str">
        <f>Calcu!K251</f>
        <v/>
      </c>
      <c r="AL308" s="370"/>
      <c r="AM308" s="370"/>
      <c r="AN308" s="370"/>
      <c r="AO308" s="371"/>
      <c r="AP308" s="369" t="str">
        <f>Calcu!L251</f>
        <v/>
      </c>
      <c r="AQ308" s="370"/>
      <c r="AR308" s="370"/>
      <c r="AS308" s="370"/>
      <c r="AT308" s="371"/>
      <c r="AU308" s="395" t="str">
        <f>Calcu!M251</f>
        <v/>
      </c>
      <c r="AV308" s="396"/>
      <c r="AW308" s="396"/>
      <c r="AX308" s="396"/>
      <c r="AY308" s="397"/>
    </row>
    <row r="309" spans="1:51" ht="18.75" customHeight="1">
      <c r="A309" s="56"/>
      <c r="B309" s="369" t="str">
        <f>Calcu!C252</f>
        <v/>
      </c>
      <c r="C309" s="370"/>
      <c r="D309" s="370"/>
      <c r="E309" s="370"/>
      <c r="F309" s="371"/>
      <c r="G309" s="369" t="str">
        <f>Calcu!D252</f>
        <v/>
      </c>
      <c r="H309" s="370"/>
      <c r="I309" s="370"/>
      <c r="J309" s="370"/>
      <c r="K309" s="371"/>
      <c r="L309" s="369" t="str">
        <f>Calcu!E252</f>
        <v/>
      </c>
      <c r="M309" s="370"/>
      <c r="N309" s="370"/>
      <c r="O309" s="370"/>
      <c r="P309" s="371"/>
      <c r="Q309" s="369" t="str">
        <f>Calcu!G252</f>
        <v/>
      </c>
      <c r="R309" s="370"/>
      <c r="S309" s="370"/>
      <c r="T309" s="370"/>
      <c r="U309" s="371"/>
      <c r="V309" s="369" t="str">
        <f>Calcu!H252</f>
        <v/>
      </c>
      <c r="W309" s="370"/>
      <c r="X309" s="370"/>
      <c r="Y309" s="370"/>
      <c r="Z309" s="371"/>
      <c r="AA309" s="369" t="str">
        <f>Calcu!I252</f>
        <v/>
      </c>
      <c r="AB309" s="370"/>
      <c r="AC309" s="370"/>
      <c r="AD309" s="370"/>
      <c r="AE309" s="371"/>
      <c r="AF309" s="369" t="str">
        <f>Calcu!J252</f>
        <v/>
      </c>
      <c r="AG309" s="370"/>
      <c r="AH309" s="370"/>
      <c r="AI309" s="370"/>
      <c r="AJ309" s="371"/>
      <c r="AK309" s="369" t="str">
        <f>Calcu!K252</f>
        <v/>
      </c>
      <c r="AL309" s="370"/>
      <c r="AM309" s="370"/>
      <c r="AN309" s="370"/>
      <c r="AO309" s="371"/>
      <c r="AP309" s="369" t="str">
        <f>Calcu!L252</f>
        <v/>
      </c>
      <c r="AQ309" s="370"/>
      <c r="AR309" s="370"/>
      <c r="AS309" s="370"/>
      <c r="AT309" s="371"/>
      <c r="AU309" s="395" t="str">
        <f>Calcu!M252</f>
        <v/>
      </c>
      <c r="AV309" s="396"/>
      <c r="AW309" s="396"/>
      <c r="AX309" s="396"/>
      <c r="AY309" s="397"/>
    </row>
    <row r="310" spans="1:51" ht="18.75" customHeight="1">
      <c r="A310" s="56"/>
      <c r="B310" s="369" t="str">
        <f>Calcu!C253</f>
        <v/>
      </c>
      <c r="C310" s="370"/>
      <c r="D310" s="370"/>
      <c r="E310" s="370"/>
      <c r="F310" s="371"/>
      <c r="G310" s="369" t="str">
        <f>Calcu!D253</f>
        <v/>
      </c>
      <c r="H310" s="370"/>
      <c r="I310" s="370"/>
      <c r="J310" s="370"/>
      <c r="K310" s="371"/>
      <c r="L310" s="369" t="str">
        <f>Calcu!E253</f>
        <v/>
      </c>
      <c r="M310" s="370"/>
      <c r="N310" s="370"/>
      <c r="O310" s="370"/>
      <c r="P310" s="371"/>
      <c r="Q310" s="369" t="str">
        <f>Calcu!G253</f>
        <v/>
      </c>
      <c r="R310" s="370"/>
      <c r="S310" s="370"/>
      <c r="T310" s="370"/>
      <c r="U310" s="371"/>
      <c r="V310" s="369" t="str">
        <f>Calcu!H253</f>
        <v/>
      </c>
      <c r="W310" s="370"/>
      <c r="X310" s="370"/>
      <c r="Y310" s="370"/>
      <c r="Z310" s="371"/>
      <c r="AA310" s="369" t="str">
        <f>Calcu!I253</f>
        <v/>
      </c>
      <c r="AB310" s="370"/>
      <c r="AC310" s="370"/>
      <c r="AD310" s="370"/>
      <c r="AE310" s="371"/>
      <c r="AF310" s="369" t="str">
        <f>Calcu!J253</f>
        <v/>
      </c>
      <c r="AG310" s="370"/>
      <c r="AH310" s="370"/>
      <c r="AI310" s="370"/>
      <c r="AJ310" s="371"/>
      <c r="AK310" s="369" t="str">
        <f>Calcu!K253</f>
        <v/>
      </c>
      <c r="AL310" s="370"/>
      <c r="AM310" s="370"/>
      <c r="AN310" s="370"/>
      <c r="AO310" s="371"/>
      <c r="AP310" s="369" t="str">
        <f>Calcu!L253</f>
        <v/>
      </c>
      <c r="AQ310" s="370"/>
      <c r="AR310" s="370"/>
      <c r="AS310" s="370"/>
      <c r="AT310" s="371"/>
      <c r="AU310" s="395" t="str">
        <f>Calcu!M253</f>
        <v/>
      </c>
      <c r="AV310" s="396"/>
      <c r="AW310" s="396"/>
      <c r="AX310" s="396"/>
      <c r="AY310" s="397"/>
    </row>
    <row r="311" spans="1:51" ht="18.75" customHeight="1">
      <c r="A311" s="56"/>
      <c r="B311" s="369" t="str">
        <f>Calcu!C254</f>
        <v/>
      </c>
      <c r="C311" s="370"/>
      <c r="D311" s="370"/>
      <c r="E311" s="370"/>
      <c r="F311" s="371"/>
      <c r="G311" s="369" t="str">
        <f>Calcu!D254</f>
        <v/>
      </c>
      <c r="H311" s="370"/>
      <c r="I311" s="370"/>
      <c r="J311" s="370"/>
      <c r="K311" s="371"/>
      <c r="L311" s="369" t="str">
        <f>Calcu!E254</f>
        <v/>
      </c>
      <c r="M311" s="370"/>
      <c r="N311" s="370"/>
      <c r="O311" s="370"/>
      <c r="P311" s="371"/>
      <c r="Q311" s="369" t="str">
        <f>Calcu!G254</f>
        <v/>
      </c>
      <c r="R311" s="370"/>
      <c r="S311" s="370"/>
      <c r="T311" s="370"/>
      <c r="U311" s="371"/>
      <c r="V311" s="369" t="str">
        <f>Calcu!H254</f>
        <v/>
      </c>
      <c r="W311" s="370"/>
      <c r="X311" s="370"/>
      <c r="Y311" s="370"/>
      <c r="Z311" s="371"/>
      <c r="AA311" s="369" t="str">
        <f>Calcu!I254</f>
        <v/>
      </c>
      <c r="AB311" s="370"/>
      <c r="AC311" s="370"/>
      <c r="AD311" s="370"/>
      <c r="AE311" s="371"/>
      <c r="AF311" s="369" t="str">
        <f>Calcu!J254</f>
        <v/>
      </c>
      <c r="AG311" s="370"/>
      <c r="AH311" s="370"/>
      <c r="AI311" s="370"/>
      <c r="AJ311" s="371"/>
      <c r="AK311" s="369" t="str">
        <f>Calcu!K254</f>
        <v/>
      </c>
      <c r="AL311" s="370"/>
      <c r="AM311" s="370"/>
      <c r="AN311" s="370"/>
      <c r="AO311" s="371"/>
      <c r="AP311" s="369" t="str">
        <f>Calcu!L254</f>
        <v/>
      </c>
      <c r="AQ311" s="370"/>
      <c r="AR311" s="370"/>
      <c r="AS311" s="370"/>
      <c r="AT311" s="371"/>
      <c r="AU311" s="395" t="str">
        <f>Calcu!M254</f>
        <v/>
      </c>
      <c r="AV311" s="396"/>
      <c r="AW311" s="396"/>
      <c r="AX311" s="396"/>
      <c r="AY311" s="397"/>
    </row>
    <row r="312" spans="1:51" ht="18.75" customHeight="1">
      <c r="A312" s="56"/>
      <c r="B312" s="369" t="str">
        <f>Calcu!C255</f>
        <v/>
      </c>
      <c r="C312" s="370"/>
      <c r="D312" s="370"/>
      <c r="E312" s="370"/>
      <c r="F312" s="371"/>
      <c r="G312" s="369" t="str">
        <f>Calcu!D255</f>
        <v/>
      </c>
      <c r="H312" s="370"/>
      <c r="I312" s="370"/>
      <c r="J312" s="370"/>
      <c r="K312" s="371"/>
      <c r="L312" s="369" t="str">
        <f>Calcu!E255</f>
        <v/>
      </c>
      <c r="M312" s="370"/>
      <c r="N312" s="370"/>
      <c r="O312" s="370"/>
      <c r="P312" s="371"/>
      <c r="Q312" s="369" t="str">
        <f>Calcu!G255</f>
        <v/>
      </c>
      <c r="R312" s="370"/>
      <c r="S312" s="370"/>
      <c r="T312" s="370"/>
      <c r="U312" s="371"/>
      <c r="V312" s="369" t="str">
        <f>Calcu!H255</f>
        <v/>
      </c>
      <c r="W312" s="370"/>
      <c r="X312" s="370"/>
      <c r="Y312" s="370"/>
      <c r="Z312" s="371"/>
      <c r="AA312" s="369" t="str">
        <f>Calcu!I255</f>
        <v/>
      </c>
      <c r="AB312" s="370"/>
      <c r="AC312" s="370"/>
      <c r="AD312" s="370"/>
      <c r="AE312" s="371"/>
      <c r="AF312" s="369" t="str">
        <f>Calcu!J255</f>
        <v/>
      </c>
      <c r="AG312" s="370"/>
      <c r="AH312" s="370"/>
      <c r="AI312" s="370"/>
      <c r="AJ312" s="371"/>
      <c r="AK312" s="369" t="str">
        <f>Calcu!K255</f>
        <v/>
      </c>
      <c r="AL312" s="370"/>
      <c r="AM312" s="370"/>
      <c r="AN312" s="370"/>
      <c r="AO312" s="371"/>
      <c r="AP312" s="369" t="str">
        <f>Calcu!L255</f>
        <v/>
      </c>
      <c r="AQ312" s="370"/>
      <c r="AR312" s="370"/>
      <c r="AS312" s="370"/>
      <c r="AT312" s="371"/>
      <c r="AU312" s="395" t="str">
        <f>Calcu!M255</f>
        <v/>
      </c>
      <c r="AV312" s="396"/>
      <c r="AW312" s="396"/>
      <c r="AX312" s="396"/>
      <c r="AY312" s="397"/>
    </row>
    <row r="313" spans="1:51" ht="18.75" customHeight="1">
      <c r="A313" s="56"/>
      <c r="B313" s="369" t="str">
        <f>Calcu!C256</f>
        <v/>
      </c>
      <c r="C313" s="370"/>
      <c r="D313" s="370"/>
      <c r="E313" s="370"/>
      <c r="F313" s="371"/>
      <c r="G313" s="369" t="str">
        <f>Calcu!D256</f>
        <v/>
      </c>
      <c r="H313" s="370"/>
      <c r="I313" s="370"/>
      <c r="J313" s="370"/>
      <c r="K313" s="371"/>
      <c r="L313" s="369" t="str">
        <f>Calcu!E256</f>
        <v/>
      </c>
      <c r="M313" s="370"/>
      <c r="N313" s="370"/>
      <c r="O313" s="370"/>
      <c r="P313" s="371"/>
      <c r="Q313" s="369" t="str">
        <f>Calcu!G256</f>
        <v/>
      </c>
      <c r="R313" s="370"/>
      <c r="S313" s="370"/>
      <c r="T313" s="370"/>
      <c r="U313" s="371"/>
      <c r="V313" s="369" t="str">
        <f>Calcu!H256</f>
        <v/>
      </c>
      <c r="W313" s="370"/>
      <c r="X313" s="370"/>
      <c r="Y313" s="370"/>
      <c r="Z313" s="371"/>
      <c r="AA313" s="369" t="str">
        <f>Calcu!I256</f>
        <v/>
      </c>
      <c r="AB313" s="370"/>
      <c r="AC313" s="370"/>
      <c r="AD313" s="370"/>
      <c r="AE313" s="371"/>
      <c r="AF313" s="369" t="str">
        <f>Calcu!J256</f>
        <v/>
      </c>
      <c r="AG313" s="370"/>
      <c r="AH313" s="370"/>
      <c r="AI313" s="370"/>
      <c r="AJ313" s="371"/>
      <c r="AK313" s="369" t="str">
        <f>Calcu!K256</f>
        <v/>
      </c>
      <c r="AL313" s="370"/>
      <c r="AM313" s="370"/>
      <c r="AN313" s="370"/>
      <c r="AO313" s="371"/>
      <c r="AP313" s="369" t="str">
        <f>Calcu!L256</f>
        <v/>
      </c>
      <c r="AQ313" s="370"/>
      <c r="AR313" s="370"/>
      <c r="AS313" s="370"/>
      <c r="AT313" s="371"/>
      <c r="AU313" s="395" t="str">
        <f>Calcu!M256</f>
        <v/>
      </c>
      <c r="AV313" s="396"/>
      <c r="AW313" s="396"/>
      <c r="AX313" s="396"/>
      <c r="AY313" s="397"/>
    </row>
    <row r="314" spans="1:51" ht="18.75" customHeight="1">
      <c r="A314" s="56"/>
      <c r="B314" s="369" t="str">
        <f>Calcu!C257</f>
        <v/>
      </c>
      <c r="C314" s="370"/>
      <c r="D314" s="370"/>
      <c r="E314" s="370"/>
      <c r="F314" s="371"/>
      <c r="G314" s="369" t="str">
        <f>Calcu!D257</f>
        <v/>
      </c>
      <c r="H314" s="370"/>
      <c r="I314" s="370"/>
      <c r="J314" s="370"/>
      <c r="K314" s="371"/>
      <c r="L314" s="369" t="str">
        <f>Calcu!E257</f>
        <v/>
      </c>
      <c r="M314" s="370"/>
      <c r="N314" s="370"/>
      <c r="O314" s="370"/>
      <c r="P314" s="371"/>
      <c r="Q314" s="369" t="str">
        <f>Calcu!G257</f>
        <v/>
      </c>
      <c r="R314" s="370"/>
      <c r="S314" s="370"/>
      <c r="T314" s="370"/>
      <c r="U314" s="371"/>
      <c r="V314" s="369" t="str">
        <f>Calcu!H257</f>
        <v/>
      </c>
      <c r="W314" s="370"/>
      <c r="X314" s="370"/>
      <c r="Y314" s="370"/>
      <c r="Z314" s="371"/>
      <c r="AA314" s="369" t="str">
        <f>Calcu!I257</f>
        <v/>
      </c>
      <c r="AB314" s="370"/>
      <c r="AC314" s="370"/>
      <c r="AD314" s="370"/>
      <c r="AE314" s="371"/>
      <c r="AF314" s="369" t="str">
        <f>Calcu!J257</f>
        <v/>
      </c>
      <c r="AG314" s="370"/>
      <c r="AH314" s="370"/>
      <c r="AI314" s="370"/>
      <c r="AJ314" s="371"/>
      <c r="AK314" s="369" t="str">
        <f>Calcu!K257</f>
        <v/>
      </c>
      <c r="AL314" s="370"/>
      <c r="AM314" s="370"/>
      <c r="AN314" s="370"/>
      <c r="AO314" s="371"/>
      <c r="AP314" s="369" t="str">
        <f>Calcu!L257</f>
        <v/>
      </c>
      <c r="AQ314" s="370"/>
      <c r="AR314" s="370"/>
      <c r="AS314" s="370"/>
      <c r="AT314" s="371"/>
      <c r="AU314" s="395" t="str">
        <f>Calcu!M257</f>
        <v/>
      </c>
      <c r="AV314" s="396"/>
      <c r="AW314" s="396"/>
      <c r="AX314" s="396"/>
      <c r="AY314" s="397"/>
    </row>
    <row r="315" spans="1:51" ht="18.75" customHeight="1">
      <c r="A315" s="56"/>
      <c r="B315" s="369" t="str">
        <f>Calcu!C258</f>
        <v/>
      </c>
      <c r="C315" s="370"/>
      <c r="D315" s="370"/>
      <c r="E315" s="370"/>
      <c r="F315" s="371"/>
      <c r="G315" s="369" t="str">
        <f>Calcu!D258</f>
        <v/>
      </c>
      <c r="H315" s="370"/>
      <c r="I315" s="370"/>
      <c r="J315" s="370"/>
      <c r="K315" s="371"/>
      <c r="L315" s="369" t="str">
        <f>Calcu!E258</f>
        <v/>
      </c>
      <c r="M315" s="370"/>
      <c r="N315" s="370"/>
      <c r="O315" s="370"/>
      <c r="P315" s="371"/>
      <c r="Q315" s="369" t="str">
        <f>Calcu!G258</f>
        <v/>
      </c>
      <c r="R315" s="370"/>
      <c r="S315" s="370"/>
      <c r="T315" s="370"/>
      <c r="U315" s="371"/>
      <c r="V315" s="369" t="str">
        <f>Calcu!H258</f>
        <v/>
      </c>
      <c r="W315" s="370"/>
      <c r="X315" s="370"/>
      <c r="Y315" s="370"/>
      <c r="Z315" s="371"/>
      <c r="AA315" s="369" t="str">
        <f>Calcu!I258</f>
        <v/>
      </c>
      <c r="AB315" s="370"/>
      <c r="AC315" s="370"/>
      <c r="AD315" s="370"/>
      <c r="AE315" s="371"/>
      <c r="AF315" s="369" t="str">
        <f>Calcu!J258</f>
        <v/>
      </c>
      <c r="AG315" s="370"/>
      <c r="AH315" s="370"/>
      <c r="AI315" s="370"/>
      <c r="AJ315" s="371"/>
      <c r="AK315" s="369" t="str">
        <f>Calcu!K258</f>
        <v/>
      </c>
      <c r="AL315" s="370"/>
      <c r="AM315" s="370"/>
      <c r="AN315" s="370"/>
      <c r="AO315" s="371"/>
      <c r="AP315" s="369" t="str">
        <f>Calcu!L258</f>
        <v/>
      </c>
      <c r="AQ315" s="370"/>
      <c r="AR315" s="370"/>
      <c r="AS315" s="370"/>
      <c r="AT315" s="371"/>
      <c r="AU315" s="395" t="str">
        <f>Calcu!M258</f>
        <v/>
      </c>
      <c r="AV315" s="396"/>
      <c r="AW315" s="396"/>
      <c r="AX315" s="396"/>
      <c r="AY315" s="397"/>
    </row>
    <row r="316" spans="1:51" ht="18.75" customHeight="1">
      <c r="A316" s="56"/>
      <c r="B316" s="369" t="str">
        <f>Calcu!C259</f>
        <v/>
      </c>
      <c r="C316" s="370"/>
      <c r="D316" s="370"/>
      <c r="E316" s="370"/>
      <c r="F316" s="371"/>
      <c r="G316" s="369" t="str">
        <f>Calcu!D259</f>
        <v/>
      </c>
      <c r="H316" s="370"/>
      <c r="I316" s="370"/>
      <c r="J316" s="370"/>
      <c r="K316" s="371"/>
      <c r="L316" s="369" t="str">
        <f>Calcu!E259</f>
        <v/>
      </c>
      <c r="M316" s="370"/>
      <c r="N316" s="370"/>
      <c r="O316" s="370"/>
      <c r="P316" s="371"/>
      <c r="Q316" s="369" t="str">
        <f>Calcu!G259</f>
        <v/>
      </c>
      <c r="R316" s="370"/>
      <c r="S316" s="370"/>
      <c r="T316" s="370"/>
      <c r="U316" s="371"/>
      <c r="V316" s="369" t="str">
        <f>Calcu!H259</f>
        <v/>
      </c>
      <c r="W316" s="370"/>
      <c r="X316" s="370"/>
      <c r="Y316" s="370"/>
      <c r="Z316" s="371"/>
      <c r="AA316" s="369" t="str">
        <f>Calcu!I259</f>
        <v/>
      </c>
      <c r="AB316" s="370"/>
      <c r="AC316" s="370"/>
      <c r="AD316" s="370"/>
      <c r="AE316" s="371"/>
      <c r="AF316" s="369" t="str">
        <f>Calcu!J259</f>
        <v/>
      </c>
      <c r="AG316" s="370"/>
      <c r="AH316" s="370"/>
      <c r="AI316" s="370"/>
      <c r="AJ316" s="371"/>
      <c r="AK316" s="369" t="str">
        <f>Calcu!K259</f>
        <v/>
      </c>
      <c r="AL316" s="370"/>
      <c r="AM316" s="370"/>
      <c r="AN316" s="370"/>
      <c r="AO316" s="371"/>
      <c r="AP316" s="369" t="str">
        <f>Calcu!L259</f>
        <v/>
      </c>
      <c r="AQ316" s="370"/>
      <c r="AR316" s="370"/>
      <c r="AS316" s="370"/>
      <c r="AT316" s="371"/>
      <c r="AU316" s="395" t="str">
        <f>Calcu!M259</f>
        <v/>
      </c>
      <c r="AV316" s="396"/>
      <c r="AW316" s="396"/>
      <c r="AX316" s="396"/>
      <c r="AY316" s="397"/>
    </row>
    <row r="317" spans="1:51" ht="18.75" customHeight="1">
      <c r="A317" s="56"/>
      <c r="B317" s="369" t="str">
        <f>Calcu!C260</f>
        <v/>
      </c>
      <c r="C317" s="370"/>
      <c r="D317" s="370"/>
      <c r="E317" s="370"/>
      <c r="F317" s="371"/>
      <c r="G317" s="369" t="str">
        <f>Calcu!D260</f>
        <v/>
      </c>
      <c r="H317" s="370"/>
      <c r="I317" s="370"/>
      <c r="J317" s="370"/>
      <c r="K317" s="371"/>
      <c r="L317" s="369" t="str">
        <f>Calcu!E260</f>
        <v/>
      </c>
      <c r="M317" s="370"/>
      <c r="N317" s="370"/>
      <c r="O317" s="370"/>
      <c r="P317" s="371"/>
      <c r="Q317" s="369" t="str">
        <f>Calcu!G260</f>
        <v/>
      </c>
      <c r="R317" s="370"/>
      <c r="S317" s="370"/>
      <c r="T317" s="370"/>
      <c r="U317" s="371"/>
      <c r="V317" s="369" t="str">
        <f>Calcu!H260</f>
        <v/>
      </c>
      <c r="W317" s="370"/>
      <c r="X317" s="370"/>
      <c r="Y317" s="370"/>
      <c r="Z317" s="371"/>
      <c r="AA317" s="369" t="str">
        <f>Calcu!I260</f>
        <v/>
      </c>
      <c r="AB317" s="370"/>
      <c r="AC317" s="370"/>
      <c r="AD317" s="370"/>
      <c r="AE317" s="371"/>
      <c r="AF317" s="369" t="str">
        <f>Calcu!J260</f>
        <v/>
      </c>
      <c r="AG317" s="370"/>
      <c r="AH317" s="370"/>
      <c r="AI317" s="370"/>
      <c r="AJ317" s="371"/>
      <c r="AK317" s="369" t="str">
        <f>Calcu!K260</f>
        <v/>
      </c>
      <c r="AL317" s="370"/>
      <c r="AM317" s="370"/>
      <c r="AN317" s="370"/>
      <c r="AO317" s="371"/>
      <c r="AP317" s="369" t="str">
        <f>Calcu!L260</f>
        <v/>
      </c>
      <c r="AQ317" s="370"/>
      <c r="AR317" s="370"/>
      <c r="AS317" s="370"/>
      <c r="AT317" s="371"/>
      <c r="AU317" s="395" t="str">
        <f>Calcu!M260</f>
        <v/>
      </c>
      <c r="AV317" s="396"/>
      <c r="AW317" s="396"/>
      <c r="AX317" s="396"/>
      <c r="AY317" s="397"/>
    </row>
    <row r="318" spans="1:51" ht="18.75" customHeight="1">
      <c r="A318" s="56"/>
      <c r="B318" s="369" t="str">
        <f>Calcu!C261</f>
        <v/>
      </c>
      <c r="C318" s="370"/>
      <c r="D318" s="370"/>
      <c r="E318" s="370"/>
      <c r="F318" s="371"/>
      <c r="G318" s="369" t="str">
        <f>Calcu!D261</f>
        <v/>
      </c>
      <c r="H318" s="370"/>
      <c r="I318" s="370"/>
      <c r="J318" s="370"/>
      <c r="K318" s="371"/>
      <c r="L318" s="369" t="str">
        <f>Calcu!E261</f>
        <v/>
      </c>
      <c r="M318" s="370"/>
      <c r="N318" s="370"/>
      <c r="O318" s="370"/>
      <c r="P318" s="371"/>
      <c r="Q318" s="369" t="str">
        <f>Calcu!G261</f>
        <v/>
      </c>
      <c r="R318" s="370"/>
      <c r="S318" s="370"/>
      <c r="T318" s="370"/>
      <c r="U318" s="371"/>
      <c r="V318" s="369" t="str">
        <f>Calcu!H261</f>
        <v/>
      </c>
      <c r="W318" s="370"/>
      <c r="X318" s="370"/>
      <c r="Y318" s="370"/>
      <c r="Z318" s="371"/>
      <c r="AA318" s="369" t="str">
        <f>Calcu!I261</f>
        <v/>
      </c>
      <c r="AB318" s="370"/>
      <c r="AC318" s="370"/>
      <c r="AD318" s="370"/>
      <c r="AE318" s="371"/>
      <c r="AF318" s="369" t="str">
        <f>Calcu!J261</f>
        <v/>
      </c>
      <c r="AG318" s="370"/>
      <c r="AH318" s="370"/>
      <c r="AI318" s="370"/>
      <c r="AJ318" s="371"/>
      <c r="AK318" s="369" t="str">
        <f>Calcu!K261</f>
        <v/>
      </c>
      <c r="AL318" s="370"/>
      <c r="AM318" s="370"/>
      <c r="AN318" s="370"/>
      <c r="AO318" s="371"/>
      <c r="AP318" s="369" t="str">
        <f>Calcu!L261</f>
        <v/>
      </c>
      <c r="AQ318" s="370"/>
      <c r="AR318" s="370"/>
      <c r="AS318" s="370"/>
      <c r="AT318" s="371"/>
      <c r="AU318" s="395" t="str">
        <f>Calcu!M261</f>
        <v/>
      </c>
      <c r="AV318" s="396"/>
      <c r="AW318" s="396"/>
      <c r="AX318" s="396"/>
      <c r="AY318" s="397"/>
    </row>
    <row r="319" spans="1:51" ht="18.75" customHeight="1">
      <c r="A319" s="56"/>
      <c r="B319" s="369" t="str">
        <f>Calcu!C262</f>
        <v/>
      </c>
      <c r="C319" s="370"/>
      <c r="D319" s="370"/>
      <c r="E319" s="370"/>
      <c r="F319" s="371"/>
      <c r="G319" s="369" t="str">
        <f>Calcu!D262</f>
        <v/>
      </c>
      <c r="H319" s="370"/>
      <c r="I319" s="370"/>
      <c r="J319" s="370"/>
      <c r="K319" s="371"/>
      <c r="L319" s="369" t="str">
        <f>Calcu!E262</f>
        <v/>
      </c>
      <c r="M319" s="370"/>
      <c r="N319" s="370"/>
      <c r="O319" s="370"/>
      <c r="P319" s="371"/>
      <c r="Q319" s="369" t="str">
        <f>Calcu!G262</f>
        <v/>
      </c>
      <c r="R319" s="370"/>
      <c r="S319" s="370"/>
      <c r="T319" s="370"/>
      <c r="U319" s="371"/>
      <c r="V319" s="369" t="str">
        <f>Calcu!H262</f>
        <v/>
      </c>
      <c r="W319" s="370"/>
      <c r="X319" s="370"/>
      <c r="Y319" s="370"/>
      <c r="Z319" s="371"/>
      <c r="AA319" s="369" t="str">
        <f>Calcu!I262</f>
        <v/>
      </c>
      <c r="AB319" s="370"/>
      <c r="AC319" s="370"/>
      <c r="AD319" s="370"/>
      <c r="AE319" s="371"/>
      <c r="AF319" s="369" t="str">
        <f>Calcu!J262</f>
        <v/>
      </c>
      <c r="AG319" s="370"/>
      <c r="AH319" s="370"/>
      <c r="AI319" s="370"/>
      <c r="AJ319" s="371"/>
      <c r="AK319" s="369" t="str">
        <f>Calcu!K262</f>
        <v/>
      </c>
      <c r="AL319" s="370"/>
      <c r="AM319" s="370"/>
      <c r="AN319" s="370"/>
      <c r="AO319" s="371"/>
      <c r="AP319" s="369" t="str">
        <f>Calcu!L262</f>
        <v/>
      </c>
      <c r="AQ319" s="370"/>
      <c r="AR319" s="370"/>
      <c r="AS319" s="370"/>
      <c r="AT319" s="371"/>
      <c r="AU319" s="395" t="str">
        <f>Calcu!M262</f>
        <v/>
      </c>
      <c r="AV319" s="396"/>
      <c r="AW319" s="396"/>
      <c r="AX319" s="396"/>
      <c r="AY319" s="397"/>
    </row>
    <row r="320" spans="1:51" ht="18.75" customHeight="1">
      <c r="A320" s="56"/>
      <c r="B320" s="369" t="str">
        <f>Calcu!C263</f>
        <v/>
      </c>
      <c r="C320" s="370"/>
      <c r="D320" s="370"/>
      <c r="E320" s="370"/>
      <c r="F320" s="371"/>
      <c r="G320" s="369" t="str">
        <f>Calcu!D263</f>
        <v/>
      </c>
      <c r="H320" s="370"/>
      <c r="I320" s="370"/>
      <c r="J320" s="370"/>
      <c r="K320" s="371"/>
      <c r="L320" s="369" t="str">
        <f>Calcu!E263</f>
        <v/>
      </c>
      <c r="M320" s="370"/>
      <c r="N320" s="370"/>
      <c r="O320" s="370"/>
      <c r="P320" s="371"/>
      <c r="Q320" s="369" t="str">
        <f>Calcu!G263</f>
        <v/>
      </c>
      <c r="R320" s="370"/>
      <c r="S320" s="370"/>
      <c r="T320" s="370"/>
      <c r="U320" s="371"/>
      <c r="V320" s="369" t="str">
        <f>Calcu!H263</f>
        <v/>
      </c>
      <c r="W320" s="370"/>
      <c r="X320" s="370"/>
      <c r="Y320" s="370"/>
      <c r="Z320" s="371"/>
      <c r="AA320" s="369" t="str">
        <f>Calcu!I263</f>
        <v/>
      </c>
      <c r="AB320" s="370"/>
      <c r="AC320" s="370"/>
      <c r="AD320" s="370"/>
      <c r="AE320" s="371"/>
      <c r="AF320" s="369" t="str">
        <f>Calcu!J263</f>
        <v/>
      </c>
      <c r="AG320" s="370"/>
      <c r="AH320" s="370"/>
      <c r="AI320" s="370"/>
      <c r="AJ320" s="371"/>
      <c r="AK320" s="369" t="str">
        <f>Calcu!K263</f>
        <v/>
      </c>
      <c r="AL320" s="370"/>
      <c r="AM320" s="370"/>
      <c r="AN320" s="370"/>
      <c r="AO320" s="371"/>
      <c r="AP320" s="369" t="str">
        <f>Calcu!L263</f>
        <v/>
      </c>
      <c r="AQ320" s="370"/>
      <c r="AR320" s="370"/>
      <c r="AS320" s="370"/>
      <c r="AT320" s="371"/>
      <c r="AU320" s="395" t="str">
        <f>Calcu!M263</f>
        <v/>
      </c>
      <c r="AV320" s="396"/>
      <c r="AW320" s="396"/>
      <c r="AX320" s="396"/>
      <c r="AY320" s="397"/>
    </row>
    <row r="321" spans="1:51" ht="18.75" customHeight="1">
      <c r="A321" s="56"/>
      <c r="B321" s="369" t="str">
        <f>Calcu!C264</f>
        <v/>
      </c>
      <c r="C321" s="370"/>
      <c r="D321" s="370"/>
      <c r="E321" s="370"/>
      <c r="F321" s="371"/>
      <c r="G321" s="369" t="str">
        <f>Calcu!D264</f>
        <v/>
      </c>
      <c r="H321" s="370"/>
      <c r="I321" s="370"/>
      <c r="J321" s="370"/>
      <c r="K321" s="371"/>
      <c r="L321" s="369" t="str">
        <f>Calcu!E264</f>
        <v/>
      </c>
      <c r="M321" s="370"/>
      <c r="N321" s="370"/>
      <c r="O321" s="370"/>
      <c r="P321" s="371"/>
      <c r="Q321" s="369" t="str">
        <f>Calcu!G264</f>
        <v/>
      </c>
      <c r="R321" s="370"/>
      <c r="S321" s="370"/>
      <c r="T321" s="370"/>
      <c r="U321" s="371"/>
      <c r="V321" s="369" t="str">
        <f>Calcu!H264</f>
        <v/>
      </c>
      <c r="W321" s="370"/>
      <c r="X321" s="370"/>
      <c r="Y321" s="370"/>
      <c r="Z321" s="371"/>
      <c r="AA321" s="369" t="str">
        <f>Calcu!I264</f>
        <v/>
      </c>
      <c r="AB321" s="370"/>
      <c r="AC321" s="370"/>
      <c r="AD321" s="370"/>
      <c r="AE321" s="371"/>
      <c r="AF321" s="369" t="str">
        <f>Calcu!J264</f>
        <v/>
      </c>
      <c r="AG321" s="370"/>
      <c r="AH321" s="370"/>
      <c r="AI321" s="370"/>
      <c r="AJ321" s="371"/>
      <c r="AK321" s="369" t="str">
        <f>Calcu!K264</f>
        <v/>
      </c>
      <c r="AL321" s="370"/>
      <c r="AM321" s="370"/>
      <c r="AN321" s="370"/>
      <c r="AO321" s="371"/>
      <c r="AP321" s="369" t="str">
        <f>Calcu!L264</f>
        <v/>
      </c>
      <c r="AQ321" s="370"/>
      <c r="AR321" s="370"/>
      <c r="AS321" s="370"/>
      <c r="AT321" s="371"/>
      <c r="AU321" s="395" t="str">
        <f>Calcu!M264</f>
        <v/>
      </c>
      <c r="AV321" s="396"/>
      <c r="AW321" s="396"/>
      <c r="AX321" s="396"/>
      <c r="AY321" s="397"/>
    </row>
    <row r="322" spans="1:51" ht="18.75" customHeight="1">
      <c r="A322" s="56"/>
      <c r="B322" s="369" t="str">
        <f>Calcu!C265</f>
        <v/>
      </c>
      <c r="C322" s="370"/>
      <c r="D322" s="370"/>
      <c r="E322" s="370"/>
      <c r="F322" s="371"/>
      <c r="G322" s="369" t="str">
        <f>Calcu!D265</f>
        <v/>
      </c>
      <c r="H322" s="370"/>
      <c r="I322" s="370"/>
      <c r="J322" s="370"/>
      <c r="K322" s="371"/>
      <c r="L322" s="369" t="str">
        <f>Calcu!E265</f>
        <v/>
      </c>
      <c r="M322" s="370"/>
      <c r="N322" s="370"/>
      <c r="O322" s="370"/>
      <c r="P322" s="371"/>
      <c r="Q322" s="369" t="str">
        <f>Calcu!G265</f>
        <v/>
      </c>
      <c r="R322" s="370"/>
      <c r="S322" s="370"/>
      <c r="T322" s="370"/>
      <c r="U322" s="371"/>
      <c r="V322" s="369" t="str">
        <f>Calcu!H265</f>
        <v/>
      </c>
      <c r="W322" s="370"/>
      <c r="X322" s="370"/>
      <c r="Y322" s="370"/>
      <c r="Z322" s="371"/>
      <c r="AA322" s="369" t="str">
        <f>Calcu!I265</f>
        <v/>
      </c>
      <c r="AB322" s="370"/>
      <c r="AC322" s="370"/>
      <c r="AD322" s="370"/>
      <c r="AE322" s="371"/>
      <c r="AF322" s="369" t="str">
        <f>Calcu!J265</f>
        <v/>
      </c>
      <c r="AG322" s="370"/>
      <c r="AH322" s="370"/>
      <c r="AI322" s="370"/>
      <c r="AJ322" s="371"/>
      <c r="AK322" s="369" t="str">
        <f>Calcu!K265</f>
        <v/>
      </c>
      <c r="AL322" s="370"/>
      <c r="AM322" s="370"/>
      <c r="AN322" s="370"/>
      <c r="AO322" s="371"/>
      <c r="AP322" s="369" t="str">
        <f>Calcu!L265</f>
        <v/>
      </c>
      <c r="AQ322" s="370"/>
      <c r="AR322" s="370"/>
      <c r="AS322" s="370"/>
      <c r="AT322" s="371"/>
      <c r="AU322" s="395" t="str">
        <f>Calcu!M265</f>
        <v/>
      </c>
      <c r="AV322" s="396"/>
      <c r="AW322" s="396"/>
      <c r="AX322" s="396"/>
      <c r="AY322" s="397"/>
    </row>
    <row r="323" spans="1:51" ht="18.75" customHeight="1">
      <c r="A323" s="56"/>
      <c r="B323" s="369" t="str">
        <f>Calcu!C266</f>
        <v/>
      </c>
      <c r="C323" s="370"/>
      <c r="D323" s="370"/>
      <c r="E323" s="370"/>
      <c r="F323" s="371"/>
      <c r="G323" s="369" t="str">
        <f>Calcu!D266</f>
        <v/>
      </c>
      <c r="H323" s="370"/>
      <c r="I323" s="370"/>
      <c r="J323" s="370"/>
      <c r="K323" s="371"/>
      <c r="L323" s="369" t="str">
        <f>Calcu!E266</f>
        <v/>
      </c>
      <c r="M323" s="370"/>
      <c r="N323" s="370"/>
      <c r="O323" s="370"/>
      <c r="P323" s="371"/>
      <c r="Q323" s="369" t="str">
        <f>Calcu!G266</f>
        <v/>
      </c>
      <c r="R323" s="370"/>
      <c r="S323" s="370"/>
      <c r="T323" s="370"/>
      <c r="U323" s="371"/>
      <c r="V323" s="369" t="str">
        <f>Calcu!H266</f>
        <v/>
      </c>
      <c r="W323" s="370"/>
      <c r="X323" s="370"/>
      <c r="Y323" s="370"/>
      <c r="Z323" s="371"/>
      <c r="AA323" s="369" t="str">
        <f>Calcu!I266</f>
        <v/>
      </c>
      <c r="AB323" s="370"/>
      <c r="AC323" s="370"/>
      <c r="AD323" s="370"/>
      <c r="AE323" s="371"/>
      <c r="AF323" s="369" t="str">
        <f>Calcu!J266</f>
        <v/>
      </c>
      <c r="AG323" s="370"/>
      <c r="AH323" s="370"/>
      <c r="AI323" s="370"/>
      <c r="AJ323" s="371"/>
      <c r="AK323" s="369" t="str">
        <f>Calcu!K266</f>
        <v/>
      </c>
      <c r="AL323" s="370"/>
      <c r="AM323" s="370"/>
      <c r="AN323" s="370"/>
      <c r="AO323" s="371"/>
      <c r="AP323" s="369" t="str">
        <f>Calcu!L266</f>
        <v/>
      </c>
      <c r="AQ323" s="370"/>
      <c r="AR323" s="370"/>
      <c r="AS323" s="370"/>
      <c r="AT323" s="371"/>
      <c r="AU323" s="395" t="str">
        <f>Calcu!M266</f>
        <v/>
      </c>
      <c r="AV323" s="396"/>
      <c r="AW323" s="396"/>
      <c r="AX323" s="396"/>
      <c r="AY323" s="397"/>
    </row>
    <row r="324" spans="1:51" ht="18.75" customHeight="1">
      <c r="A324" s="56"/>
      <c r="B324" s="369" t="str">
        <f>Calcu!C267</f>
        <v/>
      </c>
      <c r="C324" s="370"/>
      <c r="D324" s="370"/>
      <c r="E324" s="370"/>
      <c r="F324" s="371"/>
      <c r="G324" s="369" t="str">
        <f>Calcu!D267</f>
        <v/>
      </c>
      <c r="H324" s="370"/>
      <c r="I324" s="370"/>
      <c r="J324" s="370"/>
      <c r="K324" s="371"/>
      <c r="L324" s="369" t="str">
        <f>Calcu!E267</f>
        <v/>
      </c>
      <c r="M324" s="370"/>
      <c r="N324" s="370"/>
      <c r="O324" s="370"/>
      <c r="P324" s="371"/>
      <c r="Q324" s="369" t="str">
        <f>Calcu!G267</f>
        <v/>
      </c>
      <c r="R324" s="370"/>
      <c r="S324" s="370"/>
      <c r="T324" s="370"/>
      <c r="U324" s="371"/>
      <c r="V324" s="369" t="str">
        <f>Calcu!H267</f>
        <v/>
      </c>
      <c r="W324" s="370"/>
      <c r="X324" s="370"/>
      <c r="Y324" s="370"/>
      <c r="Z324" s="371"/>
      <c r="AA324" s="369" t="str">
        <f>Calcu!I267</f>
        <v/>
      </c>
      <c r="AB324" s="370"/>
      <c r="AC324" s="370"/>
      <c r="AD324" s="370"/>
      <c r="AE324" s="371"/>
      <c r="AF324" s="369" t="str">
        <f>Calcu!J267</f>
        <v/>
      </c>
      <c r="AG324" s="370"/>
      <c r="AH324" s="370"/>
      <c r="AI324" s="370"/>
      <c r="AJ324" s="371"/>
      <c r="AK324" s="369" t="str">
        <f>Calcu!K267</f>
        <v/>
      </c>
      <c r="AL324" s="370"/>
      <c r="AM324" s="370"/>
      <c r="AN324" s="370"/>
      <c r="AO324" s="371"/>
      <c r="AP324" s="369" t="str">
        <f>Calcu!L267</f>
        <v/>
      </c>
      <c r="AQ324" s="370"/>
      <c r="AR324" s="370"/>
      <c r="AS324" s="370"/>
      <c r="AT324" s="371"/>
      <c r="AU324" s="395" t="str">
        <f>Calcu!M267</f>
        <v/>
      </c>
      <c r="AV324" s="396"/>
      <c r="AW324" s="396"/>
      <c r="AX324" s="396"/>
      <c r="AY324" s="397"/>
    </row>
    <row r="325" spans="1:51" ht="18.75" customHeight="1">
      <c r="A325" s="56"/>
      <c r="B325" s="369" t="str">
        <f>Calcu!C268</f>
        <v/>
      </c>
      <c r="C325" s="370"/>
      <c r="D325" s="370"/>
      <c r="E325" s="370"/>
      <c r="F325" s="371"/>
      <c r="G325" s="369" t="str">
        <f>Calcu!D268</f>
        <v/>
      </c>
      <c r="H325" s="370"/>
      <c r="I325" s="370"/>
      <c r="J325" s="370"/>
      <c r="K325" s="371"/>
      <c r="L325" s="369" t="str">
        <f>Calcu!E268</f>
        <v/>
      </c>
      <c r="M325" s="370"/>
      <c r="N325" s="370"/>
      <c r="O325" s="370"/>
      <c r="P325" s="371"/>
      <c r="Q325" s="369" t="str">
        <f>Calcu!G268</f>
        <v/>
      </c>
      <c r="R325" s="370"/>
      <c r="S325" s="370"/>
      <c r="T325" s="370"/>
      <c r="U325" s="371"/>
      <c r="V325" s="369" t="str">
        <f>Calcu!H268</f>
        <v/>
      </c>
      <c r="W325" s="370"/>
      <c r="X325" s="370"/>
      <c r="Y325" s="370"/>
      <c r="Z325" s="371"/>
      <c r="AA325" s="369" t="str">
        <f>Calcu!I268</f>
        <v/>
      </c>
      <c r="AB325" s="370"/>
      <c r="AC325" s="370"/>
      <c r="AD325" s="370"/>
      <c r="AE325" s="371"/>
      <c r="AF325" s="369" t="str">
        <f>Calcu!J268</f>
        <v/>
      </c>
      <c r="AG325" s="370"/>
      <c r="AH325" s="370"/>
      <c r="AI325" s="370"/>
      <c r="AJ325" s="371"/>
      <c r="AK325" s="369" t="str">
        <f>Calcu!K268</f>
        <v/>
      </c>
      <c r="AL325" s="370"/>
      <c r="AM325" s="370"/>
      <c r="AN325" s="370"/>
      <c r="AO325" s="371"/>
      <c r="AP325" s="369" t="str">
        <f>Calcu!L268</f>
        <v/>
      </c>
      <c r="AQ325" s="370"/>
      <c r="AR325" s="370"/>
      <c r="AS325" s="370"/>
      <c r="AT325" s="371"/>
      <c r="AU325" s="395" t="str">
        <f>Calcu!M268</f>
        <v/>
      </c>
      <c r="AV325" s="396"/>
      <c r="AW325" s="396"/>
      <c r="AX325" s="396"/>
      <c r="AY325" s="397"/>
    </row>
    <row r="326" spans="1:51" ht="18.75" customHeight="1">
      <c r="A326" s="56"/>
      <c r="B326" s="369" t="str">
        <f>Calcu!C269</f>
        <v/>
      </c>
      <c r="C326" s="370"/>
      <c r="D326" s="370"/>
      <c r="E326" s="370"/>
      <c r="F326" s="371"/>
      <c r="G326" s="369" t="str">
        <f>Calcu!D269</f>
        <v/>
      </c>
      <c r="H326" s="370"/>
      <c r="I326" s="370"/>
      <c r="J326" s="370"/>
      <c r="K326" s="371"/>
      <c r="L326" s="369" t="str">
        <f>Calcu!E269</f>
        <v/>
      </c>
      <c r="M326" s="370"/>
      <c r="N326" s="370"/>
      <c r="O326" s="370"/>
      <c r="P326" s="371"/>
      <c r="Q326" s="369" t="str">
        <f>Calcu!G269</f>
        <v/>
      </c>
      <c r="R326" s="370"/>
      <c r="S326" s="370"/>
      <c r="T326" s="370"/>
      <c r="U326" s="371"/>
      <c r="V326" s="369" t="str">
        <f>Calcu!H269</f>
        <v/>
      </c>
      <c r="W326" s="370"/>
      <c r="X326" s="370"/>
      <c r="Y326" s="370"/>
      <c r="Z326" s="371"/>
      <c r="AA326" s="369" t="str">
        <f>Calcu!I269</f>
        <v/>
      </c>
      <c r="AB326" s="370"/>
      <c r="AC326" s="370"/>
      <c r="AD326" s="370"/>
      <c r="AE326" s="371"/>
      <c r="AF326" s="369" t="str">
        <f>Calcu!J269</f>
        <v/>
      </c>
      <c r="AG326" s="370"/>
      <c r="AH326" s="370"/>
      <c r="AI326" s="370"/>
      <c r="AJ326" s="371"/>
      <c r="AK326" s="369" t="str">
        <f>Calcu!K269</f>
        <v/>
      </c>
      <c r="AL326" s="370"/>
      <c r="AM326" s="370"/>
      <c r="AN326" s="370"/>
      <c r="AO326" s="371"/>
      <c r="AP326" s="369" t="str">
        <f>Calcu!L269</f>
        <v/>
      </c>
      <c r="AQ326" s="370"/>
      <c r="AR326" s="370"/>
      <c r="AS326" s="370"/>
      <c r="AT326" s="371"/>
      <c r="AU326" s="395" t="str">
        <f>Calcu!M269</f>
        <v/>
      </c>
      <c r="AV326" s="396"/>
      <c r="AW326" s="396"/>
      <c r="AX326" s="396"/>
      <c r="AY326" s="397"/>
    </row>
    <row r="327" spans="1:51" ht="18.75" customHeight="1">
      <c r="A327" s="56"/>
      <c r="B327" s="369" t="str">
        <f>Calcu!C270</f>
        <v/>
      </c>
      <c r="C327" s="370"/>
      <c r="D327" s="370"/>
      <c r="E327" s="370"/>
      <c r="F327" s="371"/>
      <c r="G327" s="369" t="str">
        <f>Calcu!D270</f>
        <v/>
      </c>
      <c r="H327" s="370"/>
      <c r="I327" s="370"/>
      <c r="J327" s="370"/>
      <c r="K327" s="371"/>
      <c r="L327" s="369" t="str">
        <f>Calcu!E270</f>
        <v/>
      </c>
      <c r="M327" s="370"/>
      <c r="N327" s="370"/>
      <c r="O327" s="370"/>
      <c r="P327" s="371"/>
      <c r="Q327" s="369" t="str">
        <f>Calcu!G270</f>
        <v/>
      </c>
      <c r="R327" s="370"/>
      <c r="S327" s="370"/>
      <c r="T327" s="370"/>
      <c r="U327" s="371"/>
      <c r="V327" s="369" t="str">
        <f>Calcu!H270</f>
        <v/>
      </c>
      <c r="W327" s="370"/>
      <c r="X327" s="370"/>
      <c r="Y327" s="370"/>
      <c r="Z327" s="371"/>
      <c r="AA327" s="369" t="str">
        <f>Calcu!I270</f>
        <v/>
      </c>
      <c r="AB327" s="370"/>
      <c r="AC327" s="370"/>
      <c r="AD327" s="370"/>
      <c r="AE327" s="371"/>
      <c r="AF327" s="369" t="str">
        <f>Calcu!J270</f>
        <v/>
      </c>
      <c r="AG327" s="370"/>
      <c r="AH327" s="370"/>
      <c r="AI327" s="370"/>
      <c r="AJ327" s="371"/>
      <c r="AK327" s="369" t="str">
        <f>Calcu!K270</f>
        <v/>
      </c>
      <c r="AL327" s="370"/>
      <c r="AM327" s="370"/>
      <c r="AN327" s="370"/>
      <c r="AO327" s="371"/>
      <c r="AP327" s="369" t="str">
        <f>Calcu!L270</f>
        <v/>
      </c>
      <c r="AQ327" s="370"/>
      <c r="AR327" s="370"/>
      <c r="AS327" s="370"/>
      <c r="AT327" s="371"/>
      <c r="AU327" s="395" t="str">
        <f>Calcu!M270</f>
        <v/>
      </c>
      <c r="AV327" s="396"/>
      <c r="AW327" s="396"/>
      <c r="AX327" s="396"/>
      <c r="AY327" s="397"/>
    </row>
    <row r="328" spans="1:51" ht="18.75" customHeight="1">
      <c r="A328" s="56"/>
      <c r="B328" s="369" t="str">
        <f>Calcu!C271</f>
        <v/>
      </c>
      <c r="C328" s="370"/>
      <c r="D328" s="370"/>
      <c r="E328" s="370"/>
      <c r="F328" s="371"/>
      <c r="G328" s="369" t="str">
        <f>Calcu!D271</f>
        <v/>
      </c>
      <c r="H328" s="370"/>
      <c r="I328" s="370"/>
      <c r="J328" s="370"/>
      <c r="K328" s="371"/>
      <c r="L328" s="369" t="str">
        <f>Calcu!E271</f>
        <v/>
      </c>
      <c r="M328" s="370"/>
      <c r="N328" s="370"/>
      <c r="O328" s="370"/>
      <c r="P328" s="371"/>
      <c r="Q328" s="369" t="str">
        <f>Calcu!G271</f>
        <v/>
      </c>
      <c r="R328" s="370"/>
      <c r="S328" s="370"/>
      <c r="T328" s="370"/>
      <c r="U328" s="371"/>
      <c r="V328" s="369" t="str">
        <f>Calcu!H271</f>
        <v/>
      </c>
      <c r="W328" s="370"/>
      <c r="X328" s="370"/>
      <c r="Y328" s="370"/>
      <c r="Z328" s="371"/>
      <c r="AA328" s="369" t="str">
        <f>Calcu!I271</f>
        <v/>
      </c>
      <c r="AB328" s="370"/>
      <c r="AC328" s="370"/>
      <c r="AD328" s="370"/>
      <c r="AE328" s="371"/>
      <c r="AF328" s="369" t="str">
        <f>Calcu!J271</f>
        <v/>
      </c>
      <c r="AG328" s="370"/>
      <c r="AH328" s="370"/>
      <c r="AI328" s="370"/>
      <c r="AJ328" s="371"/>
      <c r="AK328" s="369" t="str">
        <f>Calcu!K271</f>
        <v/>
      </c>
      <c r="AL328" s="370"/>
      <c r="AM328" s="370"/>
      <c r="AN328" s="370"/>
      <c r="AO328" s="371"/>
      <c r="AP328" s="369" t="str">
        <f>Calcu!L271</f>
        <v/>
      </c>
      <c r="AQ328" s="370"/>
      <c r="AR328" s="370"/>
      <c r="AS328" s="370"/>
      <c r="AT328" s="371"/>
      <c r="AU328" s="395" t="str">
        <f>Calcu!M271</f>
        <v/>
      </c>
      <c r="AV328" s="396"/>
      <c r="AW328" s="396"/>
      <c r="AX328" s="396"/>
      <c r="AY328" s="397"/>
    </row>
    <row r="329" spans="1:51" ht="18.75" customHeight="1">
      <c r="A329" s="56"/>
      <c r="B329" s="369" t="str">
        <f>Calcu!C272</f>
        <v/>
      </c>
      <c r="C329" s="370"/>
      <c r="D329" s="370"/>
      <c r="E329" s="370"/>
      <c r="F329" s="371"/>
      <c r="G329" s="369" t="str">
        <f>Calcu!D272</f>
        <v/>
      </c>
      <c r="H329" s="370"/>
      <c r="I329" s="370"/>
      <c r="J329" s="370"/>
      <c r="K329" s="371"/>
      <c r="L329" s="369" t="str">
        <f>Calcu!E272</f>
        <v/>
      </c>
      <c r="M329" s="370"/>
      <c r="N329" s="370"/>
      <c r="O329" s="370"/>
      <c r="P329" s="371"/>
      <c r="Q329" s="369" t="str">
        <f>Calcu!G272</f>
        <v/>
      </c>
      <c r="R329" s="370"/>
      <c r="S329" s="370"/>
      <c r="T329" s="370"/>
      <c r="U329" s="371"/>
      <c r="V329" s="369" t="str">
        <f>Calcu!H272</f>
        <v/>
      </c>
      <c r="W329" s="370"/>
      <c r="X329" s="370"/>
      <c r="Y329" s="370"/>
      <c r="Z329" s="371"/>
      <c r="AA329" s="369" t="str">
        <f>Calcu!I272</f>
        <v/>
      </c>
      <c r="AB329" s="370"/>
      <c r="AC329" s="370"/>
      <c r="AD329" s="370"/>
      <c r="AE329" s="371"/>
      <c r="AF329" s="369" t="str">
        <f>Calcu!J272</f>
        <v/>
      </c>
      <c r="AG329" s="370"/>
      <c r="AH329" s="370"/>
      <c r="AI329" s="370"/>
      <c r="AJ329" s="371"/>
      <c r="AK329" s="369" t="str">
        <f>Calcu!K272</f>
        <v/>
      </c>
      <c r="AL329" s="370"/>
      <c r="AM329" s="370"/>
      <c r="AN329" s="370"/>
      <c r="AO329" s="371"/>
      <c r="AP329" s="369" t="str">
        <f>Calcu!L272</f>
        <v/>
      </c>
      <c r="AQ329" s="370"/>
      <c r="AR329" s="370"/>
      <c r="AS329" s="370"/>
      <c r="AT329" s="371"/>
      <c r="AU329" s="395" t="str">
        <f>Calcu!M272</f>
        <v/>
      </c>
      <c r="AV329" s="396"/>
      <c r="AW329" s="396"/>
      <c r="AX329" s="396"/>
      <c r="AY329" s="397"/>
    </row>
    <row r="330" spans="1:51" ht="18.75" customHeight="1">
      <c r="A330" s="56"/>
      <c r="B330" s="369" t="str">
        <f>Calcu!C273</f>
        <v/>
      </c>
      <c r="C330" s="370"/>
      <c r="D330" s="370"/>
      <c r="E330" s="370"/>
      <c r="F330" s="371"/>
      <c r="G330" s="369" t="str">
        <f>Calcu!D273</f>
        <v/>
      </c>
      <c r="H330" s="370"/>
      <c r="I330" s="370"/>
      <c r="J330" s="370"/>
      <c r="K330" s="371"/>
      <c r="L330" s="369" t="str">
        <f>Calcu!E273</f>
        <v/>
      </c>
      <c r="M330" s="370"/>
      <c r="N330" s="370"/>
      <c r="O330" s="370"/>
      <c r="P330" s="371"/>
      <c r="Q330" s="369" t="str">
        <f>Calcu!G273</f>
        <v/>
      </c>
      <c r="R330" s="370"/>
      <c r="S330" s="370"/>
      <c r="T330" s="370"/>
      <c r="U330" s="371"/>
      <c r="V330" s="369" t="str">
        <f>Calcu!H273</f>
        <v/>
      </c>
      <c r="W330" s="370"/>
      <c r="X330" s="370"/>
      <c r="Y330" s="370"/>
      <c r="Z330" s="371"/>
      <c r="AA330" s="369" t="str">
        <f>Calcu!I273</f>
        <v/>
      </c>
      <c r="AB330" s="370"/>
      <c r="AC330" s="370"/>
      <c r="AD330" s="370"/>
      <c r="AE330" s="371"/>
      <c r="AF330" s="369" t="str">
        <f>Calcu!J273</f>
        <v/>
      </c>
      <c r="AG330" s="370"/>
      <c r="AH330" s="370"/>
      <c r="AI330" s="370"/>
      <c r="AJ330" s="371"/>
      <c r="AK330" s="369" t="str">
        <f>Calcu!K273</f>
        <v/>
      </c>
      <c r="AL330" s="370"/>
      <c r="AM330" s="370"/>
      <c r="AN330" s="370"/>
      <c r="AO330" s="371"/>
      <c r="AP330" s="369" t="str">
        <f>Calcu!L273</f>
        <v/>
      </c>
      <c r="AQ330" s="370"/>
      <c r="AR330" s="370"/>
      <c r="AS330" s="370"/>
      <c r="AT330" s="371"/>
      <c r="AU330" s="395" t="str">
        <f>Calcu!M273</f>
        <v/>
      </c>
      <c r="AV330" s="396"/>
      <c r="AW330" s="396"/>
      <c r="AX330" s="396"/>
      <c r="AY330" s="397"/>
    </row>
    <row r="331" spans="1:51" ht="18.75" customHeight="1">
      <c r="A331" s="56"/>
      <c r="B331" s="369" t="str">
        <f>Calcu!C274</f>
        <v/>
      </c>
      <c r="C331" s="370"/>
      <c r="D331" s="370"/>
      <c r="E331" s="370"/>
      <c r="F331" s="371"/>
      <c r="G331" s="369" t="str">
        <f>Calcu!D274</f>
        <v/>
      </c>
      <c r="H331" s="370"/>
      <c r="I331" s="370"/>
      <c r="J331" s="370"/>
      <c r="K331" s="371"/>
      <c r="L331" s="369" t="str">
        <f>Calcu!E274</f>
        <v/>
      </c>
      <c r="M331" s="370"/>
      <c r="N331" s="370"/>
      <c r="O331" s="370"/>
      <c r="P331" s="371"/>
      <c r="Q331" s="369" t="str">
        <f>Calcu!G274</f>
        <v/>
      </c>
      <c r="R331" s="370"/>
      <c r="S331" s="370"/>
      <c r="T331" s="370"/>
      <c r="U331" s="371"/>
      <c r="V331" s="369" t="str">
        <f>Calcu!H274</f>
        <v/>
      </c>
      <c r="W331" s="370"/>
      <c r="X331" s="370"/>
      <c r="Y331" s="370"/>
      <c r="Z331" s="371"/>
      <c r="AA331" s="369" t="str">
        <f>Calcu!I274</f>
        <v/>
      </c>
      <c r="AB331" s="370"/>
      <c r="AC331" s="370"/>
      <c r="AD331" s="370"/>
      <c r="AE331" s="371"/>
      <c r="AF331" s="369" t="str">
        <f>Calcu!J274</f>
        <v/>
      </c>
      <c r="AG331" s="370"/>
      <c r="AH331" s="370"/>
      <c r="AI331" s="370"/>
      <c r="AJ331" s="371"/>
      <c r="AK331" s="369" t="str">
        <f>Calcu!K274</f>
        <v/>
      </c>
      <c r="AL331" s="370"/>
      <c r="AM331" s="370"/>
      <c r="AN331" s="370"/>
      <c r="AO331" s="371"/>
      <c r="AP331" s="369" t="str">
        <f>Calcu!L274</f>
        <v/>
      </c>
      <c r="AQ331" s="370"/>
      <c r="AR331" s="370"/>
      <c r="AS331" s="370"/>
      <c r="AT331" s="371"/>
      <c r="AU331" s="395" t="str">
        <f>Calcu!M274</f>
        <v/>
      </c>
      <c r="AV331" s="396"/>
      <c r="AW331" s="396"/>
      <c r="AX331" s="396"/>
      <c r="AY331" s="397"/>
    </row>
    <row r="332" spans="1:51" ht="18.75" customHeight="1">
      <c r="A332" s="56"/>
      <c r="B332" s="369" t="str">
        <f>Calcu!C275</f>
        <v/>
      </c>
      <c r="C332" s="370"/>
      <c r="D332" s="370"/>
      <c r="E332" s="370"/>
      <c r="F332" s="371"/>
      <c r="G332" s="369" t="str">
        <f>Calcu!D275</f>
        <v/>
      </c>
      <c r="H332" s="370"/>
      <c r="I332" s="370"/>
      <c r="J332" s="370"/>
      <c r="K332" s="371"/>
      <c r="L332" s="369" t="str">
        <f>Calcu!E275</f>
        <v/>
      </c>
      <c r="M332" s="370"/>
      <c r="N332" s="370"/>
      <c r="O332" s="370"/>
      <c r="P332" s="371"/>
      <c r="Q332" s="369" t="str">
        <f>Calcu!G275</f>
        <v/>
      </c>
      <c r="R332" s="370"/>
      <c r="S332" s="370"/>
      <c r="T332" s="370"/>
      <c r="U332" s="371"/>
      <c r="V332" s="369" t="str">
        <f>Calcu!H275</f>
        <v/>
      </c>
      <c r="W332" s="370"/>
      <c r="X332" s="370"/>
      <c r="Y332" s="370"/>
      <c r="Z332" s="371"/>
      <c r="AA332" s="369" t="str">
        <f>Calcu!I275</f>
        <v/>
      </c>
      <c r="AB332" s="370"/>
      <c r="AC332" s="370"/>
      <c r="AD332" s="370"/>
      <c r="AE332" s="371"/>
      <c r="AF332" s="369" t="str">
        <f>Calcu!J275</f>
        <v/>
      </c>
      <c r="AG332" s="370"/>
      <c r="AH332" s="370"/>
      <c r="AI332" s="370"/>
      <c r="AJ332" s="371"/>
      <c r="AK332" s="369" t="str">
        <f>Calcu!K275</f>
        <v/>
      </c>
      <c r="AL332" s="370"/>
      <c r="AM332" s="370"/>
      <c r="AN332" s="370"/>
      <c r="AO332" s="371"/>
      <c r="AP332" s="369" t="str">
        <f>Calcu!L275</f>
        <v/>
      </c>
      <c r="AQ332" s="370"/>
      <c r="AR332" s="370"/>
      <c r="AS332" s="370"/>
      <c r="AT332" s="371"/>
      <c r="AU332" s="395" t="str">
        <f>Calcu!M275</f>
        <v/>
      </c>
      <c r="AV332" s="396"/>
      <c r="AW332" s="396"/>
      <c r="AX332" s="396"/>
      <c r="AY332" s="397"/>
    </row>
    <row r="333" spans="1:51" ht="18.75" customHeight="1">
      <c r="A333" s="56"/>
      <c r="B333" s="208"/>
      <c r="C333" s="208"/>
      <c r="D333" s="208"/>
      <c r="E333" s="208"/>
      <c r="F333" s="208"/>
      <c r="G333" s="208"/>
      <c r="H333" s="208"/>
      <c r="I333" s="208"/>
      <c r="J333" s="208"/>
      <c r="K333" s="208"/>
      <c r="L333" s="208"/>
      <c r="M333" s="208"/>
      <c r="N333" s="208"/>
      <c r="O333" s="208"/>
      <c r="P333" s="208"/>
      <c r="Q333" s="208"/>
      <c r="R333" s="208"/>
      <c r="S333" s="208"/>
      <c r="T333" s="208"/>
      <c r="U333" s="208"/>
      <c r="V333" s="208"/>
      <c r="W333" s="208"/>
      <c r="X333" s="208"/>
      <c r="Y333" s="208"/>
      <c r="Z333" s="208"/>
      <c r="AA333" s="208"/>
      <c r="AB333" s="208"/>
      <c r="AC333" s="208"/>
      <c r="AD333" s="208"/>
      <c r="AE333" s="208"/>
      <c r="AF333" s="208"/>
      <c r="AG333" s="208"/>
      <c r="AH333" s="208"/>
      <c r="AI333" s="208"/>
      <c r="AJ333" s="208"/>
      <c r="AK333" s="208"/>
      <c r="AL333" s="208"/>
      <c r="AM333" s="208"/>
      <c r="AN333" s="208"/>
      <c r="AO333" s="208"/>
      <c r="AP333" s="208"/>
      <c r="AQ333" s="208"/>
      <c r="AR333" s="208"/>
      <c r="AS333" s="208"/>
      <c r="AT333" s="208"/>
    </row>
    <row r="334" spans="1:51" ht="18.75" customHeight="1">
      <c r="A334" s="59" t="s">
        <v>105</v>
      </c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</row>
    <row r="335" spans="1:51" ht="18.75" customHeight="1">
      <c r="A335" s="55"/>
      <c r="B335" s="374"/>
      <c r="C335" s="375"/>
      <c r="D335" s="376"/>
      <c r="E335" s="382"/>
      <c r="F335" s="383"/>
      <c r="G335" s="383"/>
      <c r="H335" s="383"/>
      <c r="I335" s="384"/>
      <c r="J335" s="385">
        <v>1</v>
      </c>
      <c r="K335" s="385"/>
      <c r="L335" s="385"/>
      <c r="M335" s="385"/>
      <c r="N335" s="385"/>
      <c r="O335" s="385"/>
      <c r="P335" s="385"/>
      <c r="Q335" s="385"/>
      <c r="R335" s="385"/>
      <c r="S335" s="385">
        <v>2</v>
      </c>
      <c r="T335" s="385"/>
      <c r="U335" s="385"/>
      <c r="V335" s="385"/>
      <c r="W335" s="385"/>
      <c r="X335" s="385"/>
      <c r="Y335" s="385"/>
      <c r="Z335" s="385"/>
      <c r="AA335" s="385"/>
      <c r="AB335" s="356">
        <v>3</v>
      </c>
      <c r="AC335" s="357"/>
      <c r="AD335" s="357"/>
      <c r="AE335" s="357"/>
      <c r="AF335" s="358"/>
      <c r="AG335" s="356">
        <v>4</v>
      </c>
      <c r="AH335" s="357"/>
      <c r="AI335" s="357"/>
      <c r="AJ335" s="357"/>
      <c r="AK335" s="358"/>
      <c r="AL335" s="385">
        <v>5</v>
      </c>
      <c r="AM335" s="385"/>
      <c r="AN335" s="385"/>
      <c r="AO335" s="385"/>
      <c r="AP335" s="385"/>
      <c r="AQ335" s="385"/>
      <c r="AR335" s="385"/>
      <c r="AS335" s="385"/>
      <c r="AT335" s="385"/>
      <c r="AU335" s="356">
        <v>6</v>
      </c>
      <c r="AV335" s="357"/>
      <c r="AW335" s="357"/>
      <c r="AX335" s="357"/>
      <c r="AY335" s="358"/>
    </row>
    <row r="336" spans="1:51" ht="18.75" customHeight="1">
      <c r="A336" s="55"/>
      <c r="B336" s="377"/>
      <c r="C336" s="359"/>
      <c r="D336" s="378"/>
      <c r="E336" s="374" t="s">
        <v>92</v>
      </c>
      <c r="F336" s="375"/>
      <c r="G336" s="375"/>
      <c r="H336" s="375"/>
      <c r="I336" s="376"/>
      <c r="J336" s="374" t="s">
        <v>106</v>
      </c>
      <c r="K336" s="375"/>
      <c r="L336" s="375"/>
      <c r="M336" s="375"/>
      <c r="N336" s="375"/>
      <c r="O336" s="375"/>
      <c r="P336" s="375"/>
      <c r="Q336" s="375"/>
      <c r="R336" s="376"/>
      <c r="S336" s="374" t="s">
        <v>93</v>
      </c>
      <c r="T336" s="375"/>
      <c r="U336" s="375"/>
      <c r="V336" s="375"/>
      <c r="W336" s="375"/>
      <c r="X336" s="375"/>
      <c r="Y336" s="375"/>
      <c r="Z336" s="375"/>
      <c r="AA336" s="376"/>
      <c r="AB336" s="374" t="s">
        <v>94</v>
      </c>
      <c r="AC336" s="375"/>
      <c r="AD336" s="375"/>
      <c r="AE336" s="375"/>
      <c r="AF336" s="376"/>
      <c r="AG336" s="374" t="s">
        <v>107</v>
      </c>
      <c r="AH336" s="375"/>
      <c r="AI336" s="375"/>
      <c r="AJ336" s="375"/>
      <c r="AK336" s="376"/>
      <c r="AL336" s="374" t="s">
        <v>108</v>
      </c>
      <c r="AM336" s="375"/>
      <c r="AN336" s="375"/>
      <c r="AO336" s="375"/>
      <c r="AP336" s="375"/>
      <c r="AQ336" s="375"/>
      <c r="AR336" s="375"/>
      <c r="AS336" s="375"/>
      <c r="AT336" s="376"/>
      <c r="AU336" s="374" t="s">
        <v>371</v>
      </c>
      <c r="AV336" s="375"/>
      <c r="AW336" s="375"/>
      <c r="AX336" s="375"/>
      <c r="AY336" s="376"/>
    </row>
    <row r="337" spans="1:56" ht="18.75" customHeight="1">
      <c r="A337" s="55"/>
      <c r="B337" s="379"/>
      <c r="C337" s="380"/>
      <c r="D337" s="381"/>
      <c r="E337" s="386" t="s">
        <v>109</v>
      </c>
      <c r="F337" s="387"/>
      <c r="G337" s="387"/>
      <c r="H337" s="387"/>
      <c r="I337" s="388"/>
      <c r="J337" s="389" t="s">
        <v>372</v>
      </c>
      <c r="K337" s="390"/>
      <c r="L337" s="390"/>
      <c r="M337" s="390"/>
      <c r="N337" s="390"/>
      <c r="O337" s="390"/>
      <c r="P337" s="390"/>
      <c r="Q337" s="390"/>
      <c r="R337" s="391"/>
      <c r="S337" s="389" t="s">
        <v>128</v>
      </c>
      <c r="T337" s="390"/>
      <c r="U337" s="390"/>
      <c r="V337" s="390"/>
      <c r="W337" s="390"/>
      <c r="X337" s="390"/>
      <c r="Y337" s="390"/>
      <c r="Z337" s="390"/>
      <c r="AA337" s="391"/>
      <c r="AB337" s="392"/>
      <c r="AC337" s="393"/>
      <c r="AD337" s="393"/>
      <c r="AE337" s="393"/>
      <c r="AF337" s="394"/>
      <c r="AG337" s="392" t="s">
        <v>373</v>
      </c>
      <c r="AH337" s="393"/>
      <c r="AI337" s="393"/>
      <c r="AJ337" s="393"/>
      <c r="AK337" s="394"/>
      <c r="AL337" s="389" t="s">
        <v>374</v>
      </c>
      <c r="AM337" s="390"/>
      <c r="AN337" s="390"/>
      <c r="AO337" s="390"/>
      <c r="AP337" s="390"/>
      <c r="AQ337" s="390"/>
      <c r="AR337" s="390"/>
      <c r="AS337" s="390"/>
      <c r="AT337" s="391"/>
      <c r="AU337" s="392"/>
      <c r="AV337" s="393"/>
      <c r="AW337" s="393"/>
      <c r="AX337" s="393"/>
      <c r="AY337" s="394"/>
    </row>
    <row r="338" spans="1:56" ht="21" customHeight="1">
      <c r="A338" s="55"/>
      <c r="B338" s="356" t="s">
        <v>375</v>
      </c>
      <c r="C338" s="357"/>
      <c r="D338" s="358"/>
      <c r="E338" s="362" t="s">
        <v>152</v>
      </c>
      <c r="F338" s="363"/>
      <c r="G338" s="363"/>
      <c r="H338" s="363"/>
      <c r="I338" s="364"/>
      <c r="J338" s="365" t="e">
        <f ca="1">Calcu!E280</f>
        <v>#N/A</v>
      </c>
      <c r="K338" s="366"/>
      <c r="L338" s="366"/>
      <c r="M338" s="366"/>
      <c r="N338" s="366"/>
      <c r="O338" s="367" t="str">
        <f>Calcu!F280</f>
        <v>˝</v>
      </c>
      <c r="P338" s="367"/>
      <c r="Q338" s="367"/>
      <c r="R338" s="368"/>
      <c r="S338" s="372" t="e">
        <f>Calcu!M280</f>
        <v>#DIV/0!</v>
      </c>
      <c r="T338" s="373"/>
      <c r="U338" s="373"/>
      <c r="V338" s="373" t="e">
        <v>#REF!</v>
      </c>
      <c r="W338" s="373"/>
      <c r="X338" s="367" t="str">
        <f>Calcu!N280</f>
        <v>˝</v>
      </c>
      <c r="Y338" s="367"/>
      <c r="Z338" s="367"/>
      <c r="AA338" s="368"/>
      <c r="AB338" s="356" t="str">
        <f>Calcu!O280</f>
        <v>정규</v>
      </c>
      <c r="AC338" s="357"/>
      <c r="AD338" s="357"/>
      <c r="AE338" s="357"/>
      <c r="AF338" s="358"/>
      <c r="AG338" s="356">
        <f>Calcu!P280</f>
        <v>1</v>
      </c>
      <c r="AH338" s="357"/>
      <c r="AI338" s="357"/>
      <c r="AJ338" s="357"/>
      <c r="AK338" s="358"/>
      <c r="AL338" s="372" t="e">
        <f>Calcu!Q280</f>
        <v>#DIV/0!</v>
      </c>
      <c r="AM338" s="373"/>
      <c r="AN338" s="373"/>
      <c r="AO338" s="373"/>
      <c r="AP338" s="373"/>
      <c r="AQ338" s="367" t="str">
        <f>Calcu!R280</f>
        <v>˝</v>
      </c>
      <c r="AR338" s="367"/>
      <c r="AS338" s="367"/>
      <c r="AT338" s="368"/>
      <c r="AU338" s="356" t="str">
        <f>Calcu!S280</f>
        <v>∞</v>
      </c>
      <c r="AV338" s="357"/>
      <c r="AW338" s="357"/>
      <c r="AX338" s="357"/>
      <c r="AY338" s="358"/>
    </row>
    <row r="339" spans="1:56" ht="18.75" customHeight="1">
      <c r="A339" s="55"/>
      <c r="B339" s="356" t="s">
        <v>98</v>
      </c>
      <c r="C339" s="357"/>
      <c r="D339" s="358"/>
      <c r="E339" s="362" t="s">
        <v>151</v>
      </c>
      <c r="F339" s="363"/>
      <c r="G339" s="363"/>
      <c r="H339" s="363"/>
      <c r="I339" s="364"/>
      <c r="J339" s="365" t="e">
        <f ca="1">Calcu!E281</f>
        <v>#N/A</v>
      </c>
      <c r="K339" s="366"/>
      <c r="L339" s="366"/>
      <c r="M339" s="366"/>
      <c r="N339" s="366"/>
      <c r="O339" s="367" t="str">
        <f>Calcu!F281</f>
        <v>˝</v>
      </c>
      <c r="P339" s="367"/>
      <c r="Q339" s="367"/>
      <c r="R339" s="368"/>
      <c r="S339" s="372" t="e">
        <f ca="1">Calcu!M281</f>
        <v>#N/A</v>
      </c>
      <c r="T339" s="373"/>
      <c r="U339" s="373"/>
      <c r="V339" s="373" t="e">
        <v>#REF!</v>
      </c>
      <c r="W339" s="373"/>
      <c r="X339" s="367" t="str">
        <f>Calcu!N281</f>
        <v>˝</v>
      </c>
      <c r="Y339" s="367"/>
      <c r="Z339" s="367"/>
      <c r="AA339" s="368"/>
      <c r="AB339" s="356" t="str">
        <f>Calcu!O281</f>
        <v>t</v>
      </c>
      <c r="AC339" s="357"/>
      <c r="AD339" s="357"/>
      <c r="AE339" s="357"/>
      <c r="AF339" s="358"/>
      <c r="AG339" s="356">
        <f>Calcu!P281</f>
        <v>-1</v>
      </c>
      <c r="AH339" s="357"/>
      <c r="AI339" s="357"/>
      <c r="AJ339" s="357"/>
      <c r="AK339" s="358"/>
      <c r="AL339" s="372" t="e">
        <f ca="1">Calcu!Q281</f>
        <v>#N/A</v>
      </c>
      <c r="AM339" s="373"/>
      <c r="AN339" s="373"/>
      <c r="AO339" s="373"/>
      <c r="AP339" s="373"/>
      <c r="AQ339" s="367" t="str">
        <f>Calcu!R281</f>
        <v>˝</v>
      </c>
      <c r="AR339" s="367"/>
      <c r="AS339" s="367"/>
      <c r="AT339" s="368"/>
      <c r="AU339" s="356">
        <f>Calcu!S281</f>
        <v>4</v>
      </c>
      <c r="AV339" s="357"/>
      <c r="AW339" s="357"/>
      <c r="AX339" s="357"/>
      <c r="AY339" s="358"/>
    </row>
    <row r="340" spans="1:56" ht="21" customHeight="1">
      <c r="A340" s="55"/>
      <c r="B340" s="356" t="s">
        <v>376</v>
      </c>
      <c r="C340" s="357"/>
      <c r="D340" s="358"/>
      <c r="E340" s="362" t="s">
        <v>311</v>
      </c>
      <c r="F340" s="363"/>
      <c r="G340" s="363"/>
      <c r="H340" s="363"/>
      <c r="I340" s="364"/>
      <c r="J340" s="365">
        <f>Calcu!E282</f>
        <v>0</v>
      </c>
      <c r="K340" s="366"/>
      <c r="L340" s="366"/>
      <c r="M340" s="366"/>
      <c r="N340" s="366"/>
      <c r="O340" s="367" t="str">
        <f>Calcu!F282</f>
        <v>˝</v>
      </c>
      <c r="P340" s="367"/>
      <c r="Q340" s="367"/>
      <c r="R340" s="368"/>
      <c r="S340" s="372" t="e">
        <f ca="1">Calcu!M282</f>
        <v>#N/A</v>
      </c>
      <c r="T340" s="373"/>
      <c r="U340" s="373"/>
      <c r="V340" s="373" t="e">
        <v>#REF!</v>
      </c>
      <c r="W340" s="373"/>
      <c r="X340" s="367" t="str">
        <f>Calcu!N282</f>
        <v>˝</v>
      </c>
      <c r="Y340" s="367"/>
      <c r="Z340" s="367"/>
      <c r="AA340" s="368"/>
      <c r="AB340" s="356" t="str">
        <f>Calcu!O282</f>
        <v>직사각형</v>
      </c>
      <c r="AC340" s="357"/>
      <c r="AD340" s="357"/>
      <c r="AE340" s="357"/>
      <c r="AF340" s="358"/>
      <c r="AG340" s="356">
        <f>Calcu!P282</f>
        <v>1</v>
      </c>
      <c r="AH340" s="357"/>
      <c r="AI340" s="357"/>
      <c r="AJ340" s="357"/>
      <c r="AK340" s="358"/>
      <c r="AL340" s="372" t="e">
        <f ca="1">Calcu!Q282</f>
        <v>#N/A</v>
      </c>
      <c r="AM340" s="373"/>
      <c r="AN340" s="373"/>
      <c r="AO340" s="373"/>
      <c r="AP340" s="373"/>
      <c r="AQ340" s="367" t="str">
        <f>Calcu!R282</f>
        <v>˝</v>
      </c>
      <c r="AR340" s="367"/>
      <c r="AS340" s="367"/>
      <c r="AT340" s="368"/>
      <c r="AU340" s="356" t="str">
        <f>Calcu!S282</f>
        <v>∞</v>
      </c>
      <c r="AV340" s="357"/>
      <c r="AW340" s="357"/>
      <c r="AX340" s="357"/>
      <c r="AY340" s="358"/>
    </row>
    <row r="341" spans="1:56" ht="18.75" customHeight="1">
      <c r="A341" s="55"/>
      <c r="B341" s="356" t="s">
        <v>377</v>
      </c>
      <c r="C341" s="357"/>
      <c r="D341" s="358"/>
      <c r="E341" s="362" t="s">
        <v>318</v>
      </c>
      <c r="F341" s="363"/>
      <c r="G341" s="363"/>
      <c r="H341" s="363"/>
      <c r="I341" s="364"/>
      <c r="J341" s="365">
        <f>Calcu!E283</f>
        <v>0</v>
      </c>
      <c r="K341" s="366"/>
      <c r="L341" s="366"/>
      <c r="M341" s="366"/>
      <c r="N341" s="366"/>
      <c r="O341" s="367" t="str">
        <f>Calcu!F283</f>
        <v>˝</v>
      </c>
      <c r="P341" s="367"/>
      <c r="Q341" s="367"/>
      <c r="R341" s="368"/>
      <c r="S341" s="372">
        <f>Calcu!M283</f>
        <v>0</v>
      </c>
      <c r="T341" s="373"/>
      <c r="U341" s="373"/>
      <c r="V341" s="373" t="e">
        <v>#REF!</v>
      </c>
      <c r="W341" s="373"/>
      <c r="X341" s="367" t="str">
        <f>Calcu!N283</f>
        <v>˝</v>
      </c>
      <c r="Y341" s="367"/>
      <c r="Z341" s="367"/>
      <c r="AA341" s="368"/>
      <c r="AB341" s="356" t="str">
        <f>Calcu!O283</f>
        <v>직사각형</v>
      </c>
      <c r="AC341" s="357"/>
      <c r="AD341" s="357"/>
      <c r="AE341" s="357"/>
      <c r="AF341" s="358"/>
      <c r="AG341" s="356">
        <f>Calcu!P283</f>
        <v>1</v>
      </c>
      <c r="AH341" s="357"/>
      <c r="AI341" s="357"/>
      <c r="AJ341" s="357"/>
      <c r="AK341" s="358"/>
      <c r="AL341" s="372">
        <f>Calcu!Q283</f>
        <v>0</v>
      </c>
      <c r="AM341" s="373"/>
      <c r="AN341" s="373"/>
      <c r="AO341" s="373"/>
      <c r="AP341" s="373"/>
      <c r="AQ341" s="367" t="str">
        <f>Calcu!R283</f>
        <v>˝</v>
      </c>
      <c r="AR341" s="367"/>
      <c r="AS341" s="367"/>
      <c r="AT341" s="368"/>
      <c r="AU341" s="356" t="str">
        <f>Calcu!S283</f>
        <v>∞</v>
      </c>
      <c r="AV341" s="357"/>
      <c r="AW341" s="357"/>
      <c r="AX341" s="357"/>
      <c r="AY341" s="358"/>
    </row>
    <row r="342" spans="1:56" ht="18.75" customHeight="1">
      <c r="A342" s="55"/>
      <c r="B342" s="356" t="s">
        <v>111</v>
      </c>
      <c r="C342" s="357"/>
      <c r="D342" s="358"/>
      <c r="E342" s="362" t="s">
        <v>124</v>
      </c>
      <c r="F342" s="363"/>
      <c r="G342" s="363"/>
      <c r="H342" s="363"/>
      <c r="I342" s="364"/>
      <c r="J342" s="365" t="e">
        <f ca="1">Calcu!E284</f>
        <v>#N/A</v>
      </c>
      <c r="K342" s="366"/>
      <c r="L342" s="366"/>
      <c r="M342" s="366"/>
      <c r="N342" s="366"/>
      <c r="O342" s="367" t="str">
        <f>Calcu!F284</f>
        <v>˝</v>
      </c>
      <c r="P342" s="367"/>
      <c r="Q342" s="367"/>
      <c r="R342" s="368"/>
      <c r="S342" s="369" t="s">
        <v>131</v>
      </c>
      <c r="T342" s="370"/>
      <c r="U342" s="370"/>
      <c r="V342" s="370"/>
      <c r="W342" s="370"/>
      <c r="X342" s="370"/>
      <c r="Y342" s="370"/>
      <c r="Z342" s="370"/>
      <c r="AA342" s="371"/>
      <c r="AB342" s="410" t="s">
        <v>131</v>
      </c>
      <c r="AC342" s="411"/>
      <c r="AD342" s="411"/>
      <c r="AE342" s="411"/>
      <c r="AF342" s="412"/>
      <c r="AG342" s="356" t="s">
        <v>131</v>
      </c>
      <c r="AH342" s="357"/>
      <c r="AI342" s="357"/>
      <c r="AJ342" s="357"/>
      <c r="AK342" s="358"/>
      <c r="AL342" s="372" t="e">
        <f>Calcu!Q284</f>
        <v>#DIV/0!</v>
      </c>
      <c r="AM342" s="373"/>
      <c r="AN342" s="373"/>
      <c r="AO342" s="373"/>
      <c r="AP342" s="373"/>
      <c r="AQ342" s="367" t="str">
        <f>Calcu!R284</f>
        <v>˝</v>
      </c>
      <c r="AR342" s="367"/>
      <c r="AS342" s="367"/>
      <c r="AT342" s="368"/>
      <c r="AU342" s="356" t="e">
        <f ca="1">Calcu!S284</f>
        <v>#N/A</v>
      </c>
      <c r="AV342" s="357"/>
      <c r="AW342" s="357"/>
      <c r="AX342" s="357"/>
      <c r="AY342" s="358"/>
    </row>
    <row r="343" spans="1:56" ht="18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212"/>
      <c r="AH343" s="55"/>
      <c r="AI343" s="55"/>
      <c r="AJ343" s="55"/>
      <c r="AK343" s="55"/>
      <c r="AL343" s="55"/>
      <c r="AM343" s="55"/>
      <c r="AN343" s="55"/>
      <c r="AO343" s="55"/>
      <c r="AQ343" s="55"/>
      <c r="AR343" s="55"/>
      <c r="AS343" s="55"/>
      <c r="AT343" s="55"/>
    </row>
    <row r="344" spans="1:56" ht="18.75" customHeight="1">
      <c r="A344" s="56" t="s">
        <v>378</v>
      </c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</row>
    <row r="345" spans="1:56" ht="18.75" customHeight="1">
      <c r="A345" s="55"/>
      <c r="B345" s="55"/>
      <c r="C345" s="55"/>
      <c r="D345" s="55"/>
      <c r="E345" s="58"/>
      <c r="F345" s="55"/>
      <c r="G345" s="55"/>
      <c r="H345" s="218" t="s">
        <v>379</v>
      </c>
      <c r="I345" s="359" t="e">
        <f ca="1">Calcu!E299</f>
        <v>#DIV/0!</v>
      </c>
      <c r="J345" s="359"/>
      <c r="K345" s="359"/>
      <c r="L345" s="217" t="s">
        <v>123</v>
      </c>
      <c r="M345" s="360" t="e">
        <f>AL342</f>
        <v>#DIV/0!</v>
      </c>
      <c r="N345" s="360"/>
      <c r="O345" s="360"/>
      <c r="P345" s="360"/>
      <c r="Q345" s="132" t="s">
        <v>114</v>
      </c>
      <c r="R345" s="360" t="e">
        <f ca="1">I345*M345</f>
        <v>#DIV/0!</v>
      </c>
      <c r="S345" s="360"/>
      <c r="T345" s="360"/>
      <c r="U345" s="360"/>
      <c r="V345" s="55" t="s">
        <v>380</v>
      </c>
      <c r="W345" s="361" t="e">
        <f ca="1">I345*M345</f>
        <v>#DIV/0!</v>
      </c>
      <c r="X345" s="361"/>
      <c r="Y345" s="361"/>
      <c r="Z345" s="361"/>
      <c r="AL345" s="55"/>
      <c r="AM345" s="55"/>
      <c r="AN345" s="55"/>
      <c r="AO345" s="55"/>
      <c r="AP345" s="55"/>
      <c r="AQ345" s="55"/>
      <c r="AR345" s="55"/>
      <c r="AS345" s="55"/>
      <c r="AT345" s="55"/>
    </row>
    <row r="350" spans="1:56" s="65" customFormat="1" ht="18.75" customHeight="1">
      <c r="A350" s="56" t="str">
        <f>"○ "&amp;Calcu!I307</f>
        <v xml:space="preserve">○ ± 00, </v>
      </c>
    </row>
    <row r="351" spans="1:56" ht="18.75" customHeight="1">
      <c r="A351" s="56" t="s">
        <v>100</v>
      </c>
      <c r="B351" s="208"/>
      <c r="C351" s="208"/>
      <c r="D351" s="208"/>
      <c r="E351" s="208"/>
      <c r="F351" s="208"/>
      <c r="G351" s="208"/>
      <c r="H351" s="208"/>
      <c r="I351" s="208"/>
      <c r="J351" s="208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  <c r="AA351" s="208"/>
      <c r="AB351" s="208"/>
      <c r="AC351" s="208"/>
      <c r="AD351" s="208"/>
      <c r="AE351" s="208"/>
      <c r="AF351" s="208"/>
      <c r="AG351" s="208"/>
      <c r="AH351" s="208"/>
      <c r="AI351" s="208"/>
      <c r="AJ351" s="208"/>
      <c r="AK351" s="208"/>
      <c r="AL351" s="208"/>
      <c r="AM351" s="208"/>
      <c r="AN351" s="208"/>
      <c r="AO351" s="208"/>
      <c r="AP351" s="208"/>
      <c r="AQ351" s="208"/>
      <c r="AR351" s="208"/>
    </row>
    <row r="352" spans="1:56" ht="18.75" customHeight="1">
      <c r="A352" s="56"/>
      <c r="B352" s="398" t="s">
        <v>196</v>
      </c>
      <c r="C352" s="399"/>
      <c r="D352" s="399"/>
      <c r="E352" s="399"/>
      <c r="F352" s="400"/>
      <c r="G352" s="398" t="s">
        <v>187</v>
      </c>
      <c r="H352" s="399"/>
      <c r="I352" s="399"/>
      <c r="J352" s="399"/>
      <c r="K352" s="400"/>
      <c r="L352" s="398" t="s">
        <v>198</v>
      </c>
      <c r="M352" s="399"/>
      <c r="N352" s="399"/>
      <c r="O352" s="399"/>
      <c r="P352" s="400"/>
      <c r="Q352" s="407" t="str">
        <f>Calcu!G310</f>
        <v>전기식 수준기 지시값 (, )</v>
      </c>
      <c r="R352" s="408"/>
      <c r="S352" s="408"/>
      <c r="T352" s="408"/>
      <c r="U352" s="408"/>
      <c r="V352" s="408"/>
      <c r="W352" s="408"/>
      <c r="X352" s="408"/>
      <c r="Y352" s="408"/>
      <c r="Z352" s="408"/>
      <c r="AA352" s="408"/>
      <c r="AB352" s="408"/>
      <c r="AC352" s="408"/>
      <c r="AD352" s="408"/>
      <c r="AE352" s="408"/>
      <c r="AF352" s="408"/>
      <c r="AG352" s="408"/>
      <c r="AH352" s="408"/>
      <c r="AI352" s="408"/>
      <c r="AJ352" s="408"/>
      <c r="AK352" s="408"/>
      <c r="AL352" s="408"/>
      <c r="AM352" s="408"/>
      <c r="AN352" s="408"/>
      <c r="AO352" s="408"/>
      <c r="AP352" s="408"/>
      <c r="AQ352" s="408"/>
      <c r="AR352" s="408"/>
      <c r="AS352" s="408"/>
      <c r="AT352" s="409"/>
      <c r="AU352" s="398" t="s">
        <v>285</v>
      </c>
      <c r="AV352" s="399"/>
      <c r="AW352" s="399"/>
      <c r="AX352" s="399"/>
      <c r="AY352" s="400"/>
    </row>
    <row r="353" spans="1:51" ht="18.75" customHeight="1">
      <c r="A353" s="56"/>
      <c r="B353" s="401"/>
      <c r="C353" s="402"/>
      <c r="D353" s="402"/>
      <c r="E353" s="402"/>
      <c r="F353" s="403"/>
      <c r="G353" s="401"/>
      <c r="H353" s="402"/>
      <c r="I353" s="402"/>
      <c r="J353" s="402"/>
      <c r="K353" s="403"/>
      <c r="L353" s="404"/>
      <c r="M353" s="405"/>
      <c r="N353" s="405"/>
      <c r="O353" s="405"/>
      <c r="P353" s="406"/>
      <c r="Q353" s="407" t="s">
        <v>309</v>
      </c>
      <c r="R353" s="408"/>
      <c r="S353" s="408"/>
      <c r="T353" s="408"/>
      <c r="U353" s="409"/>
      <c r="V353" s="407" t="s">
        <v>147</v>
      </c>
      <c r="W353" s="408"/>
      <c r="X353" s="408"/>
      <c r="Y353" s="408"/>
      <c r="Z353" s="409"/>
      <c r="AA353" s="407" t="s">
        <v>148</v>
      </c>
      <c r="AB353" s="408"/>
      <c r="AC353" s="408"/>
      <c r="AD353" s="408"/>
      <c r="AE353" s="409"/>
      <c r="AF353" s="407" t="s">
        <v>149</v>
      </c>
      <c r="AG353" s="408"/>
      <c r="AH353" s="408"/>
      <c r="AI353" s="408"/>
      <c r="AJ353" s="409"/>
      <c r="AK353" s="407" t="s">
        <v>150</v>
      </c>
      <c r="AL353" s="408"/>
      <c r="AM353" s="408"/>
      <c r="AN353" s="408"/>
      <c r="AO353" s="409"/>
      <c r="AP353" s="407" t="s">
        <v>381</v>
      </c>
      <c r="AQ353" s="408"/>
      <c r="AR353" s="408"/>
      <c r="AS353" s="408"/>
      <c r="AT353" s="409"/>
      <c r="AU353" s="404"/>
      <c r="AV353" s="405"/>
      <c r="AW353" s="405"/>
      <c r="AX353" s="405"/>
      <c r="AY353" s="406"/>
    </row>
    <row r="354" spans="1:51" ht="18.75" customHeight="1">
      <c r="A354" s="56"/>
      <c r="B354" s="404"/>
      <c r="C354" s="405"/>
      <c r="D354" s="405"/>
      <c r="E354" s="405"/>
      <c r="F354" s="406"/>
      <c r="G354" s="404"/>
      <c r="H354" s="405"/>
      <c r="I354" s="405"/>
      <c r="J354" s="405"/>
      <c r="K354" s="406"/>
      <c r="L354" s="407" t="str">
        <f>Calcu!F313</f>
        <v/>
      </c>
      <c r="M354" s="408"/>
      <c r="N354" s="408"/>
      <c r="O354" s="408"/>
      <c r="P354" s="409"/>
      <c r="Q354" s="407">
        <f>Calcu!G312</f>
        <v>0</v>
      </c>
      <c r="R354" s="408"/>
      <c r="S354" s="408"/>
      <c r="T354" s="408"/>
      <c r="U354" s="409"/>
      <c r="V354" s="407">
        <f>Calcu!H312</f>
        <v>0</v>
      </c>
      <c r="W354" s="408"/>
      <c r="X354" s="408"/>
      <c r="Y354" s="408"/>
      <c r="Z354" s="409"/>
      <c r="AA354" s="407">
        <f>Calcu!I312</f>
        <v>0</v>
      </c>
      <c r="AB354" s="408"/>
      <c r="AC354" s="408"/>
      <c r="AD354" s="408"/>
      <c r="AE354" s="409"/>
      <c r="AF354" s="407">
        <f>Calcu!J312</f>
        <v>0</v>
      </c>
      <c r="AG354" s="408"/>
      <c r="AH354" s="408"/>
      <c r="AI354" s="408"/>
      <c r="AJ354" s="409"/>
      <c r="AK354" s="407">
        <f>Calcu!K312</f>
        <v>0</v>
      </c>
      <c r="AL354" s="408"/>
      <c r="AM354" s="408"/>
      <c r="AN354" s="408"/>
      <c r="AO354" s="409"/>
      <c r="AP354" s="407">
        <f>Calcu!L312</f>
        <v>0</v>
      </c>
      <c r="AQ354" s="408"/>
      <c r="AR354" s="408"/>
      <c r="AS354" s="408"/>
      <c r="AT354" s="409"/>
      <c r="AU354" s="407">
        <f>Calcu!M312</f>
        <v>0</v>
      </c>
      <c r="AV354" s="408"/>
      <c r="AW354" s="408"/>
      <c r="AX354" s="408"/>
      <c r="AY354" s="409"/>
    </row>
    <row r="355" spans="1:51" ht="18.75" customHeight="1">
      <c r="A355" s="56"/>
      <c r="B355" s="369" t="str">
        <f>Calcu!C313</f>
        <v/>
      </c>
      <c r="C355" s="370"/>
      <c r="D355" s="370"/>
      <c r="E355" s="370"/>
      <c r="F355" s="371"/>
      <c r="G355" s="369" t="str">
        <f>Calcu!D313</f>
        <v/>
      </c>
      <c r="H355" s="370"/>
      <c r="I355" s="370"/>
      <c r="J355" s="370"/>
      <c r="K355" s="371"/>
      <c r="L355" s="369" t="str">
        <f>Calcu!E313</f>
        <v/>
      </c>
      <c r="M355" s="370"/>
      <c r="N355" s="370"/>
      <c r="O355" s="370"/>
      <c r="P355" s="371"/>
      <c r="Q355" s="369" t="str">
        <f>Calcu!G313</f>
        <v/>
      </c>
      <c r="R355" s="370"/>
      <c r="S355" s="370"/>
      <c r="T355" s="370"/>
      <c r="U355" s="371"/>
      <c r="V355" s="369" t="str">
        <f>Calcu!H313</f>
        <v/>
      </c>
      <c r="W355" s="370"/>
      <c r="X355" s="370"/>
      <c r="Y355" s="370"/>
      <c r="Z355" s="371"/>
      <c r="AA355" s="369" t="str">
        <f>Calcu!I313</f>
        <v/>
      </c>
      <c r="AB355" s="370"/>
      <c r="AC355" s="370"/>
      <c r="AD355" s="370"/>
      <c r="AE355" s="371"/>
      <c r="AF355" s="369" t="str">
        <f>Calcu!J313</f>
        <v/>
      </c>
      <c r="AG355" s="370"/>
      <c r="AH355" s="370"/>
      <c r="AI355" s="370"/>
      <c r="AJ355" s="371"/>
      <c r="AK355" s="369" t="str">
        <f>Calcu!K313</f>
        <v/>
      </c>
      <c r="AL355" s="370"/>
      <c r="AM355" s="370"/>
      <c r="AN355" s="370"/>
      <c r="AO355" s="371"/>
      <c r="AP355" s="369" t="str">
        <f>Calcu!L313</f>
        <v/>
      </c>
      <c r="AQ355" s="370"/>
      <c r="AR355" s="370"/>
      <c r="AS355" s="370"/>
      <c r="AT355" s="371"/>
      <c r="AU355" s="395" t="str">
        <f>Calcu!M313</f>
        <v/>
      </c>
      <c r="AV355" s="396"/>
      <c r="AW355" s="396"/>
      <c r="AX355" s="396"/>
      <c r="AY355" s="397"/>
    </row>
    <row r="356" spans="1:51" ht="18.75" customHeight="1">
      <c r="A356" s="56"/>
      <c r="B356" s="369" t="str">
        <f>Calcu!C314</f>
        <v/>
      </c>
      <c r="C356" s="370"/>
      <c r="D356" s="370"/>
      <c r="E356" s="370"/>
      <c r="F356" s="371"/>
      <c r="G356" s="369" t="str">
        <f>Calcu!D314</f>
        <v/>
      </c>
      <c r="H356" s="370"/>
      <c r="I356" s="370"/>
      <c r="J356" s="370"/>
      <c r="K356" s="371"/>
      <c r="L356" s="369" t="str">
        <f>Calcu!E314</f>
        <v/>
      </c>
      <c r="M356" s="370"/>
      <c r="N356" s="370"/>
      <c r="O356" s="370"/>
      <c r="P356" s="371"/>
      <c r="Q356" s="369" t="str">
        <f>Calcu!G314</f>
        <v/>
      </c>
      <c r="R356" s="370"/>
      <c r="S356" s="370"/>
      <c r="T356" s="370"/>
      <c r="U356" s="371"/>
      <c r="V356" s="369" t="str">
        <f>Calcu!H314</f>
        <v/>
      </c>
      <c r="W356" s="370"/>
      <c r="X356" s="370"/>
      <c r="Y356" s="370"/>
      <c r="Z356" s="371"/>
      <c r="AA356" s="369" t="str">
        <f>Calcu!I314</f>
        <v/>
      </c>
      <c r="AB356" s="370"/>
      <c r="AC356" s="370"/>
      <c r="AD356" s="370"/>
      <c r="AE356" s="371"/>
      <c r="AF356" s="369" t="str">
        <f>Calcu!J314</f>
        <v/>
      </c>
      <c r="AG356" s="370"/>
      <c r="AH356" s="370"/>
      <c r="AI356" s="370"/>
      <c r="AJ356" s="371"/>
      <c r="AK356" s="369" t="str">
        <f>Calcu!K314</f>
        <v/>
      </c>
      <c r="AL356" s="370"/>
      <c r="AM356" s="370"/>
      <c r="AN356" s="370"/>
      <c r="AO356" s="371"/>
      <c r="AP356" s="369" t="str">
        <f>Calcu!L314</f>
        <v/>
      </c>
      <c r="AQ356" s="370"/>
      <c r="AR356" s="370"/>
      <c r="AS356" s="370"/>
      <c r="AT356" s="371"/>
      <c r="AU356" s="395" t="str">
        <f>Calcu!M314</f>
        <v/>
      </c>
      <c r="AV356" s="396"/>
      <c r="AW356" s="396"/>
      <c r="AX356" s="396"/>
      <c r="AY356" s="397"/>
    </row>
    <row r="357" spans="1:51" ht="18.75" customHeight="1">
      <c r="A357" s="56"/>
      <c r="B357" s="369" t="str">
        <f>Calcu!C315</f>
        <v/>
      </c>
      <c r="C357" s="370"/>
      <c r="D357" s="370"/>
      <c r="E357" s="370"/>
      <c r="F357" s="371"/>
      <c r="G357" s="369" t="str">
        <f>Calcu!D315</f>
        <v/>
      </c>
      <c r="H357" s="370"/>
      <c r="I357" s="370"/>
      <c r="J357" s="370"/>
      <c r="K357" s="371"/>
      <c r="L357" s="369" t="str">
        <f>Calcu!E315</f>
        <v/>
      </c>
      <c r="M357" s="370"/>
      <c r="N357" s="370"/>
      <c r="O357" s="370"/>
      <c r="P357" s="371"/>
      <c r="Q357" s="369" t="str">
        <f>Calcu!G315</f>
        <v/>
      </c>
      <c r="R357" s="370"/>
      <c r="S357" s="370"/>
      <c r="T357" s="370"/>
      <c r="U357" s="371"/>
      <c r="V357" s="369" t="str">
        <f>Calcu!H315</f>
        <v/>
      </c>
      <c r="W357" s="370"/>
      <c r="X357" s="370"/>
      <c r="Y357" s="370"/>
      <c r="Z357" s="371"/>
      <c r="AA357" s="369" t="str">
        <f>Calcu!I315</f>
        <v/>
      </c>
      <c r="AB357" s="370"/>
      <c r="AC357" s="370"/>
      <c r="AD357" s="370"/>
      <c r="AE357" s="371"/>
      <c r="AF357" s="369" t="str">
        <f>Calcu!J315</f>
        <v/>
      </c>
      <c r="AG357" s="370"/>
      <c r="AH357" s="370"/>
      <c r="AI357" s="370"/>
      <c r="AJ357" s="371"/>
      <c r="AK357" s="369" t="str">
        <f>Calcu!K315</f>
        <v/>
      </c>
      <c r="AL357" s="370"/>
      <c r="AM357" s="370"/>
      <c r="AN357" s="370"/>
      <c r="AO357" s="371"/>
      <c r="AP357" s="369" t="str">
        <f>Calcu!L315</f>
        <v/>
      </c>
      <c r="AQ357" s="370"/>
      <c r="AR357" s="370"/>
      <c r="AS357" s="370"/>
      <c r="AT357" s="371"/>
      <c r="AU357" s="395" t="str">
        <f>Calcu!M315</f>
        <v/>
      </c>
      <c r="AV357" s="396"/>
      <c r="AW357" s="396"/>
      <c r="AX357" s="396"/>
      <c r="AY357" s="397"/>
    </row>
    <row r="358" spans="1:51" ht="18.75" customHeight="1">
      <c r="A358" s="56"/>
      <c r="B358" s="369" t="str">
        <f>Calcu!C316</f>
        <v/>
      </c>
      <c r="C358" s="370"/>
      <c r="D358" s="370"/>
      <c r="E358" s="370"/>
      <c r="F358" s="371"/>
      <c r="G358" s="369" t="str">
        <f>Calcu!D316</f>
        <v/>
      </c>
      <c r="H358" s="370"/>
      <c r="I358" s="370"/>
      <c r="J358" s="370"/>
      <c r="K358" s="371"/>
      <c r="L358" s="369" t="str">
        <f>Calcu!E316</f>
        <v/>
      </c>
      <c r="M358" s="370"/>
      <c r="N358" s="370"/>
      <c r="O358" s="370"/>
      <c r="P358" s="371"/>
      <c r="Q358" s="369" t="str">
        <f>Calcu!G316</f>
        <v/>
      </c>
      <c r="R358" s="370"/>
      <c r="S358" s="370"/>
      <c r="T358" s="370"/>
      <c r="U358" s="371"/>
      <c r="V358" s="369" t="str">
        <f>Calcu!H316</f>
        <v/>
      </c>
      <c r="W358" s="370"/>
      <c r="X358" s="370"/>
      <c r="Y358" s="370"/>
      <c r="Z358" s="371"/>
      <c r="AA358" s="369" t="str">
        <f>Calcu!I316</f>
        <v/>
      </c>
      <c r="AB358" s="370"/>
      <c r="AC358" s="370"/>
      <c r="AD358" s="370"/>
      <c r="AE358" s="371"/>
      <c r="AF358" s="369" t="str">
        <f>Calcu!J316</f>
        <v/>
      </c>
      <c r="AG358" s="370"/>
      <c r="AH358" s="370"/>
      <c r="AI358" s="370"/>
      <c r="AJ358" s="371"/>
      <c r="AK358" s="369" t="str">
        <f>Calcu!K316</f>
        <v/>
      </c>
      <c r="AL358" s="370"/>
      <c r="AM358" s="370"/>
      <c r="AN358" s="370"/>
      <c r="AO358" s="371"/>
      <c r="AP358" s="369" t="str">
        <f>Calcu!L316</f>
        <v/>
      </c>
      <c r="AQ358" s="370"/>
      <c r="AR358" s="370"/>
      <c r="AS358" s="370"/>
      <c r="AT358" s="371"/>
      <c r="AU358" s="395" t="str">
        <f>Calcu!M316</f>
        <v/>
      </c>
      <c r="AV358" s="396"/>
      <c r="AW358" s="396"/>
      <c r="AX358" s="396"/>
      <c r="AY358" s="397"/>
    </row>
    <row r="359" spans="1:51" ht="18.75" customHeight="1">
      <c r="A359" s="56"/>
      <c r="B359" s="369" t="str">
        <f>Calcu!C317</f>
        <v/>
      </c>
      <c r="C359" s="370"/>
      <c r="D359" s="370"/>
      <c r="E359" s="370"/>
      <c r="F359" s="371"/>
      <c r="G359" s="369" t="str">
        <f>Calcu!D317</f>
        <v/>
      </c>
      <c r="H359" s="370"/>
      <c r="I359" s="370"/>
      <c r="J359" s="370"/>
      <c r="K359" s="371"/>
      <c r="L359" s="369" t="str">
        <f>Calcu!E317</f>
        <v/>
      </c>
      <c r="M359" s="370"/>
      <c r="N359" s="370"/>
      <c r="O359" s="370"/>
      <c r="P359" s="371"/>
      <c r="Q359" s="369" t="str">
        <f>Calcu!G317</f>
        <v/>
      </c>
      <c r="R359" s="370"/>
      <c r="S359" s="370"/>
      <c r="T359" s="370"/>
      <c r="U359" s="371"/>
      <c r="V359" s="369" t="str">
        <f>Calcu!H317</f>
        <v/>
      </c>
      <c r="W359" s="370"/>
      <c r="X359" s="370"/>
      <c r="Y359" s="370"/>
      <c r="Z359" s="371"/>
      <c r="AA359" s="369" t="str">
        <f>Calcu!I317</f>
        <v/>
      </c>
      <c r="AB359" s="370"/>
      <c r="AC359" s="370"/>
      <c r="AD359" s="370"/>
      <c r="AE359" s="371"/>
      <c r="AF359" s="369" t="str">
        <f>Calcu!J317</f>
        <v/>
      </c>
      <c r="AG359" s="370"/>
      <c r="AH359" s="370"/>
      <c r="AI359" s="370"/>
      <c r="AJ359" s="371"/>
      <c r="AK359" s="369" t="str">
        <f>Calcu!K317</f>
        <v/>
      </c>
      <c r="AL359" s="370"/>
      <c r="AM359" s="370"/>
      <c r="AN359" s="370"/>
      <c r="AO359" s="371"/>
      <c r="AP359" s="369" t="str">
        <f>Calcu!L317</f>
        <v/>
      </c>
      <c r="AQ359" s="370"/>
      <c r="AR359" s="370"/>
      <c r="AS359" s="370"/>
      <c r="AT359" s="371"/>
      <c r="AU359" s="395" t="str">
        <f>Calcu!M317</f>
        <v/>
      </c>
      <c r="AV359" s="396"/>
      <c r="AW359" s="396"/>
      <c r="AX359" s="396"/>
      <c r="AY359" s="397"/>
    </row>
    <row r="360" spans="1:51" ht="18.75" customHeight="1">
      <c r="A360" s="56"/>
      <c r="B360" s="369" t="str">
        <f>Calcu!C318</f>
        <v/>
      </c>
      <c r="C360" s="370"/>
      <c r="D360" s="370"/>
      <c r="E360" s="370"/>
      <c r="F360" s="371"/>
      <c r="G360" s="369" t="str">
        <f>Calcu!D318</f>
        <v/>
      </c>
      <c r="H360" s="370"/>
      <c r="I360" s="370"/>
      <c r="J360" s="370"/>
      <c r="K360" s="371"/>
      <c r="L360" s="369" t="str">
        <f>Calcu!E318</f>
        <v/>
      </c>
      <c r="M360" s="370"/>
      <c r="N360" s="370"/>
      <c r="O360" s="370"/>
      <c r="P360" s="371"/>
      <c r="Q360" s="369" t="str">
        <f>Calcu!G318</f>
        <v/>
      </c>
      <c r="R360" s="370"/>
      <c r="S360" s="370"/>
      <c r="T360" s="370"/>
      <c r="U360" s="371"/>
      <c r="V360" s="369" t="str">
        <f>Calcu!H318</f>
        <v/>
      </c>
      <c r="W360" s="370"/>
      <c r="X360" s="370"/>
      <c r="Y360" s="370"/>
      <c r="Z360" s="371"/>
      <c r="AA360" s="369" t="str">
        <f>Calcu!I318</f>
        <v/>
      </c>
      <c r="AB360" s="370"/>
      <c r="AC360" s="370"/>
      <c r="AD360" s="370"/>
      <c r="AE360" s="371"/>
      <c r="AF360" s="369" t="str">
        <f>Calcu!J318</f>
        <v/>
      </c>
      <c r="AG360" s="370"/>
      <c r="AH360" s="370"/>
      <c r="AI360" s="370"/>
      <c r="AJ360" s="371"/>
      <c r="AK360" s="369" t="str">
        <f>Calcu!K318</f>
        <v/>
      </c>
      <c r="AL360" s="370"/>
      <c r="AM360" s="370"/>
      <c r="AN360" s="370"/>
      <c r="AO360" s="371"/>
      <c r="AP360" s="369" t="str">
        <f>Calcu!L318</f>
        <v/>
      </c>
      <c r="AQ360" s="370"/>
      <c r="AR360" s="370"/>
      <c r="AS360" s="370"/>
      <c r="AT360" s="371"/>
      <c r="AU360" s="395" t="str">
        <f>Calcu!M318</f>
        <v/>
      </c>
      <c r="AV360" s="396"/>
      <c r="AW360" s="396"/>
      <c r="AX360" s="396"/>
      <c r="AY360" s="397"/>
    </row>
    <row r="361" spans="1:51" ht="18.75" customHeight="1">
      <c r="A361" s="56"/>
      <c r="B361" s="369" t="str">
        <f>Calcu!C319</f>
        <v/>
      </c>
      <c r="C361" s="370"/>
      <c r="D361" s="370"/>
      <c r="E361" s="370"/>
      <c r="F361" s="371"/>
      <c r="G361" s="369" t="str">
        <f>Calcu!D319</f>
        <v/>
      </c>
      <c r="H361" s="370"/>
      <c r="I361" s="370"/>
      <c r="J361" s="370"/>
      <c r="K361" s="371"/>
      <c r="L361" s="369" t="str">
        <f>Calcu!E319</f>
        <v/>
      </c>
      <c r="M361" s="370"/>
      <c r="N361" s="370"/>
      <c r="O361" s="370"/>
      <c r="P361" s="371"/>
      <c r="Q361" s="369" t="str">
        <f>Calcu!G319</f>
        <v/>
      </c>
      <c r="R361" s="370"/>
      <c r="S361" s="370"/>
      <c r="T361" s="370"/>
      <c r="U361" s="371"/>
      <c r="V361" s="369" t="str">
        <f>Calcu!H319</f>
        <v/>
      </c>
      <c r="W361" s="370"/>
      <c r="X361" s="370"/>
      <c r="Y361" s="370"/>
      <c r="Z361" s="371"/>
      <c r="AA361" s="369" t="str">
        <f>Calcu!I319</f>
        <v/>
      </c>
      <c r="AB361" s="370"/>
      <c r="AC361" s="370"/>
      <c r="AD361" s="370"/>
      <c r="AE361" s="371"/>
      <c r="AF361" s="369" t="str">
        <f>Calcu!J319</f>
        <v/>
      </c>
      <c r="AG361" s="370"/>
      <c r="AH361" s="370"/>
      <c r="AI361" s="370"/>
      <c r="AJ361" s="371"/>
      <c r="AK361" s="369" t="str">
        <f>Calcu!K319</f>
        <v/>
      </c>
      <c r="AL361" s="370"/>
      <c r="AM361" s="370"/>
      <c r="AN361" s="370"/>
      <c r="AO361" s="371"/>
      <c r="AP361" s="369" t="str">
        <f>Calcu!L319</f>
        <v/>
      </c>
      <c r="AQ361" s="370"/>
      <c r="AR361" s="370"/>
      <c r="AS361" s="370"/>
      <c r="AT361" s="371"/>
      <c r="AU361" s="395" t="str">
        <f>Calcu!M319</f>
        <v/>
      </c>
      <c r="AV361" s="396"/>
      <c r="AW361" s="396"/>
      <c r="AX361" s="396"/>
      <c r="AY361" s="397"/>
    </row>
    <row r="362" spans="1:51" ht="18.75" customHeight="1">
      <c r="A362" s="56"/>
      <c r="B362" s="369" t="str">
        <f>Calcu!C320</f>
        <v/>
      </c>
      <c r="C362" s="370"/>
      <c r="D362" s="370"/>
      <c r="E362" s="370"/>
      <c r="F362" s="371"/>
      <c r="G362" s="369" t="str">
        <f>Calcu!D320</f>
        <v/>
      </c>
      <c r="H362" s="370"/>
      <c r="I362" s="370"/>
      <c r="J362" s="370"/>
      <c r="K362" s="371"/>
      <c r="L362" s="369" t="str">
        <f>Calcu!E320</f>
        <v/>
      </c>
      <c r="M362" s="370"/>
      <c r="N362" s="370"/>
      <c r="O362" s="370"/>
      <c r="P362" s="371"/>
      <c r="Q362" s="369" t="str">
        <f>Calcu!G320</f>
        <v/>
      </c>
      <c r="R362" s="370"/>
      <c r="S362" s="370"/>
      <c r="T362" s="370"/>
      <c r="U362" s="371"/>
      <c r="V362" s="369" t="str">
        <f>Calcu!H320</f>
        <v/>
      </c>
      <c r="W362" s="370"/>
      <c r="X362" s="370"/>
      <c r="Y362" s="370"/>
      <c r="Z362" s="371"/>
      <c r="AA362" s="369" t="str">
        <f>Calcu!I320</f>
        <v/>
      </c>
      <c r="AB362" s="370"/>
      <c r="AC362" s="370"/>
      <c r="AD362" s="370"/>
      <c r="AE362" s="371"/>
      <c r="AF362" s="369" t="str">
        <f>Calcu!J320</f>
        <v/>
      </c>
      <c r="AG362" s="370"/>
      <c r="AH362" s="370"/>
      <c r="AI362" s="370"/>
      <c r="AJ362" s="371"/>
      <c r="AK362" s="369" t="str">
        <f>Calcu!K320</f>
        <v/>
      </c>
      <c r="AL362" s="370"/>
      <c r="AM362" s="370"/>
      <c r="AN362" s="370"/>
      <c r="AO362" s="371"/>
      <c r="AP362" s="369" t="str">
        <f>Calcu!L320</f>
        <v/>
      </c>
      <c r="AQ362" s="370"/>
      <c r="AR362" s="370"/>
      <c r="AS362" s="370"/>
      <c r="AT362" s="371"/>
      <c r="AU362" s="395" t="str">
        <f>Calcu!M320</f>
        <v/>
      </c>
      <c r="AV362" s="396"/>
      <c r="AW362" s="396"/>
      <c r="AX362" s="396"/>
      <c r="AY362" s="397"/>
    </row>
    <row r="363" spans="1:51" ht="18.75" customHeight="1">
      <c r="A363" s="56"/>
      <c r="B363" s="369" t="str">
        <f>Calcu!C321</f>
        <v/>
      </c>
      <c r="C363" s="370"/>
      <c r="D363" s="370"/>
      <c r="E363" s="370"/>
      <c r="F363" s="371"/>
      <c r="G363" s="369" t="str">
        <f>Calcu!D321</f>
        <v/>
      </c>
      <c r="H363" s="370"/>
      <c r="I363" s="370"/>
      <c r="J363" s="370"/>
      <c r="K363" s="371"/>
      <c r="L363" s="369" t="str">
        <f>Calcu!E321</f>
        <v/>
      </c>
      <c r="M363" s="370"/>
      <c r="N363" s="370"/>
      <c r="O363" s="370"/>
      <c r="P363" s="371"/>
      <c r="Q363" s="369" t="str">
        <f>Calcu!G321</f>
        <v/>
      </c>
      <c r="R363" s="370"/>
      <c r="S363" s="370"/>
      <c r="T363" s="370"/>
      <c r="U363" s="371"/>
      <c r="V363" s="369" t="str">
        <f>Calcu!H321</f>
        <v/>
      </c>
      <c r="W363" s="370"/>
      <c r="X363" s="370"/>
      <c r="Y363" s="370"/>
      <c r="Z363" s="371"/>
      <c r="AA363" s="369" t="str">
        <f>Calcu!I321</f>
        <v/>
      </c>
      <c r="AB363" s="370"/>
      <c r="AC363" s="370"/>
      <c r="AD363" s="370"/>
      <c r="AE363" s="371"/>
      <c r="AF363" s="369" t="str">
        <f>Calcu!J321</f>
        <v/>
      </c>
      <c r="AG363" s="370"/>
      <c r="AH363" s="370"/>
      <c r="AI363" s="370"/>
      <c r="AJ363" s="371"/>
      <c r="AK363" s="369" t="str">
        <f>Calcu!K321</f>
        <v/>
      </c>
      <c r="AL363" s="370"/>
      <c r="AM363" s="370"/>
      <c r="AN363" s="370"/>
      <c r="AO363" s="371"/>
      <c r="AP363" s="369" t="str">
        <f>Calcu!L321</f>
        <v/>
      </c>
      <c r="AQ363" s="370"/>
      <c r="AR363" s="370"/>
      <c r="AS363" s="370"/>
      <c r="AT363" s="371"/>
      <c r="AU363" s="395" t="str">
        <f>Calcu!M321</f>
        <v/>
      </c>
      <c r="AV363" s="396"/>
      <c r="AW363" s="396"/>
      <c r="AX363" s="396"/>
      <c r="AY363" s="397"/>
    </row>
    <row r="364" spans="1:51" ht="18.75" customHeight="1">
      <c r="A364" s="56"/>
      <c r="B364" s="369" t="str">
        <f>Calcu!C322</f>
        <v/>
      </c>
      <c r="C364" s="370"/>
      <c r="D364" s="370"/>
      <c r="E364" s="370"/>
      <c r="F364" s="371"/>
      <c r="G364" s="369" t="str">
        <f>Calcu!D322</f>
        <v/>
      </c>
      <c r="H364" s="370"/>
      <c r="I364" s="370"/>
      <c r="J364" s="370"/>
      <c r="K364" s="371"/>
      <c r="L364" s="369" t="str">
        <f>Calcu!E322</f>
        <v/>
      </c>
      <c r="M364" s="370"/>
      <c r="N364" s="370"/>
      <c r="O364" s="370"/>
      <c r="P364" s="371"/>
      <c r="Q364" s="369" t="str">
        <f>Calcu!G322</f>
        <v/>
      </c>
      <c r="R364" s="370"/>
      <c r="S364" s="370"/>
      <c r="T364" s="370"/>
      <c r="U364" s="371"/>
      <c r="V364" s="369" t="str">
        <f>Calcu!H322</f>
        <v/>
      </c>
      <c r="W364" s="370"/>
      <c r="X364" s="370"/>
      <c r="Y364" s="370"/>
      <c r="Z364" s="371"/>
      <c r="AA364" s="369" t="str">
        <f>Calcu!I322</f>
        <v/>
      </c>
      <c r="AB364" s="370"/>
      <c r="AC364" s="370"/>
      <c r="AD364" s="370"/>
      <c r="AE364" s="371"/>
      <c r="AF364" s="369" t="str">
        <f>Calcu!J322</f>
        <v/>
      </c>
      <c r="AG364" s="370"/>
      <c r="AH364" s="370"/>
      <c r="AI364" s="370"/>
      <c r="AJ364" s="371"/>
      <c r="AK364" s="369" t="str">
        <f>Calcu!K322</f>
        <v/>
      </c>
      <c r="AL364" s="370"/>
      <c r="AM364" s="370"/>
      <c r="AN364" s="370"/>
      <c r="AO364" s="371"/>
      <c r="AP364" s="369" t="str">
        <f>Calcu!L322</f>
        <v/>
      </c>
      <c r="AQ364" s="370"/>
      <c r="AR364" s="370"/>
      <c r="AS364" s="370"/>
      <c r="AT364" s="371"/>
      <c r="AU364" s="395" t="str">
        <f>Calcu!M322</f>
        <v/>
      </c>
      <c r="AV364" s="396"/>
      <c r="AW364" s="396"/>
      <c r="AX364" s="396"/>
      <c r="AY364" s="397"/>
    </row>
    <row r="365" spans="1:51" ht="18.75" customHeight="1">
      <c r="A365" s="56"/>
      <c r="B365" s="369" t="str">
        <f>Calcu!C323</f>
        <v/>
      </c>
      <c r="C365" s="370"/>
      <c r="D365" s="370"/>
      <c r="E365" s="370"/>
      <c r="F365" s="371"/>
      <c r="G365" s="369" t="str">
        <f>Calcu!D323</f>
        <v/>
      </c>
      <c r="H365" s="370"/>
      <c r="I365" s="370"/>
      <c r="J365" s="370"/>
      <c r="K365" s="371"/>
      <c r="L365" s="369" t="str">
        <f>Calcu!E323</f>
        <v/>
      </c>
      <c r="M365" s="370"/>
      <c r="N365" s="370"/>
      <c r="O365" s="370"/>
      <c r="P365" s="371"/>
      <c r="Q365" s="369" t="str">
        <f>Calcu!G323</f>
        <v/>
      </c>
      <c r="R365" s="370"/>
      <c r="S365" s="370"/>
      <c r="T365" s="370"/>
      <c r="U365" s="371"/>
      <c r="V365" s="369" t="str">
        <f>Calcu!H323</f>
        <v/>
      </c>
      <c r="W365" s="370"/>
      <c r="X365" s="370"/>
      <c r="Y365" s="370"/>
      <c r="Z365" s="371"/>
      <c r="AA365" s="369" t="str">
        <f>Calcu!I323</f>
        <v/>
      </c>
      <c r="AB365" s="370"/>
      <c r="AC365" s="370"/>
      <c r="AD365" s="370"/>
      <c r="AE365" s="371"/>
      <c r="AF365" s="369" t="str">
        <f>Calcu!J323</f>
        <v/>
      </c>
      <c r="AG365" s="370"/>
      <c r="AH365" s="370"/>
      <c r="AI365" s="370"/>
      <c r="AJ365" s="371"/>
      <c r="AK365" s="369" t="str">
        <f>Calcu!K323</f>
        <v/>
      </c>
      <c r="AL365" s="370"/>
      <c r="AM365" s="370"/>
      <c r="AN365" s="370"/>
      <c r="AO365" s="371"/>
      <c r="AP365" s="369" t="str">
        <f>Calcu!L323</f>
        <v/>
      </c>
      <c r="AQ365" s="370"/>
      <c r="AR365" s="370"/>
      <c r="AS365" s="370"/>
      <c r="AT365" s="371"/>
      <c r="AU365" s="395" t="str">
        <f>Calcu!M323</f>
        <v/>
      </c>
      <c r="AV365" s="396"/>
      <c r="AW365" s="396"/>
      <c r="AX365" s="396"/>
      <c r="AY365" s="397"/>
    </row>
    <row r="366" spans="1:51" ht="18.75" customHeight="1">
      <c r="A366" s="56"/>
      <c r="B366" s="369" t="str">
        <f>Calcu!C324</f>
        <v/>
      </c>
      <c r="C366" s="370"/>
      <c r="D366" s="370"/>
      <c r="E366" s="370"/>
      <c r="F366" s="371"/>
      <c r="G366" s="369" t="str">
        <f>Calcu!D324</f>
        <v/>
      </c>
      <c r="H366" s="370"/>
      <c r="I366" s="370"/>
      <c r="J366" s="370"/>
      <c r="K366" s="371"/>
      <c r="L366" s="369" t="str">
        <f>Calcu!E324</f>
        <v/>
      </c>
      <c r="M366" s="370"/>
      <c r="N366" s="370"/>
      <c r="O366" s="370"/>
      <c r="P366" s="371"/>
      <c r="Q366" s="369" t="str">
        <f>Calcu!G324</f>
        <v/>
      </c>
      <c r="R366" s="370"/>
      <c r="S366" s="370"/>
      <c r="T366" s="370"/>
      <c r="U366" s="371"/>
      <c r="V366" s="369" t="str">
        <f>Calcu!H324</f>
        <v/>
      </c>
      <c r="W366" s="370"/>
      <c r="X366" s="370"/>
      <c r="Y366" s="370"/>
      <c r="Z366" s="371"/>
      <c r="AA366" s="369" t="str">
        <f>Calcu!I324</f>
        <v/>
      </c>
      <c r="AB366" s="370"/>
      <c r="AC366" s="370"/>
      <c r="AD366" s="370"/>
      <c r="AE366" s="371"/>
      <c r="AF366" s="369" t="str">
        <f>Calcu!J324</f>
        <v/>
      </c>
      <c r="AG366" s="370"/>
      <c r="AH366" s="370"/>
      <c r="AI366" s="370"/>
      <c r="AJ366" s="371"/>
      <c r="AK366" s="369" t="str">
        <f>Calcu!K324</f>
        <v/>
      </c>
      <c r="AL366" s="370"/>
      <c r="AM366" s="370"/>
      <c r="AN366" s="370"/>
      <c r="AO366" s="371"/>
      <c r="AP366" s="369" t="str">
        <f>Calcu!L324</f>
        <v/>
      </c>
      <c r="AQ366" s="370"/>
      <c r="AR366" s="370"/>
      <c r="AS366" s="370"/>
      <c r="AT366" s="371"/>
      <c r="AU366" s="395" t="str">
        <f>Calcu!M324</f>
        <v/>
      </c>
      <c r="AV366" s="396"/>
      <c r="AW366" s="396"/>
      <c r="AX366" s="396"/>
      <c r="AY366" s="397"/>
    </row>
    <row r="367" spans="1:51" ht="18.75" customHeight="1">
      <c r="A367" s="56"/>
      <c r="B367" s="369" t="str">
        <f>Calcu!C325</f>
        <v/>
      </c>
      <c r="C367" s="370"/>
      <c r="D367" s="370"/>
      <c r="E367" s="370"/>
      <c r="F367" s="371"/>
      <c r="G367" s="369" t="str">
        <f>Calcu!D325</f>
        <v/>
      </c>
      <c r="H367" s="370"/>
      <c r="I367" s="370"/>
      <c r="J367" s="370"/>
      <c r="K367" s="371"/>
      <c r="L367" s="369" t="str">
        <f>Calcu!E325</f>
        <v/>
      </c>
      <c r="M367" s="370"/>
      <c r="N367" s="370"/>
      <c r="O367" s="370"/>
      <c r="P367" s="371"/>
      <c r="Q367" s="369" t="str">
        <f>Calcu!G325</f>
        <v/>
      </c>
      <c r="R367" s="370"/>
      <c r="S367" s="370"/>
      <c r="T367" s="370"/>
      <c r="U367" s="371"/>
      <c r="V367" s="369" t="str">
        <f>Calcu!H325</f>
        <v/>
      </c>
      <c r="W367" s="370"/>
      <c r="X367" s="370"/>
      <c r="Y367" s="370"/>
      <c r="Z367" s="371"/>
      <c r="AA367" s="369" t="str">
        <f>Calcu!I325</f>
        <v/>
      </c>
      <c r="AB367" s="370"/>
      <c r="AC367" s="370"/>
      <c r="AD367" s="370"/>
      <c r="AE367" s="371"/>
      <c r="AF367" s="369" t="str">
        <f>Calcu!J325</f>
        <v/>
      </c>
      <c r="AG367" s="370"/>
      <c r="AH367" s="370"/>
      <c r="AI367" s="370"/>
      <c r="AJ367" s="371"/>
      <c r="AK367" s="369" t="str">
        <f>Calcu!K325</f>
        <v/>
      </c>
      <c r="AL367" s="370"/>
      <c r="AM367" s="370"/>
      <c r="AN367" s="370"/>
      <c r="AO367" s="371"/>
      <c r="AP367" s="369" t="str">
        <f>Calcu!L325</f>
        <v/>
      </c>
      <c r="AQ367" s="370"/>
      <c r="AR367" s="370"/>
      <c r="AS367" s="370"/>
      <c r="AT367" s="371"/>
      <c r="AU367" s="395" t="str">
        <f>Calcu!M325</f>
        <v/>
      </c>
      <c r="AV367" s="396"/>
      <c r="AW367" s="396"/>
      <c r="AX367" s="396"/>
      <c r="AY367" s="397"/>
    </row>
    <row r="368" spans="1:51" ht="18.75" customHeight="1">
      <c r="A368" s="56"/>
      <c r="B368" s="369" t="str">
        <f>Calcu!C326</f>
        <v/>
      </c>
      <c r="C368" s="370"/>
      <c r="D368" s="370"/>
      <c r="E368" s="370"/>
      <c r="F368" s="371"/>
      <c r="G368" s="369" t="str">
        <f>Calcu!D326</f>
        <v/>
      </c>
      <c r="H368" s="370"/>
      <c r="I368" s="370"/>
      <c r="J368" s="370"/>
      <c r="K368" s="371"/>
      <c r="L368" s="369" t="str">
        <f>Calcu!E326</f>
        <v/>
      </c>
      <c r="M368" s="370"/>
      <c r="N368" s="370"/>
      <c r="O368" s="370"/>
      <c r="P368" s="371"/>
      <c r="Q368" s="369" t="str">
        <f>Calcu!G326</f>
        <v/>
      </c>
      <c r="R368" s="370"/>
      <c r="S368" s="370"/>
      <c r="T368" s="370"/>
      <c r="U368" s="371"/>
      <c r="V368" s="369" t="str">
        <f>Calcu!H326</f>
        <v/>
      </c>
      <c r="W368" s="370"/>
      <c r="X368" s="370"/>
      <c r="Y368" s="370"/>
      <c r="Z368" s="371"/>
      <c r="AA368" s="369" t="str">
        <f>Calcu!I326</f>
        <v/>
      </c>
      <c r="AB368" s="370"/>
      <c r="AC368" s="370"/>
      <c r="AD368" s="370"/>
      <c r="AE368" s="371"/>
      <c r="AF368" s="369" t="str">
        <f>Calcu!J326</f>
        <v/>
      </c>
      <c r="AG368" s="370"/>
      <c r="AH368" s="370"/>
      <c r="AI368" s="370"/>
      <c r="AJ368" s="371"/>
      <c r="AK368" s="369" t="str">
        <f>Calcu!K326</f>
        <v/>
      </c>
      <c r="AL368" s="370"/>
      <c r="AM368" s="370"/>
      <c r="AN368" s="370"/>
      <c r="AO368" s="371"/>
      <c r="AP368" s="369" t="str">
        <f>Calcu!L326</f>
        <v/>
      </c>
      <c r="AQ368" s="370"/>
      <c r="AR368" s="370"/>
      <c r="AS368" s="370"/>
      <c r="AT368" s="371"/>
      <c r="AU368" s="395" t="str">
        <f>Calcu!M326</f>
        <v/>
      </c>
      <c r="AV368" s="396"/>
      <c r="AW368" s="396"/>
      <c r="AX368" s="396"/>
      <c r="AY368" s="397"/>
    </row>
    <row r="369" spans="1:51" ht="18.75" customHeight="1">
      <c r="A369" s="56"/>
      <c r="B369" s="369" t="str">
        <f>Calcu!C327</f>
        <v/>
      </c>
      <c r="C369" s="370"/>
      <c r="D369" s="370"/>
      <c r="E369" s="370"/>
      <c r="F369" s="371"/>
      <c r="G369" s="369" t="str">
        <f>Calcu!D327</f>
        <v/>
      </c>
      <c r="H369" s="370"/>
      <c r="I369" s="370"/>
      <c r="J369" s="370"/>
      <c r="K369" s="371"/>
      <c r="L369" s="369" t="str">
        <f>Calcu!E327</f>
        <v/>
      </c>
      <c r="M369" s="370"/>
      <c r="N369" s="370"/>
      <c r="O369" s="370"/>
      <c r="P369" s="371"/>
      <c r="Q369" s="369" t="str">
        <f>Calcu!G327</f>
        <v/>
      </c>
      <c r="R369" s="370"/>
      <c r="S369" s="370"/>
      <c r="T369" s="370"/>
      <c r="U369" s="371"/>
      <c r="V369" s="369" t="str">
        <f>Calcu!H327</f>
        <v/>
      </c>
      <c r="W369" s="370"/>
      <c r="X369" s="370"/>
      <c r="Y369" s="370"/>
      <c r="Z369" s="371"/>
      <c r="AA369" s="369" t="str">
        <f>Calcu!I327</f>
        <v/>
      </c>
      <c r="AB369" s="370"/>
      <c r="AC369" s="370"/>
      <c r="AD369" s="370"/>
      <c r="AE369" s="371"/>
      <c r="AF369" s="369" t="str">
        <f>Calcu!J327</f>
        <v/>
      </c>
      <c r="AG369" s="370"/>
      <c r="AH369" s="370"/>
      <c r="AI369" s="370"/>
      <c r="AJ369" s="371"/>
      <c r="AK369" s="369" t="str">
        <f>Calcu!K327</f>
        <v/>
      </c>
      <c r="AL369" s="370"/>
      <c r="AM369" s="370"/>
      <c r="AN369" s="370"/>
      <c r="AO369" s="371"/>
      <c r="AP369" s="369" t="str">
        <f>Calcu!L327</f>
        <v/>
      </c>
      <c r="AQ369" s="370"/>
      <c r="AR369" s="370"/>
      <c r="AS369" s="370"/>
      <c r="AT369" s="371"/>
      <c r="AU369" s="395" t="str">
        <f>Calcu!M327</f>
        <v/>
      </c>
      <c r="AV369" s="396"/>
      <c r="AW369" s="396"/>
      <c r="AX369" s="396"/>
      <c r="AY369" s="397"/>
    </row>
    <row r="370" spans="1:51" ht="18.75" customHeight="1">
      <c r="A370" s="56"/>
      <c r="B370" s="369" t="str">
        <f>Calcu!C328</f>
        <v/>
      </c>
      <c r="C370" s="370"/>
      <c r="D370" s="370"/>
      <c r="E370" s="370"/>
      <c r="F370" s="371"/>
      <c r="G370" s="369" t="str">
        <f>Calcu!D328</f>
        <v/>
      </c>
      <c r="H370" s="370"/>
      <c r="I370" s="370"/>
      <c r="J370" s="370"/>
      <c r="K370" s="371"/>
      <c r="L370" s="369" t="str">
        <f>Calcu!E328</f>
        <v/>
      </c>
      <c r="M370" s="370"/>
      <c r="N370" s="370"/>
      <c r="O370" s="370"/>
      <c r="P370" s="371"/>
      <c r="Q370" s="369" t="str">
        <f>Calcu!G328</f>
        <v/>
      </c>
      <c r="R370" s="370"/>
      <c r="S370" s="370"/>
      <c r="T370" s="370"/>
      <c r="U370" s="371"/>
      <c r="V370" s="369" t="str">
        <f>Calcu!H328</f>
        <v/>
      </c>
      <c r="W370" s="370"/>
      <c r="X370" s="370"/>
      <c r="Y370" s="370"/>
      <c r="Z370" s="371"/>
      <c r="AA370" s="369" t="str">
        <f>Calcu!I328</f>
        <v/>
      </c>
      <c r="AB370" s="370"/>
      <c r="AC370" s="370"/>
      <c r="AD370" s="370"/>
      <c r="AE370" s="371"/>
      <c r="AF370" s="369" t="str">
        <f>Calcu!J328</f>
        <v/>
      </c>
      <c r="AG370" s="370"/>
      <c r="AH370" s="370"/>
      <c r="AI370" s="370"/>
      <c r="AJ370" s="371"/>
      <c r="AK370" s="369" t="str">
        <f>Calcu!K328</f>
        <v/>
      </c>
      <c r="AL370" s="370"/>
      <c r="AM370" s="370"/>
      <c r="AN370" s="370"/>
      <c r="AO370" s="371"/>
      <c r="AP370" s="369" t="str">
        <f>Calcu!L328</f>
        <v/>
      </c>
      <c r="AQ370" s="370"/>
      <c r="AR370" s="370"/>
      <c r="AS370" s="370"/>
      <c r="AT370" s="371"/>
      <c r="AU370" s="395" t="str">
        <f>Calcu!M328</f>
        <v/>
      </c>
      <c r="AV370" s="396"/>
      <c r="AW370" s="396"/>
      <c r="AX370" s="396"/>
      <c r="AY370" s="397"/>
    </row>
    <row r="371" spans="1:51" ht="18.75" customHeight="1">
      <c r="A371" s="56"/>
      <c r="B371" s="369" t="str">
        <f>Calcu!C329</f>
        <v/>
      </c>
      <c r="C371" s="370"/>
      <c r="D371" s="370"/>
      <c r="E371" s="370"/>
      <c r="F371" s="371"/>
      <c r="G371" s="369" t="str">
        <f>Calcu!D329</f>
        <v/>
      </c>
      <c r="H371" s="370"/>
      <c r="I371" s="370"/>
      <c r="J371" s="370"/>
      <c r="K371" s="371"/>
      <c r="L371" s="369" t="str">
        <f>Calcu!E329</f>
        <v/>
      </c>
      <c r="M371" s="370"/>
      <c r="N371" s="370"/>
      <c r="O371" s="370"/>
      <c r="P371" s="371"/>
      <c r="Q371" s="369" t="str">
        <f>Calcu!G329</f>
        <v/>
      </c>
      <c r="R371" s="370"/>
      <c r="S371" s="370"/>
      <c r="T371" s="370"/>
      <c r="U371" s="371"/>
      <c r="V371" s="369" t="str">
        <f>Calcu!H329</f>
        <v/>
      </c>
      <c r="W371" s="370"/>
      <c r="X371" s="370"/>
      <c r="Y371" s="370"/>
      <c r="Z371" s="371"/>
      <c r="AA371" s="369" t="str">
        <f>Calcu!I329</f>
        <v/>
      </c>
      <c r="AB371" s="370"/>
      <c r="AC371" s="370"/>
      <c r="AD371" s="370"/>
      <c r="AE371" s="371"/>
      <c r="AF371" s="369" t="str">
        <f>Calcu!J329</f>
        <v/>
      </c>
      <c r="AG371" s="370"/>
      <c r="AH371" s="370"/>
      <c r="AI371" s="370"/>
      <c r="AJ371" s="371"/>
      <c r="AK371" s="369" t="str">
        <f>Calcu!K329</f>
        <v/>
      </c>
      <c r="AL371" s="370"/>
      <c r="AM371" s="370"/>
      <c r="AN371" s="370"/>
      <c r="AO371" s="371"/>
      <c r="AP371" s="369" t="str">
        <f>Calcu!L329</f>
        <v/>
      </c>
      <c r="AQ371" s="370"/>
      <c r="AR371" s="370"/>
      <c r="AS371" s="370"/>
      <c r="AT371" s="371"/>
      <c r="AU371" s="395" t="str">
        <f>Calcu!M329</f>
        <v/>
      </c>
      <c r="AV371" s="396"/>
      <c r="AW371" s="396"/>
      <c r="AX371" s="396"/>
      <c r="AY371" s="397"/>
    </row>
    <row r="372" spans="1:51" ht="18.75" customHeight="1">
      <c r="A372" s="56"/>
      <c r="B372" s="369" t="str">
        <f>Calcu!C330</f>
        <v/>
      </c>
      <c r="C372" s="370"/>
      <c r="D372" s="370"/>
      <c r="E372" s="370"/>
      <c r="F372" s="371"/>
      <c r="G372" s="369" t="str">
        <f>Calcu!D330</f>
        <v/>
      </c>
      <c r="H372" s="370"/>
      <c r="I372" s="370"/>
      <c r="J372" s="370"/>
      <c r="K372" s="371"/>
      <c r="L372" s="369" t="str">
        <f>Calcu!E330</f>
        <v/>
      </c>
      <c r="M372" s="370"/>
      <c r="N372" s="370"/>
      <c r="O372" s="370"/>
      <c r="P372" s="371"/>
      <c r="Q372" s="369" t="str">
        <f>Calcu!G330</f>
        <v/>
      </c>
      <c r="R372" s="370"/>
      <c r="S372" s="370"/>
      <c r="T372" s="370"/>
      <c r="U372" s="371"/>
      <c r="V372" s="369" t="str">
        <f>Calcu!H330</f>
        <v/>
      </c>
      <c r="W372" s="370"/>
      <c r="X372" s="370"/>
      <c r="Y372" s="370"/>
      <c r="Z372" s="371"/>
      <c r="AA372" s="369" t="str">
        <f>Calcu!I330</f>
        <v/>
      </c>
      <c r="AB372" s="370"/>
      <c r="AC372" s="370"/>
      <c r="AD372" s="370"/>
      <c r="AE372" s="371"/>
      <c r="AF372" s="369" t="str">
        <f>Calcu!J330</f>
        <v/>
      </c>
      <c r="AG372" s="370"/>
      <c r="AH372" s="370"/>
      <c r="AI372" s="370"/>
      <c r="AJ372" s="371"/>
      <c r="AK372" s="369" t="str">
        <f>Calcu!K330</f>
        <v/>
      </c>
      <c r="AL372" s="370"/>
      <c r="AM372" s="370"/>
      <c r="AN372" s="370"/>
      <c r="AO372" s="371"/>
      <c r="AP372" s="369" t="str">
        <f>Calcu!L330</f>
        <v/>
      </c>
      <c r="AQ372" s="370"/>
      <c r="AR372" s="370"/>
      <c r="AS372" s="370"/>
      <c r="AT372" s="371"/>
      <c r="AU372" s="395" t="str">
        <f>Calcu!M330</f>
        <v/>
      </c>
      <c r="AV372" s="396"/>
      <c r="AW372" s="396"/>
      <c r="AX372" s="396"/>
      <c r="AY372" s="397"/>
    </row>
    <row r="373" spans="1:51" ht="18.75" customHeight="1">
      <c r="A373" s="56"/>
      <c r="B373" s="369" t="str">
        <f>Calcu!C331</f>
        <v/>
      </c>
      <c r="C373" s="370"/>
      <c r="D373" s="370"/>
      <c r="E373" s="370"/>
      <c r="F373" s="371"/>
      <c r="G373" s="369" t="str">
        <f>Calcu!D331</f>
        <v/>
      </c>
      <c r="H373" s="370"/>
      <c r="I373" s="370"/>
      <c r="J373" s="370"/>
      <c r="K373" s="371"/>
      <c r="L373" s="369" t="str">
        <f>Calcu!E331</f>
        <v/>
      </c>
      <c r="M373" s="370"/>
      <c r="N373" s="370"/>
      <c r="O373" s="370"/>
      <c r="P373" s="371"/>
      <c r="Q373" s="369" t="str">
        <f>Calcu!G331</f>
        <v/>
      </c>
      <c r="R373" s="370"/>
      <c r="S373" s="370"/>
      <c r="T373" s="370"/>
      <c r="U373" s="371"/>
      <c r="V373" s="369" t="str">
        <f>Calcu!H331</f>
        <v/>
      </c>
      <c r="W373" s="370"/>
      <c r="X373" s="370"/>
      <c r="Y373" s="370"/>
      <c r="Z373" s="371"/>
      <c r="AA373" s="369" t="str">
        <f>Calcu!I331</f>
        <v/>
      </c>
      <c r="AB373" s="370"/>
      <c r="AC373" s="370"/>
      <c r="AD373" s="370"/>
      <c r="AE373" s="371"/>
      <c r="AF373" s="369" t="str">
        <f>Calcu!J331</f>
        <v/>
      </c>
      <c r="AG373" s="370"/>
      <c r="AH373" s="370"/>
      <c r="AI373" s="370"/>
      <c r="AJ373" s="371"/>
      <c r="AK373" s="369" t="str">
        <f>Calcu!K331</f>
        <v/>
      </c>
      <c r="AL373" s="370"/>
      <c r="AM373" s="370"/>
      <c r="AN373" s="370"/>
      <c r="AO373" s="371"/>
      <c r="AP373" s="369" t="str">
        <f>Calcu!L331</f>
        <v/>
      </c>
      <c r="AQ373" s="370"/>
      <c r="AR373" s="370"/>
      <c r="AS373" s="370"/>
      <c r="AT373" s="371"/>
      <c r="AU373" s="395" t="str">
        <f>Calcu!M331</f>
        <v/>
      </c>
      <c r="AV373" s="396"/>
      <c r="AW373" s="396"/>
      <c r="AX373" s="396"/>
      <c r="AY373" s="397"/>
    </row>
    <row r="374" spans="1:51" ht="18.75" customHeight="1">
      <c r="A374" s="56"/>
      <c r="B374" s="369" t="str">
        <f>Calcu!C332</f>
        <v/>
      </c>
      <c r="C374" s="370"/>
      <c r="D374" s="370"/>
      <c r="E374" s="370"/>
      <c r="F374" s="371"/>
      <c r="G374" s="369" t="str">
        <f>Calcu!D332</f>
        <v/>
      </c>
      <c r="H374" s="370"/>
      <c r="I374" s="370"/>
      <c r="J374" s="370"/>
      <c r="K374" s="371"/>
      <c r="L374" s="369" t="str">
        <f>Calcu!E332</f>
        <v/>
      </c>
      <c r="M374" s="370"/>
      <c r="N374" s="370"/>
      <c r="O374" s="370"/>
      <c r="P374" s="371"/>
      <c r="Q374" s="369" t="str">
        <f>Calcu!G332</f>
        <v/>
      </c>
      <c r="R374" s="370"/>
      <c r="S374" s="370"/>
      <c r="T374" s="370"/>
      <c r="U374" s="371"/>
      <c r="V374" s="369" t="str">
        <f>Calcu!H332</f>
        <v/>
      </c>
      <c r="W374" s="370"/>
      <c r="X374" s="370"/>
      <c r="Y374" s="370"/>
      <c r="Z374" s="371"/>
      <c r="AA374" s="369" t="str">
        <f>Calcu!I332</f>
        <v/>
      </c>
      <c r="AB374" s="370"/>
      <c r="AC374" s="370"/>
      <c r="AD374" s="370"/>
      <c r="AE374" s="371"/>
      <c r="AF374" s="369" t="str">
        <f>Calcu!J332</f>
        <v/>
      </c>
      <c r="AG374" s="370"/>
      <c r="AH374" s="370"/>
      <c r="AI374" s="370"/>
      <c r="AJ374" s="371"/>
      <c r="AK374" s="369" t="str">
        <f>Calcu!K332</f>
        <v/>
      </c>
      <c r="AL374" s="370"/>
      <c r="AM374" s="370"/>
      <c r="AN374" s="370"/>
      <c r="AO374" s="371"/>
      <c r="AP374" s="369" t="str">
        <f>Calcu!L332</f>
        <v/>
      </c>
      <c r="AQ374" s="370"/>
      <c r="AR374" s="370"/>
      <c r="AS374" s="370"/>
      <c r="AT374" s="371"/>
      <c r="AU374" s="395" t="str">
        <f>Calcu!M332</f>
        <v/>
      </c>
      <c r="AV374" s="396"/>
      <c r="AW374" s="396"/>
      <c r="AX374" s="396"/>
      <c r="AY374" s="397"/>
    </row>
    <row r="375" spans="1:51" ht="18.75" customHeight="1">
      <c r="A375" s="56"/>
      <c r="B375" s="369" t="str">
        <f>Calcu!C333</f>
        <v/>
      </c>
      <c r="C375" s="370"/>
      <c r="D375" s="370"/>
      <c r="E375" s="370"/>
      <c r="F375" s="371"/>
      <c r="G375" s="369" t="str">
        <f>Calcu!D333</f>
        <v/>
      </c>
      <c r="H375" s="370"/>
      <c r="I375" s="370"/>
      <c r="J375" s="370"/>
      <c r="K375" s="371"/>
      <c r="L375" s="369" t="str">
        <f>Calcu!E333</f>
        <v/>
      </c>
      <c r="M375" s="370"/>
      <c r="N375" s="370"/>
      <c r="O375" s="370"/>
      <c r="P375" s="371"/>
      <c r="Q375" s="369" t="str">
        <f>Calcu!G333</f>
        <v/>
      </c>
      <c r="R375" s="370"/>
      <c r="S375" s="370"/>
      <c r="T375" s="370"/>
      <c r="U375" s="371"/>
      <c r="V375" s="369" t="str">
        <f>Calcu!H333</f>
        <v/>
      </c>
      <c r="W375" s="370"/>
      <c r="X375" s="370"/>
      <c r="Y375" s="370"/>
      <c r="Z375" s="371"/>
      <c r="AA375" s="369" t="str">
        <f>Calcu!I333</f>
        <v/>
      </c>
      <c r="AB375" s="370"/>
      <c r="AC375" s="370"/>
      <c r="AD375" s="370"/>
      <c r="AE375" s="371"/>
      <c r="AF375" s="369" t="str">
        <f>Calcu!J333</f>
        <v/>
      </c>
      <c r="AG375" s="370"/>
      <c r="AH375" s="370"/>
      <c r="AI375" s="370"/>
      <c r="AJ375" s="371"/>
      <c r="AK375" s="369" t="str">
        <f>Calcu!K333</f>
        <v/>
      </c>
      <c r="AL375" s="370"/>
      <c r="AM375" s="370"/>
      <c r="AN375" s="370"/>
      <c r="AO375" s="371"/>
      <c r="AP375" s="369" t="str">
        <f>Calcu!L333</f>
        <v/>
      </c>
      <c r="AQ375" s="370"/>
      <c r="AR375" s="370"/>
      <c r="AS375" s="370"/>
      <c r="AT375" s="371"/>
      <c r="AU375" s="395" t="str">
        <f>Calcu!M333</f>
        <v/>
      </c>
      <c r="AV375" s="396"/>
      <c r="AW375" s="396"/>
      <c r="AX375" s="396"/>
      <c r="AY375" s="397"/>
    </row>
    <row r="376" spans="1:51" ht="18.75" customHeight="1">
      <c r="A376" s="56"/>
      <c r="B376" s="369" t="str">
        <f>Calcu!C334</f>
        <v/>
      </c>
      <c r="C376" s="370"/>
      <c r="D376" s="370"/>
      <c r="E376" s="370"/>
      <c r="F376" s="371"/>
      <c r="G376" s="369" t="str">
        <f>Calcu!D334</f>
        <v/>
      </c>
      <c r="H376" s="370"/>
      <c r="I376" s="370"/>
      <c r="J376" s="370"/>
      <c r="K376" s="371"/>
      <c r="L376" s="369" t="str">
        <f>Calcu!E334</f>
        <v/>
      </c>
      <c r="M376" s="370"/>
      <c r="N376" s="370"/>
      <c r="O376" s="370"/>
      <c r="P376" s="371"/>
      <c r="Q376" s="369" t="str">
        <f>Calcu!G334</f>
        <v/>
      </c>
      <c r="R376" s="370"/>
      <c r="S376" s="370"/>
      <c r="T376" s="370"/>
      <c r="U376" s="371"/>
      <c r="V376" s="369" t="str">
        <f>Calcu!H334</f>
        <v/>
      </c>
      <c r="W376" s="370"/>
      <c r="X376" s="370"/>
      <c r="Y376" s="370"/>
      <c r="Z376" s="371"/>
      <c r="AA376" s="369" t="str">
        <f>Calcu!I334</f>
        <v/>
      </c>
      <c r="AB376" s="370"/>
      <c r="AC376" s="370"/>
      <c r="AD376" s="370"/>
      <c r="AE376" s="371"/>
      <c r="AF376" s="369" t="str">
        <f>Calcu!J334</f>
        <v/>
      </c>
      <c r="AG376" s="370"/>
      <c r="AH376" s="370"/>
      <c r="AI376" s="370"/>
      <c r="AJ376" s="371"/>
      <c r="AK376" s="369" t="str">
        <f>Calcu!K334</f>
        <v/>
      </c>
      <c r="AL376" s="370"/>
      <c r="AM376" s="370"/>
      <c r="AN376" s="370"/>
      <c r="AO376" s="371"/>
      <c r="AP376" s="369" t="str">
        <f>Calcu!L334</f>
        <v/>
      </c>
      <c r="AQ376" s="370"/>
      <c r="AR376" s="370"/>
      <c r="AS376" s="370"/>
      <c r="AT376" s="371"/>
      <c r="AU376" s="395" t="str">
        <f>Calcu!M334</f>
        <v/>
      </c>
      <c r="AV376" s="396"/>
      <c r="AW376" s="396"/>
      <c r="AX376" s="396"/>
      <c r="AY376" s="397"/>
    </row>
    <row r="377" spans="1:51" ht="18.75" customHeight="1">
      <c r="A377" s="56"/>
      <c r="B377" s="369" t="str">
        <f>Calcu!C335</f>
        <v/>
      </c>
      <c r="C377" s="370"/>
      <c r="D377" s="370"/>
      <c r="E377" s="370"/>
      <c r="F377" s="371"/>
      <c r="G377" s="369" t="str">
        <f>Calcu!D335</f>
        <v/>
      </c>
      <c r="H377" s="370"/>
      <c r="I377" s="370"/>
      <c r="J377" s="370"/>
      <c r="K377" s="371"/>
      <c r="L377" s="369" t="str">
        <f>Calcu!E335</f>
        <v/>
      </c>
      <c r="M377" s="370"/>
      <c r="N377" s="370"/>
      <c r="O377" s="370"/>
      <c r="P377" s="371"/>
      <c r="Q377" s="369" t="str">
        <f>Calcu!G335</f>
        <v/>
      </c>
      <c r="R377" s="370"/>
      <c r="S377" s="370"/>
      <c r="T377" s="370"/>
      <c r="U377" s="371"/>
      <c r="V377" s="369" t="str">
        <f>Calcu!H335</f>
        <v/>
      </c>
      <c r="W377" s="370"/>
      <c r="X377" s="370"/>
      <c r="Y377" s="370"/>
      <c r="Z377" s="371"/>
      <c r="AA377" s="369" t="str">
        <f>Calcu!I335</f>
        <v/>
      </c>
      <c r="AB377" s="370"/>
      <c r="AC377" s="370"/>
      <c r="AD377" s="370"/>
      <c r="AE377" s="371"/>
      <c r="AF377" s="369" t="str">
        <f>Calcu!J335</f>
        <v/>
      </c>
      <c r="AG377" s="370"/>
      <c r="AH377" s="370"/>
      <c r="AI377" s="370"/>
      <c r="AJ377" s="371"/>
      <c r="AK377" s="369" t="str">
        <f>Calcu!K335</f>
        <v/>
      </c>
      <c r="AL377" s="370"/>
      <c r="AM377" s="370"/>
      <c r="AN377" s="370"/>
      <c r="AO377" s="371"/>
      <c r="AP377" s="369" t="str">
        <f>Calcu!L335</f>
        <v/>
      </c>
      <c r="AQ377" s="370"/>
      <c r="AR377" s="370"/>
      <c r="AS377" s="370"/>
      <c r="AT377" s="371"/>
      <c r="AU377" s="395" t="str">
        <f>Calcu!M335</f>
        <v/>
      </c>
      <c r="AV377" s="396"/>
      <c r="AW377" s="396"/>
      <c r="AX377" s="396"/>
      <c r="AY377" s="397"/>
    </row>
    <row r="378" spans="1:51" ht="18.75" customHeight="1">
      <c r="A378" s="56"/>
      <c r="B378" s="369" t="str">
        <f>Calcu!C336</f>
        <v/>
      </c>
      <c r="C378" s="370"/>
      <c r="D378" s="370"/>
      <c r="E378" s="370"/>
      <c r="F378" s="371"/>
      <c r="G378" s="369" t="str">
        <f>Calcu!D336</f>
        <v/>
      </c>
      <c r="H378" s="370"/>
      <c r="I378" s="370"/>
      <c r="J378" s="370"/>
      <c r="K378" s="371"/>
      <c r="L378" s="369" t="str">
        <f>Calcu!E336</f>
        <v/>
      </c>
      <c r="M378" s="370"/>
      <c r="N378" s="370"/>
      <c r="O378" s="370"/>
      <c r="P378" s="371"/>
      <c r="Q378" s="369" t="str">
        <f>Calcu!G336</f>
        <v/>
      </c>
      <c r="R378" s="370"/>
      <c r="S378" s="370"/>
      <c r="T378" s="370"/>
      <c r="U378" s="371"/>
      <c r="V378" s="369" t="str">
        <f>Calcu!H336</f>
        <v/>
      </c>
      <c r="W378" s="370"/>
      <c r="X378" s="370"/>
      <c r="Y378" s="370"/>
      <c r="Z378" s="371"/>
      <c r="AA378" s="369" t="str">
        <f>Calcu!I336</f>
        <v/>
      </c>
      <c r="AB378" s="370"/>
      <c r="AC378" s="370"/>
      <c r="AD378" s="370"/>
      <c r="AE378" s="371"/>
      <c r="AF378" s="369" t="str">
        <f>Calcu!J336</f>
        <v/>
      </c>
      <c r="AG378" s="370"/>
      <c r="AH378" s="370"/>
      <c r="AI378" s="370"/>
      <c r="AJ378" s="371"/>
      <c r="AK378" s="369" t="str">
        <f>Calcu!K336</f>
        <v/>
      </c>
      <c r="AL378" s="370"/>
      <c r="AM378" s="370"/>
      <c r="AN378" s="370"/>
      <c r="AO378" s="371"/>
      <c r="AP378" s="369" t="str">
        <f>Calcu!L336</f>
        <v/>
      </c>
      <c r="AQ378" s="370"/>
      <c r="AR378" s="370"/>
      <c r="AS378" s="370"/>
      <c r="AT378" s="371"/>
      <c r="AU378" s="395" t="str">
        <f>Calcu!M336</f>
        <v/>
      </c>
      <c r="AV378" s="396"/>
      <c r="AW378" s="396"/>
      <c r="AX378" s="396"/>
      <c r="AY378" s="397"/>
    </row>
    <row r="379" spans="1:51" ht="18.75" customHeight="1">
      <c r="A379" s="56"/>
      <c r="B379" s="369" t="str">
        <f>Calcu!C337</f>
        <v/>
      </c>
      <c r="C379" s="370"/>
      <c r="D379" s="370"/>
      <c r="E379" s="370"/>
      <c r="F379" s="371"/>
      <c r="G379" s="369" t="str">
        <f>Calcu!D337</f>
        <v/>
      </c>
      <c r="H379" s="370"/>
      <c r="I379" s="370"/>
      <c r="J379" s="370"/>
      <c r="K379" s="371"/>
      <c r="L379" s="369" t="str">
        <f>Calcu!E337</f>
        <v/>
      </c>
      <c r="M379" s="370"/>
      <c r="N379" s="370"/>
      <c r="O379" s="370"/>
      <c r="P379" s="371"/>
      <c r="Q379" s="369" t="str">
        <f>Calcu!G337</f>
        <v/>
      </c>
      <c r="R379" s="370"/>
      <c r="S379" s="370"/>
      <c r="T379" s="370"/>
      <c r="U379" s="371"/>
      <c r="V379" s="369" t="str">
        <f>Calcu!H337</f>
        <v/>
      </c>
      <c r="W379" s="370"/>
      <c r="X379" s="370"/>
      <c r="Y379" s="370"/>
      <c r="Z379" s="371"/>
      <c r="AA379" s="369" t="str">
        <f>Calcu!I337</f>
        <v/>
      </c>
      <c r="AB379" s="370"/>
      <c r="AC379" s="370"/>
      <c r="AD379" s="370"/>
      <c r="AE379" s="371"/>
      <c r="AF379" s="369" t="str">
        <f>Calcu!J337</f>
        <v/>
      </c>
      <c r="AG379" s="370"/>
      <c r="AH379" s="370"/>
      <c r="AI379" s="370"/>
      <c r="AJ379" s="371"/>
      <c r="AK379" s="369" t="str">
        <f>Calcu!K337</f>
        <v/>
      </c>
      <c r="AL379" s="370"/>
      <c r="AM379" s="370"/>
      <c r="AN379" s="370"/>
      <c r="AO379" s="371"/>
      <c r="AP379" s="369" t="str">
        <f>Calcu!L337</f>
        <v/>
      </c>
      <c r="AQ379" s="370"/>
      <c r="AR379" s="370"/>
      <c r="AS379" s="370"/>
      <c r="AT379" s="371"/>
      <c r="AU379" s="395" t="str">
        <f>Calcu!M337</f>
        <v/>
      </c>
      <c r="AV379" s="396"/>
      <c r="AW379" s="396"/>
      <c r="AX379" s="396"/>
      <c r="AY379" s="397"/>
    </row>
    <row r="380" spans="1:51" ht="18.75" customHeight="1">
      <c r="A380" s="56"/>
      <c r="B380" s="369" t="str">
        <f>Calcu!C338</f>
        <v/>
      </c>
      <c r="C380" s="370"/>
      <c r="D380" s="370"/>
      <c r="E380" s="370"/>
      <c r="F380" s="371"/>
      <c r="G380" s="369" t="str">
        <f>Calcu!D338</f>
        <v/>
      </c>
      <c r="H380" s="370"/>
      <c r="I380" s="370"/>
      <c r="J380" s="370"/>
      <c r="K380" s="371"/>
      <c r="L380" s="369" t="str">
        <f>Calcu!E338</f>
        <v/>
      </c>
      <c r="M380" s="370"/>
      <c r="N380" s="370"/>
      <c r="O380" s="370"/>
      <c r="P380" s="371"/>
      <c r="Q380" s="369" t="str">
        <f>Calcu!G338</f>
        <v/>
      </c>
      <c r="R380" s="370"/>
      <c r="S380" s="370"/>
      <c r="T380" s="370"/>
      <c r="U380" s="371"/>
      <c r="V380" s="369" t="str">
        <f>Calcu!H338</f>
        <v/>
      </c>
      <c r="W380" s="370"/>
      <c r="X380" s="370"/>
      <c r="Y380" s="370"/>
      <c r="Z380" s="371"/>
      <c r="AA380" s="369" t="str">
        <f>Calcu!I338</f>
        <v/>
      </c>
      <c r="AB380" s="370"/>
      <c r="AC380" s="370"/>
      <c r="AD380" s="370"/>
      <c r="AE380" s="371"/>
      <c r="AF380" s="369" t="str">
        <f>Calcu!J338</f>
        <v/>
      </c>
      <c r="AG380" s="370"/>
      <c r="AH380" s="370"/>
      <c r="AI380" s="370"/>
      <c r="AJ380" s="371"/>
      <c r="AK380" s="369" t="str">
        <f>Calcu!K338</f>
        <v/>
      </c>
      <c r="AL380" s="370"/>
      <c r="AM380" s="370"/>
      <c r="AN380" s="370"/>
      <c r="AO380" s="371"/>
      <c r="AP380" s="369" t="str">
        <f>Calcu!L338</f>
        <v/>
      </c>
      <c r="AQ380" s="370"/>
      <c r="AR380" s="370"/>
      <c r="AS380" s="370"/>
      <c r="AT380" s="371"/>
      <c r="AU380" s="395" t="str">
        <f>Calcu!M338</f>
        <v/>
      </c>
      <c r="AV380" s="396"/>
      <c r="AW380" s="396"/>
      <c r="AX380" s="396"/>
      <c r="AY380" s="397"/>
    </row>
    <row r="381" spans="1:51" ht="18.75" customHeight="1">
      <c r="A381" s="56"/>
      <c r="B381" s="369" t="str">
        <f>Calcu!C339</f>
        <v/>
      </c>
      <c r="C381" s="370"/>
      <c r="D381" s="370"/>
      <c r="E381" s="370"/>
      <c r="F381" s="371"/>
      <c r="G381" s="369" t="str">
        <f>Calcu!D339</f>
        <v/>
      </c>
      <c r="H381" s="370"/>
      <c r="I381" s="370"/>
      <c r="J381" s="370"/>
      <c r="K381" s="371"/>
      <c r="L381" s="369" t="str">
        <f>Calcu!E339</f>
        <v/>
      </c>
      <c r="M381" s="370"/>
      <c r="N381" s="370"/>
      <c r="O381" s="370"/>
      <c r="P381" s="371"/>
      <c r="Q381" s="369" t="str">
        <f>Calcu!G339</f>
        <v/>
      </c>
      <c r="R381" s="370"/>
      <c r="S381" s="370"/>
      <c r="T381" s="370"/>
      <c r="U381" s="371"/>
      <c r="V381" s="369" t="str">
        <f>Calcu!H339</f>
        <v/>
      </c>
      <c r="W381" s="370"/>
      <c r="X381" s="370"/>
      <c r="Y381" s="370"/>
      <c r="Z381" s="371"/>
      <c r="AA381" s="369" t="str">
        <f>Calcu!I339</f>
        <v/>
      </c>
      <c r="AB381" s="370"/>
      <c r="AC381" s="370"/>
      <c r="AD381" s="370"/>
      <c r="AE381" s="371"/>
      <c r="AF381" s="369" t="str">
        <f>Calcu!J339</f>
        <v/>
      </c>
      <c r="AG381" s="370"/>
      <c r="AH381" s="370"/>
      <c r="AI381" s="370"/>
      <c r="AJ381" s="371"/>
      <c r="AK381" s="369" t="str">
        <f>Calcu!K339</f>
        <v/>
      </c>
      <c r="AL381" s="370"/>
      <c r="AM381" s="370"/>
      <c r="AN381" s="370"/>
      <c r="AO381" s="371"/>
      <c r="AP381" s="369" t="str">
        <f>Calcu!L339</f>
        <v/>
      </c>
      <c r="AQ381" s="370"/>
      <c r="AR381" s="370"/>
      <c r="AS381" s="370"/>
      <c r="AT381" s="371"/>
      <c r="AU381" s="395" t="str">
        <f>Calcu!M339</f>
        <v/>
      </c>
      <c r="AV381" s="396"/>
      <c r="AW381" s="396"/>
      <c r="AX381" s="396"/>
      <c r="AY381" s="397"/>
    </row>
    <row r="382" spans="1:51" ht="18.75" customHeight="1">
      <c r="A382" s="56"/>
      <c r="B382" s="369" t="str">
        <f>Calcu!C340</f>
        <v/>
      </c>
      <c r="C382" s="370"/>
      <c r="D382" s="370"/>
      <c r="E382" s="370"/>
      <c r="F382" s="371"/>
      <c r="G382" s="369" t="str">
        <f>Calcu!D340</f>
        <v/>
      </c>
      <c r="H382" s="370"/>
      <c r="I382" s="370"/>
      <c r="J382" s="370"/>
      <c r="K382" s="371"/>
      <c r="L382" s="369" t="str">
        <f>Calcu!E340</f>
        <v/>
      </c>
      <c r="M382" s="370"/>
      <c r="N382" s="370"/>
      <c r="O382" s="370"/>
      <c r="P382" s="371"/>
      <c r="Q382" s="369" t="str">
        <f>Calcu!G340</f>
        <v/>
      </c>
      <c r="R382" s="370"/>
      <c r="S382" s="370"/>
      <c r="T382" s="370"/>
      <c r="U382" s="371"/>
      <c r="V382" s="369" t="str">
        <f>Calcu!H340</f>
        <v/>
      </c>
      <c r="W382" s="370"/>
      <c r="X382" s="370"/>
      <c r="Y382" s="370"/>
      <c r="Z382" s="371"/>
      <c r="AA382" s="369" t="str">
        <f>Calcu!I340</f>
        <v/>
      </c>
      <c r="AB382" s="370"/>
      <c r="AC382" s="370"/>
      <c r="AD382" s="370"/>
      <c r="AE382" s="371"/>
      <c r="AF382" s="369" t="str">
        <f>Calcu!J340</f>
        <v/>
      </c>
      <c r="AG382" s="370"/>
      <c r="AH382" s="370"/>
      <c r="AI382" s="370"/>
      <c r="AJ382" s="371"/>
      <c r="AK382" s="369" t="str">
        <f>Calcu!K340</f>
        <v/>
      </c>
      <c r="AL382" s="370"/>
      <c r="AM382" s="370"/>
      <c r="AN382" s="370"/>
      <c r="AO382" s="371"/>
      <c r="AP382" s="369" t="str">
        <f>Calcu!L340</f>
        <v/>
      </c>
      <c r="AQ382" s="370"/>
      <c r="AR382" s="370"/>
      <c r="AS382" s="370"/>
      <c r="AT382" s="371"/>
      <c r="AU382" s="395" t="str">
        <f>Calcu!M340</f>
        <v/>
      </c>
      <c r="AV382" s="396"/>
      <c r="AW382" s="396"/>
      <c r="AX382" s="396"/>
      <c r="AY382" s="397"/>
    </row>
    <row r="383" spans="1:51" ht="18.75" customHeight="1">
      <c r="A383" s="56"/>
      <c r="B383" s="369" t="str">
        <f>Calcu!C341</f>
        <v/>
      </c>
      <c r="C383" s="370"/>
      <c r="D383" s="370"/>
      <c r="E383" s="370"/>
      <c r="F383" s="371"/>
      <c r="G383" s="369" t="str">
        <f>Calcu!D341</f>
        <v/>
      </c>
      <c r="H383" s="370"/>
      <c r="I383" s="370"/>
      <c r="J383" s="370"/>
      <c r="K383" s="371"/>
      <c r="L383" s="369" t="str">
        <f>Calcu!E341</f>
        <v/>
      </c>
      <c r="M383" s="370"/>
      <c r="N383" s="370"/>
      <c r="O383" s="370"/>
      <c r="P383" s="371"/>
      <c r="Q383" s="369" t="str">
        <f>Calcu!G341</f>
        <v/>
      </c>
      <c r="R383" s="370"/>
      <c r="S383" s="370"/>
      <c r="T383" s="370"/>
      <c r="U383" s="371"/>
      <c r="V383" s="369" t="str">
        <f>Calcu!H341</f>
        <v/>
      </c>
      <c r="W383" s="370"/>
      <c r="X383" s="370"/>
      <c r="Y383" s="370"/>
      <c r="Z383" s="371"/>
      <c r="AA383" s="369" t="str">
        <f>Calcu!I341</f>
        <v/>
      </c>
      <c r="AB383" s="370"/>
      <c r="AC383" s="370"/>
      <c r="AD383" s="370"/>
      <c r="AE383" s="371"/>
      <c r="AF383" s="369" t="str">
        <f>Calcu!J341</f>
        <v/>
      </c>
      <c r="AG383" s="370"/>
      <c r="AH383" s="370"/>
      <c r="AI383" s="370"/>
      <c r="AJ383" s="371"/>
      <c r="AK383" s="369" t="str">
        <f>Calcu!K341</f>
        <v/>
      </c>
      <c r="AL383" s="370"/>
      <c r="AM383" s="370"/>
      <c r="AN383" s="370"/>
      <c r="AO383" s="371"/>
      <c r="AP383" s="369" t="str">
        <f>Calcu!L341</f>
        <v/>
      </c>
      <c r="AQ383" s="370"/>
      <c r="AR383" s="370"/>
      <c r="AS383" s="370"/>
      <c r="AT383" s="371"/>
      <c r="AU383" s="395" t="str">
        <f>Calcu!M341</f>
        <v/>
      </c>
      <c r="AV383" s="396"/>
      <c r="AW383" s="396"/>
      <c r="AX383" s="396"/>
      <c r="AY383" s="397"/>
    </row>
    <row r="384" spans="1:51" ht="18.75" customHeight="1">
      <c r="A384" s="56"/>
      <c r="B384" s="369" t="str">
        <f>Calcu!C342</f>
        <v/>
      </c>
      <c r="C384" s="370"/>
      <c r="D384" s="370"/>
      <c r="E384" s="370"/>
      <c r="F384" s="371"/>
      <c r="G384" s="369" t="str">
        <f>Calcu!D342</f>
        <v/>
      </c>
      <c r="H384" s="370"/>
      <c r="I384" s="370"/>
      <c r="J384" s="370"/>
      <c r="K384" s="371"/>
      <c r="L384" s="369" t="str">
        <f>Calcu!E342</f>
        <v/>
      </c>
      <c r="M384" s="370"/>
      <c r="N384" s="370"/>
      <c r="O384" s="370"/>
      <c r="P384" s="371"/>
      <c r="Q384" s="369" t="str">
        <f>Calcu!G342</f>
        <v/>
      </c>
      <c r="R384" s="370"/>
      <c r="S384" s="370"/>
      <c r="T384" s="370"/>
      <c r="U384" s="371"/>
      <c r="V384" s="369" t="str">
        <f>Calcu!H342</f>
        <v/>
      </c>
      <c r="W384" s="370"/>
      <c r="X384" s="370"/>
      <c r="Y384" s="370"/>
      <c r="Z384" s="371"/>
      <c r="AA384" s="369" t="str">
        <f>Calcu!I342</f>
        <v/>
      </c>
      <c r="AB384" s="370"/>
      <c r="AC384" s="370"/>
      <c r="AD384" s="370"/>
      <c r="AE384" s="371"/>
      <c r="AF384" s="369" t="str">
        <f>Calcu!J342</f>
        <v/>
      </c>
      <c r="AG384" s="370"/>
      <c r="AH384" s="370"/>
      <c r="AI384" s="370"/>
      <c r="AJ384" s="371"/>
      <c r="AK384" s="369" t="str">
        <f>Calcu!K342</f>
        <v/>
      </c>
      <c r="AL384" s="370"/>
      <c r="AM384" s="370"/>
      <c r="AN384" s="370"/>
      <c r="AO384" s="371"/>
      <c r="AP384" s="369" t="str">
        <f>Calcu!L342</f>
        <v/>
      </c>
      <c r="AQ384" s="370"/>
      <c r="AR384" s="370"/>
      <c r="AS384" s="370"/>
      <c r="AT384" s="371"/>
      <c r="AU384" s="395" t="str">
        <f>Calcu!M342</f>
        <v/>
      </c>
      <c r="AV384" s="396"/>
      <c r="AW384" s="396"/>
      <c r="AX384" s="396"/>
      <c r="AY384" s="397"/>
    </row>
    <row r="385" spans="1:51" ht="18.75" customHeight="1">
      <c r="A385" s="56"/>
      <c r="B385" s="208"/>
      <c r="C385" s="208"/>
      <c r="D385" s="208"/>
      <c r="E385" s="208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  <c r="U385" s="208"/>
      <c r="V385" s="208"/>
      <c r="W385" s="208"/>
      <c r="X385" s="208"/>
      <c r="Y385" s="208"/>
      <c r="Z385" s="208"/>
      <c r="AA385" s="208"/>
      <c r="AB385" s="208"/>
      <c r="AC385" s="208"/>
      <c r="AD385" s="208"/>
      <c r="AE385" s="208"/>
      <c r="AF385" s="208"/>
      <c r="AG385" s="208"/>
      <c r="AH385" s="208"/>
      <c r="AI385" s="208"/>
      <c r="AJ385" s="208"/>
      <c r="AK385" s="208"/>
      <c r="AL385" s="208"/>
      <c r="AM385" s="208"/>
      <c r="AN385" s="208"/>
      <c r="AO385" s="208"/>
      <c r="AP385" s="208"/>
      <c r="AQ385" s="208"/>
      <c r="AR385" s="208"/>
      <c r="AS385" s="208"/>
      <c r="AT385" s="208"/>
    </row>
    <row r="386" spans="1:51" ht="18.75" customHeight="1">
      <c r="A386" s="56"/>
      <c r="B386" s="398" t="s">
        <v>196</v>
      </c>
      <c r="C386" s="399"/>
      <c r="D386" s="399"/>
      <c r="E386" s="399"/>
      <c r="F386" s="400"/>
      <c r="G386" s="398" t="s">
        <v>187</v>
      </c>
      <c r="H386" s="399"/>
      <c r="I386" s="399"/>
      <c r="J386" s="399"/>
      <c r="K386" s="400"/>
      <c r="L386" s="398" t="s">
        <v>198</v>
      </c>
      <c r="M386" s="399"/>
      <c r="N386" s="399"/>
      <c r="O386" s="399"/>
      <c r="P386" s="400"/>
      <c r="Q386" s="407" t="str">
        <f>Calcu!G344</f>
        <v>전기식 수준기 지시값 (, )</v>
      </c>
      <c r="R386" s="408"/>
      <c r="S386" s="408"/>
      <c r="T386" s="408"/>
      <c r="U386" s="408"/>
      <c r="V386" s="408"/>
      <c r="W386" s="408"/>
      <c r="X386" s="408"/>
      <c r="Y386" s="408"/>
      <c r="Z386" s="408"/>
      <c r="AA386" s="408"/>
      <c r="AB386" s="408"/>
      <c r="AC386" s="408"/>
      <c r="AD386" s="408"/>
      <c r="AE386" s="408"/>
      <c r="AF386" s="408"/>
      <c r="AG386" s="408"/>
      <c r="AH386" s="408"/>
      <c r="AI386" s="408"/>
      <c r="AJ386" s="408"/>
      <c r="AK386" s="408"/>
      <c r="AL386" s="408"/>
      <c r="AM386" s="408"/>
      <c r="AN386" s="408"/>
      <c r="AO386" s="408"/>
      <c r="AP386" s="408"/>
      <c r="AQ386" s="408"/>
      <c r="AR386" s="408"/>
      <c r="AS386" s="408"/>
      <c r="AT386" s="409"/>
      <c r="AU386" s="398" t="s">
        <v>285</v>
      </c>
      <c r="AV386" s="399"/>
      <c r="AW386" s="399"/>
      <c r="AX386" s="399"/>
      <c r="AY386" s="400"/>
    </row>
    <row r="387" spans="1:51" ht="18.75" customHeight="1">
      <c r="A387" s="56"/>
      <c r="B387" s="401"/>
      <c r="C387" s="402"/>
      <c r="D387" s="402"/>
      <c r="E387" s="402"/>
      <c r="F387" s="403"/>
      <c r="G387" s="401"/>
      <c r="H387" s="402"/>
      <c r="I387" s="402"/>
      <c r="J387" s="402"/>
      <c r="K387" s="403"/>
      <c r="L387" s="404"/>
      <c r="M387" s="405"/>
      <c r="N387" s="405"/>
      <c r="O387" s="405"/>
      <c r="P387" s="406"/>
      <c r="Q387" s="407" t="s">
        <v>195</v>
      </c>
      <c r="R387" s="408"/>
      <c r="S387" s="408"/>
      <c r="T387" s="408"/>
      <c r="U387" s="409"/>
      <c r="V387" s="407" t="s">
        <v>147</v>
      </c>
      <c r="W387" s="408"/>
      <c r="X387" s="408"/>
      <c r="Y387" s="408"/>
      <c r="Z387" s="409"/>
      <c r="AA387" s="407" t="s">
        <v>148</v>
      </c>
      <c r="AB387" s="408"/>
      <c r="AC387" s="408"/>
      <c r="AD387" s="408"/>
      <c r="AE387" s="409"/>
      <c r="AF387" s="407" t="s">
        <v>149</v>
      </c>
      <c r="AG387" s="408"/>
      <c r="AH387" s="408"/>
      <c r="AI387" s="408"/>
      <c r="AJ387" s="409"/>
      <c r="AK387" s="407" t="s">
        <v>150</v>
      </c>
      <c r="AL387" s="408"/>
      <c r="AM387" s="408"/>
      <c r="AN387" s="408"/>
      <c r="AO387" s="409"/>
      <c r="AP387" s="407" t="s">
        <v>381</v>
      </c>
      <c r="AQ387" s="408"/>
      <c r="AR387" s="408"/>
      <c r="AS387" s="408"/>
      <c r="AT387" s="409"/>
      <c r="AU387" s="404"/>
      <c r="AV387" s="405"/>
      <c r="AW387" s="405"/>
      <c r="AX387" s="405"/>
      <c r="AY387" s="406"/>
    </row>
    <row r="388" spans="1:51" ht="18.75" customHeight="1">
      <c r="A388" s="56"/>
      <c r="B388" s="404"/>
      <c r="C388" s="405"/>
      <c r="D388" s="405"/>
      <c r="E388" s="405"/>
      <c r="F388" s="406"/>
      <c r="G388" s="404"/>
      <c r="H388" s="405"/>
      <c r="I388" s="405"/>
      <c r="J388" s="405"/>
      <c r="K388" s="406"/>
      <c r="L388" s="407" t="str">
        <f>Calcu!F347</f>
        <v/>
      </c>
      <c r="M388" s="408"/>
      <c r="N388" s="408"/>
      <c r="O388" s="408"/>
      <c r="P388" s="409"/>
      <c r="Q388" s="407">
        <f>Calcu!G346</f>
        <v>0</v>
      </c>
      <c r="R388" s="408"/>
      <c r="S388" s="408"/>
      <c r="T388" s="408"/>
      <c r="U388" s="409"/>
      <c r="V388" s="407">
        <f>Calcu!H346</f>
        <v>0</v>
      </c>
      <c r="W388" s="408"/>
      <c r="X388" s="408"/>
      <c r="Y388" s="408"/>
      <c r="Z388" s="409"/>
      <c r="AA388" s="407">
        <f>Calcu!I346</f>
        <v>0</v>
      </c>
      <c r="AB388" s="408"/>
      <c r="AC388" s="408"/>
      <c r="AD388" s="408"/>
      <c r="AE388" s="409"/>
      <c r="AF388" s="407">
        <f>Calcu!J346</f>
        <v>0</v>
      </c>
      <c r="AG388" s="408"/>
      <c r="AH388" s="408"/>
      <c r="AI388" s="408"/>
      <c r="AJ388" s="409"/>
      <c r="AK388" s="407">
        <f>Calcu!K346</f>
        <v>0</v>
      </c>
      <c r="AL388" s="408"/>
      <c r="AM388" s="408"/>
      <c r="AN388" s="408"/>
      <c r="AO388" s="409"/>
      <c r="AP388" s="407">
        <f>Calcu!L346</f>
        <v>0</v>
      </c>
      <c r="AQ388" s="408"/>
      <c r="AR388" s="408"/>
      <c r="AS388" s="408"/>
      <c r="AT388" s="409"/>
      <c r="AU388" s="407">
        <f>Calcu!M346</f>
        <v>0</v>
      </c>
      <c r="AV388" s="408"/>
      <c r="AW388" s="408"/>
      <c r="AX388" s="408"/>
      <c r="AY388" s="409"/>
    </row>
    <row r="389" spans="1:51" ht="18.75" customHeight="1">
      <c r="A389" s="56"/>
      <c r="B389" s="369" t="str">
        <f>Calcu!C347</f>
        <v/>
      </c>
      <c r="C389" s="370"/>
      <c r="D389" s="370"/>
      <c r="E389" s="370"/>
      <c r="F389" s="371"/>
      <c r="G389" s="369" t="str">
        <f>Calcu!D347</f>
        <v/>
      </c>
      <c r="H389" s="370"/>
      <c r="I389" s="370"/>
      <c r="J389" s="370"/>
      <c r="K389" s="371"/>
      <c r="L389" s="369" t="str">
        <f>Calcu!E347</f>
        <v/>
      </c>
      <c r="M389" s="370"/>
      <c r="N389" s="370"/>
      <c r="O389" s="370"/>
      <c r="P389" s="371"/>
      <c r="Q389" s="369" t="str">
        <f>Calcu!G347</f>
        <v/>
      </c>
      <c r="R389" s="370"/>
      <c r="S389" s="370"/>
      <c r="T389" s="370"/>
      <c r="U389" s="371"/>
      <c r="V389" s="369" t="str">
        <f>Calcu!H347</f>
        <v/>
      </c>
      <c r="W389" s="370"/>
      <c r="X389" s="370"/>
      <c r="Y389" s="370"/>
      <c r="Z389" s="371"/>
      <c r="AA389" s="369" t="str">
        <f>Calcu!I347</f>
        <v/>
      </c>
      <c r="AB389" s="370"/>
      <c r="AC389" s="370"/>
      <c r="AD389" s="370"/>
      <c r="AE389" s="371"/>
      <c r="AF389" s="369" t="str">
        <f>Calcu!J347</f>
        <v/>
      </c>
      <c r="AG389" s="370"/>
      <c r="AH389" s="370"/>
      <c r="AI389" s="370"/>
      <c r="AJ389" s="371"/>
      <c r="AK389" s="369" t="str">
        <f>Calcu!K347</f>
        <v/>
      </c>
      <c r="AL389" s="370"/>
      <c r="AM389" s="370"/>
      <c r="AN389" s="370"/>
      <c r="AO389" s="371"/>
      <c r="AP389" s="369" t="str">
        <f>Calcu!L347</f>
        <v/>
      </c>
      <c r="AQ389" s="370"/>
      <c r="AR389" s="370"/>
      <c r="AS389" s="370"/>
      <c r="AT389" s="371"/>
      <c r="AU389" s="395" t="str">
        <f>Calcu!M347</f>
        <v/>
      </c>
      <c r="AV389" s="396"/>
      <c r="AW389" s="396"/>
      <c r="AX389" s="396"/>
      <c r="AY389" s="397"/>
    </row>
    <row r="390" spans="1:51" ht="18.75" customHeight="1">
      <c r="A390" s="56"/>
      <c r="B390" s="369" t="str">
        <f>Calcu!C348</f>
        <v/>
      </c>
      <c r="C390" s="370"/>
      <c r="D390" s="370"/>
      <c r="E390" s="370"/>
      <c r="F390" s="371"/>
      <c r="G390" s="369" t="str">
        <f>Calcu!D348</f>
        <v/>
      </c>
      <c r="H390" s="370"/>
      <c r="I390" s="370"/>
      <c r="J390" s="370"/>
      <c r="K390" s="371"/>
      <c r="L390" s="369" t="str">
        <f>Calcu!E348</f>
        <v/>
      </c>
      <c r="M390" s="370"/>
      <c r="N390" s="370"/>
      <c r="O390" s="370"/>
      <c r="P390" s="371"/>
      <c r="Q390" s="369" t="str">
        <f>Calcu!G348</f>
        <v/>
      </c>
      <c r="R390" s="370"/>
      <c r="S390" s="370"/>
      <c r="T390" s="370"/>
      <c r="U390" s="371"/>
      <c r="V390" s="369" t="str">
        <f>Calcu!H348</f>
        <v/>
      </c>
      <c r="W390" s="370"/>
      <c r="X390" s="370"/>
      <c r="Y390" s="370"/>
      <c r="Z390" s="371"/>
      <c r="AA390" s="369" t="str">
        <f>Calcu!I348</f>
        <v/>
      </c>
      <c r="AB390" s="370"/>
      <c r="AC390" s="370"/>
      <c r="AD390" s="370"/>
      <c r="AE390" s="371"/>
      <c r="AF390" s="369" t="str">
        <f>Calcu!J348</f>
        <v/>
      </c>
      <c r="AG390" s="370"/>
      <c r="AH390" s="370"/>
      <c r="AI390" s="370"/>
      <c r="AJ390" s="371"/>
      <c r="AK390" s="369" t="str">
        <f>Calcu!K348</f>
        <v/>
      </c>
      <c r="AL390" s="370"/>
      <c r="AM390" s="370"/>
      <c r="AN390" s="370"/>
      <c r="AO390" s="371"/>
      <c r="AP390" s="369" t="str">
        <f>Calcu!L348</f>
        <v/>
      </c>
      <c r="AQ390" s="370"/>
      <c r="AR390" s="370"/>
      <c r="AS390" s="370"/>
      <c r="AT390" s="371"/>
      <c r="AU390" s="395" t="str">
        <f>Calcu!M348</f>
        <v/>
      </c>
      <c r="AV390" s="396"/>
      <c r="AW390" s="396"/>
      <c r="AX390" s="396"/>
      <c r="AY390" s="397"/>
    </row>
    <row r="391" spans="1:51" ht="18.75" customHeight="1">
      <c r="A391" s="56"/>
      <c r="B391" s="369" t="str">
        <f>Calcu!C349</f>
        <v/>
      </c>
      <c r="C391" s="370"/>
      <c r="D391" s="370"/>
      <c r="E391" s="370"/>
      <c r="F391" s="371"/>
      <c r="G391" s="369" t="str">
        <f>Calcu!D349</f>
        <v/>
      </c>
      <c r="H391" s="370"/>
      <c r="I391" s="370"/>
      <c r="J391" s="370"/>
      <c r="K391" s="371"/>
      <c r="L391" s="369" t="str">
        <f>Calcu!E349</f>
        <v/>
      </c>
      <c r="M391" s="370"/>
      <c r="N391" s="370"/>
      <c r="O391" s="370"/>
      <c r="P391" s="371"/>
      <c r="Q391" s="369" t="str">
        <f>Calcu!G349</f>
        <v/>
      </c>
      <c r="R391" s="370"/>
      <c r="S391" s="370"/>
      <c r="T391" s="370"/>
      <c r="U391" s="371"/>
      <c r="V391" s="369" t="str">
        <f>Calcu!H349</f>
        <v/>
      </c>
      <c r="W391" s="370"/>
      <c r="X391" s="370"/>
      <c r="Y391" s="370"/>
      <c r="Z391" s="371"/>
      <c r="AA391" s="369" t="str">
        <f>Calcu!I349</f>
        <v/>
      </c>
      <c r="AB391" s="370"/>
      <c r="AC391" s="370"/>
      <c r="AD391" s="370"/>
      <c r="AE391" s="371"/>
      <c r="AF391" s="369" t="str">
        <f>Calcu!J349</f>
        <v/>
      </c>
      <c r="AG391" s="370"/>
      <c r="AH391" s="370"/>
      <c r="AI391" s="370"/>
      <c r="AJ391" s="371"/>
      <c r="AK391" s="369" t="str">
        <f>Calcu!K349</f>
        <v/>
      </c>
      <c r="AL391" s="370"/>
      <c r="AM391" s="370"/>
      <c r="AN391" s="370"/>
      <c r="AO391" s="371"/>
      <c r="AP391" s="369" t="str">
        <f>Calcu!L349</f>
        <v/>
      </c>
      <c r="AQ391" s="370"/>
      <c r="AR391" s="370"/>
      <c r="AS391" s="370"/>
      <c r="AT391" s="371"/>
      <c r="AU391" s="395" t="str">
        <f>Calcu!M349</f>
        <v/>
      </c>
      <c r="AV391" s="396"/>
      <c r="AW391" s="396"/>
      <c r="AX391" s="396"/>
      <c r="AY391" s="397"/>
    </row>
    <row r="392" spans="1:51" ht="18.75" customHeight="1">
      <c r="A392" s="56"/>
      <c r="B392" s="369" t="str">
        <f>Calcu!C350</f>
        <v/>
      </c>
      <c r="C392" s="370"/>
      <c r="D392" s="370"/>
      <c r="E392" s="370"/>
      <c r="F392" s="371"/>
      <c r="G392" s="369" t="str">
        <f>Calcu!D350</f>
        <v/>
      </c>
      <c r="H392" s="370"/>
      <c r="I392" s="370"/>
      <c r="J392" s="370"/>
      <c r="K392" s="371"/>
      <c r="L392" s="369" t="str">
        <f>Calcu!E350</f>
        <v/>
      </c>
      <c r="M392" s="370"/>
      <c r="N392" s="370"/>
      <c r="O392" s="370"/>
      <c r="P392" s="371"/>
      <c r="Q392" s="369" t="str">
        <f>Calcu!G350</f>
        <v/>
      </c>
      <c r="R392" s="370"/>
      <c r="S392" s="370"/>
      <c r="T392" s="370"/>
      <c r="U392" s="371"/>
      <c r="V392" s="369" t="str">
        <f>Calcu!H350</f>
        <v/>
      </c>
      <c r="W392" s="370"/>
      <c r="X392" s="370"/>
      <c r="Y392" s="370"/>
      <c r="Z392" s="371"/>
      <c r="AA392" s="369" t="str">
        <f>Calcu!I350</f>
        <v/>
      </c>
      <c r="AB392" s="370"/>
      <c r="AC392" s="370"/>
      <c r="AD392" s="370"/>
      <c r="AE392" s="371"/>
      <c r="AF392" s="369" t="str">
        <f>Calcu!J350</f>
        <v/>
      </c>
      <c r="AG392" s="370"/>
      <c r="AH392" s="370"/>
      <c r="AI392" s="370"/>
      <c r="AJ392" s="371"/>
      <c r="AK392" s="369" t="str">
        <f>Calcu!K350</f>
        <v/>
      </c>
      <c r="AL392" s="370"/>
      <c r="AM392" s="370"/>
      <c r="AN392" s="370"/>
      <c r="AO392" s="371"/>
      <c r="AP392" s="369" t="str">
        <f>Calcu!L350</f>
        <v/>
      </c>
      <c r="AQ392" s="370"/>
      <c r="AR392" s="370"/>
      <c r="AS392" s="370"/>
      <c r="AT392" s="371"/>
      <c r="AU392" s="395" t="str">
        <f>Calcu!M350</f>
        <v/>
      </c>
      <c r="AV392" s="396"/>
      <c r="AW392" s="396"/>
      <c r="AX392" s="396"/>
      <c r="AY392" s="397"/>
    </row>
    <row r="393" spans="1:51" ht="18.75" customHeight="1">
      <c r="A393" s="56"/>
      <c r="B393" s="369" t="str">
        <f>Calcu!C351</f>
        <v/>
      </c>
      <c r="C393" s="370"/>
      <c r="D393" s="370"/>
      <c r="E393" s="370"/>
      <c r="F393" s="371"/>
      <c r="G393" s="369" t="str">
        <f>Calcu!D351</f>
        <v/>
      </c>
      <c r="H393" s="370"/>
      <c r="I393" s="370"/>
      <c r="J393" s="370"/>
      <c r="K393" s="371"/>
      <c r="L393" s="369" t="str">
        <f>Calcu!E351</f>
        <v/>
      </c>
      <c r="M393" s="370"/>
      <c r="N393" s="370"/>
      <c r="O393" s="370"/>
      <c r="P393" s="371"/>
      <c r="Q393" s="369" t="str">
        <f>Calcu!G351</f>
        <v/>
      </c>
      <c r="R393" s="370"/>
      <c r="S393" s="370"/>
      <c r="T393" s="370"/>
      <c r="U393" s="371"/>
      <c r="V393" s="369" t="str">
        <f>Calcu!H351</f>
        <v/>
      </c>
      <c r="W393" s="370"/>
      <c r="X393" s="370"/>
      <c r="Y393" s="370"/>
      <c r="Z393" s="371"/>
      <c r="AA393" s="369" t="str">
        <f>Calcu!I351</f>
        <v/>
      </c>
      <c r="AB393" s="370"/>
      <c r="AC393" s="370"/>
      <c r="AD393" s="370"/>
      <c r="AE393" s="371"/>
      <c r="AF393" s="369" t="str">
        <f>Calcu!J351</f>
        <v/>
      </c>
      <c r="AG393" s="370"/>
      <c r="AH393" s="370"/>
      <c r="AI393" s="370"/>
      <c r="AJ393" s="371"/>
      <c r="AK393" s="369" t="str">
        <f>Calcu!K351</f>
        <v/>
      </c>
      <c r="AL393" s="370"/>
      <c r="AM393" s="370"/>
      <c r="AN393" s="370"/>
      <c r="AO393" s="371"/>
      <c r="AP393" s="369" t="str">
        <f>Calcu!L351</f>
        <v/>
      </c>
      <c r="AQ393" s="370"/>
      <c r="AR393" s="370"/>
      <c r="AS393" s="370"/>
      <c r="AT393" s="371"/>
      <c r="AU393" s="395" t="str">
        <f>Calcu!M351</f>
        <v/>
      </c>
      <c r="AV393" s="396"/>
      <c r="AW393" s="396"/>
      <c r="AX393" s="396"/>
      <c r="AY393" s="397"/>
    </row>
    <row r="394" spans="1:51" ht="18.75" customHeight="1">
      <c r="A394" s="56"/>
      <c r="B394" s="369" t="str">
        <f>Calcu!C352</f>
        <v/>
      </c>
      <c r="C394" s="370"/>
      <c r="D394" s="370"/>
      <c r="E394" s="370"/>
      <c r="F394" s="371"/>
      <c r="G394" s="369" t="str">
        <f>Calcu!D352</f>
        <v/>
      </c>
      <c r="H394" s="370"/>
      <c r="I394" s="370"/>
      <c r="J394" s="370"/>
      <c r="K394" s="371"/>
      <c r="L394" s="369" t="str">
        <f>Calcu!E352</f>
        <v/>
      </c>
      <c r="M394" s="370"/>
      <c r="N394" s="370"/>
      <c r="O394" s="370"/>
      <c r="P394" s="371"/>
      <c r="Q394" s="369" t="str">
        <f>Calcu!G352</f>
        <v/>
      </c>
      <c r="R394" s="370"/>
      <c r="S394" s="370"/>
      <c r="T394" s="370"/>
      <c r="U394" s="371"/>
      <c r="V394" s="369" t="str">
        <f>Calcu!H352</f>
        <v/>
      </c>
      <c r="W394" s="370"/>
      <c r="X394" s="370"/>
      <c r="Y394" s="370"/>
      <c r="Z394" s="371"/>
      <c r="AA394" s="369" t="str">
        <f>Calcu!I352</f>
        <v/>
      </c>
      <c r="AB394" s="370"/>
      <c r="AC394" s="370"/>
      <c r="AD394" s="370"/>
      <c r="AE394" s="371"/>
      <c r="AF394" s="369" t="str">
        <f>Calcu!J352</f>
        <v/>
      </c>
      <c r="AG394" s="370"/>
      <c r="AH394" s="370"/>
      <c r="AI394" s="370"/>
      <c r="AJ394" s="371"/>
      <c r="AK394" s="369" t="str">
        <f>Calcu!K352</f>
        <v/>
      </c>
      <c r="AL394" s="370"/>
      <c r="AM394" s="370"/>
      <c r="AN394" s="370"/>
      <c r="AO394" s="371"/>
      <c r="AP394" s="369" t="str">
        <f>Calcu!L352</f>
        <v/>
      </c>
      <c r="AQ394" s="370"/>
      <c r="AR394" s="370"/>
      <c r="AS394" s="370"/>
      <c r="AT394" s="371"/>
      <c r="AU394" s="395" t="str">
        <f>Calcu!M352</f>
        <v/>
      </c>
      <c r="AV394" s="396"/>
      <c r="AW394" s="396"/>
      <c r="AX394" s="396"/>
      <c r="AY394" s="397"/>
    </row>
    <row r="395" spans="1:51" ht="18.75" customHeight="1">
      <c r="A395" s="56"/>
      <c r="B395" s="369" t="str">
        <f>Calcu!C353</f>
        <v/>
      </c>
      <c r="C395" s="370"/>
      <c r="D395" s="370"/>
      <c r="E395" s="370"/>
      <c r="F395" s="371"/>
      <c r="G395" s="369" t="str">
        <f>Calcu!D353</f>
        <v/>
      </c>
      <c r="H395" s="370"/>
      <c r="I395" s="370"/>
      <c r="J395" s="370"/>
      <c r="K395" s="371"/>
      <c r="L395" s="369" t="str">
        <f>Calcu!E353</f>
        <v/>
      </c>
      <c r="M395" s="370"/>
      <c r="N395" s="370"/>
      <c r="O395" s="370"/>
      <c r="P395" s="371"/>
      <c r="Q395" s="369" t="str">
        <f>Calcu!G353</f>
        <v/>
      </c>
      <c r="R395" s="370"/>
      <c r="S395" s="370"/>
      <c r="T395" s="370"/>
      <c r="U395" s="371"/>
      <c r="V395" s="369" t="str">
        <f>Calcu!H353</f>
        <v/>
      </c>
      <c r="W395" s="370"/>
      <c r="X395" s="370"/>
      <c r="Y395" s="370"/>
      <c r="Z395" s="371"/>
      <c r="AA395" s="369" t="str">
        <f>Calcu!I353</f>
        <v/>
      </c>
      <c r="AB395" s="370"/>
      <c r="AC395" s="370"/>
      <c r="AD395" s="370"/>
      <c r="AE395" s="371"/>
      <c r="AF395" s="369" t="str">
        <f>Calcu!J353</f>
        <v/>
      </c>
      <c r="AG395" s="370"/>
      <c r="AH395" s="370"/>
      <c r="AI395" s="370"/>
      <c r="AJ395" s="371"/>
      <c r="AK395" s="369" t="str">
        <f>Calcu!K353</f>
        <v/>
      </c>
      <c r="AL395" s="370"/>
      <c r="AM395" s="370"/>
      <c r="AN395" s="370"/>
      <c r="AO395" s="371"/>
      <c r="AP395" s="369" t="str">
        <f>Calcu!L353</f>
        <v/>
      </c>
      <c r="AQ395" s="370"/>
      <c r="AR395" s="370"/>
      <c r="AS395" s="370"/>
      <c r="AT395" s="371"/>
      <c r="AU395" s="395" t="str">
        <f>Calcu!M353</f>
        <v/>
      </c>
      <c r="AV395" s="396"/>
      <c r="AW395" s="396"/>
      <c r="AX395" s="396"/>
      <c r="AY395" s="397"/>
    </row>
    <row r="396" spans="1:51" ht="18.75" customHeight="1">
      <c r="A396" s="56"/>
      <c r="B396" s="369" t="str">
        <f>Calcu!C354</f>
        <v/>
      </c>
      <c r="C396" s="370"/>
      <c r="D396" s="370"/>
      <c r="E396" s="370"/>
      <c r="F396" s="371"/>
      <c r="G396" s="369" t="str">
        <f>Calcu!D354</f>
        <v/>
      </c>
      <c r="H396" s="370"/>
      <c r="I396" s="370"/>
      <c r="J396" s="370"/>
      <c r="K396" s="371"/>
      <c r="L396" s="369" t="str">
        <f>Calcu!E354</f>
        <v/>
      </c>
      <c r="M396" s="370"/>
      <c r="N396" s="370"/>
      <c r="O396" s="370"/>
      <c r="P396" s="371"/>
      <c r="Q396" s="369" t="str">
        <f>Calcu!G354</f>
        <v/>
      </c>
      <c r="R396" s="370"/>
      <c r="S396" s="370"/>
      <c r="T396" s="370"/>
      <c r="U396" s="371"/>
      <c r="V396" s="369" t="str">
        <f>Calcu!H354</f>
        <v/>
      </c>
      <c r="W396" s="370"/>
      <c r="X396" s="370"/>
      <c r="Y396" s="370"/>
      <c r="Z396" s="371"/>
      <c r="AA396" s="369" t="str">
        <f>Calcu!I354</f>
        <v/>
      </c>
      <c r="AB396" s="370"/>
      <c r="AC396" s="370"/>
      <c r="AD396" s="370"/>
      <c r="AE396" s="371"/>
      <c r="AF396" s="369" t="str">
        <f>Calcu!J354</f>
        <v/>
      </c>
      <c r="AG396" s="370"/>
      <c r="AH396" s="370"/>
      <c r="AI396" s="370"/>
      <c r="AJ396" s="371"/>
      <c r="AK396" s="369" t="str">
        <f>Calcu!K354</f>
        <v/>
      </c>
      <c r="AL396" s="370"/>
      <c r="AM396" s="370"/>
      <c r="AN396" s="370"/>
      <c r="AO396" s="371"/>
      <c r="AP396" s="369" t="str">
        <f>Calcu!L354</f>
        <v/>
      </c>
      <c r="AQ396" s="370"/>
      <c r="AR396" s="370"/>
      <c r="AS396" s="370"/>
      <c r="AT396" s="371"/>
      <c r="AU396" s="395" t="str">
        <f>Calcu!M354</f>
        <v/>
      </c>
      <c r="AV396" s="396"/>
      <c r="AW396" s="396"/>
      <c r="AX396" s="396"/>
      <c r="AY396" s="397"/>
    </row>
    <row r="397" spans="1:51" ht="18.75" customHeight="1">
      <c r="A397" s="56"/>
      <c r="B397" s="369" t="str">
        <f>Calcu!C355</f>
        <v/>
      </c>
      <c r="C397" s="370"/>
      <c r="D397" s="370"/>
      <c r="E397" s="370"/>
      <c r="F397" s="371"/>
      <c r="G397" s="369" t="str">
        <f>Calcu!D355</f>
        <v/>
      </c>
      <c r="H397" s="370"/>
      <c r="I397" s="370"/>
      <c r="J397" s="370"/>
      <c r="K397" s="371"/>
      <c r="L397" s="369" t="str">
        <f>Calcu!E355</f>
        <v/>
      </c>
      <c r="M397" s="370"/>
      <c r="N397" s="370"/>
      <c r="O397" s="370"/>
      <c r="P397" s="371"/>
      <c r="Q397" s="369" t="str">
        <f>Calcu!G355</f>
        <v/>
      </c>
      <c r="R397" s="370"/>
      <c r="S397" s="370"/>
      <c r="T397" s="370"/>
      <c r="U397" s="371"/>
      <c r="V397" s="369" t="str">
        <f>Calcu!H355</f>
        <v/>
      </c>
      <c r="W397" s="370"/>
      <c r="X397" s="370"/>
      <c r="Y397" s="370"/>
      <c r="Z397" s="371"/>
      <c r="AA397" s="369" t="str">
        <f>Calcu!I355</f>
        <v/>
      </c>
      <c r="AB397" s="370"/>
      <c r="AC397" s="370"/>
      <c r="AD397" s="370"/>
      <c r="AE397" s="371"/>
      <c r="AF397" s="369" t="str">
        <f>Calcu!J355</f>
        <v/>
      </c>
      <c r="AG397" s="370"/>
      <c r="AH397" s="370"/>
      <c r="AI397" s="370"/>
      <c r="AJ397" s="371"/>
      <c r="AK397" s="369" t="str">
        <f>Calcu!K355</f>
        <v/>
      </c>
      <c r="AL397" s="370"/>
      <c r="AM397" s="370"/>
      <c r="AN397" s="370"/>
      <c r="AO397" s="371"/>
      <c r="AP397" s="369" t="str">
        <f>Calcu!L355</f>
        <v/>
      </c>
      <c r="AQ397" s="370"/>
      <c r="AR397" s="370"/>
      <c r="AS397" s="370"/>
      <c r="AT397" s="371"/>
      <c r="AU397" s="395" t="str">
        <f>Calcu!M355</f>
        <v/>
      </c>
      <c r="AV397" s="396"/>
      <c r="AW397" s="396"/>
      <c r="AX397" s="396"/>
      <c r="AY397" s="397"/>
    </row>
    <row r="398" spans="1:51" ht="18.75" customHeight="1">
      <c r="A398" s="56"/>
      <c r="B398" s="369" t="str">
        <f>Calcu!C356</f>
        <v/>
      </c>
      <c r="C398" s="370"/>
      <c r="D398" s="370"/>
      <c r="E398" s="370"/>
      <c r="F398" s="371"/>
      <c r="G398" s="369" t="str">
        <f>Calcu!D356</f>
        <v/>
      </c>
      <c r="H398" s="370"/>
      <c r="I398" s="370"/>
      <c r="J398" s="370"/>
      <c r="K398" s="371"/>
      <c r="L398" s="369" t="str">
        <f>Calcu!E356</f>
        <v/>
      </c>
      <c r="M398" s="370"/>
      <c r="N398" s="370"/>
      <c r="O398" s="370"/>
      <c r="P398" s="371"/>
      <c r="Q398" s="369" t="str">
        <f>Calcu!G356</f>
        <v/>
      </c>
      <c r="R398" s="370"/>
      <c r="S398" s="370"/>
      <c r="T398" s="370"/>
      <c r="U398" s="371"/>
      <c r="V398" s="369" t="str">
        <f>Calcu!H356</f>
        <v/>
      </c>
      <c r="W398" s="370"/>
      <c r="X398" s="370"/>
      <c r="Y398" s="370"/>
      <c r="Z398" s="371"/>
      <c r="AA398" s="369" t="str">
        <f>Calcu!I356</f>
        <v/>
      </c>
      <c r="AB398" s="370"/>
      <c r="AC398" s="370"/>
      <c r="AD398" s="370"/>
      <c r="AE398" s="371"/>
      <c r="AF398" s="369" t="str">
        <f>Calcu!J356</f>
        <v/>
      </c>
      <c r="AG398" s="370"/>
      <c r="AH398" s="370"/>
      <c r="AI398" s="370"/>
      <c r="AJ398" s="371"/>
      <c r="AK398" s="369" t="str">
        <f>Calcu!K356</f>
        <v/>
      </c>
      <c r="AL398" s="370"/>
      <c r="AM398" s="370"/>
      <c r="AN398" s="370"/>
      <c r="AO398" s="371"/>
      <c r="AP398" s="369" t="str">
        <f>Calcu!L356</f>
        <v/>
      </c>
      <c r="AQ398" s="370"/>
      <c r="AR398" s="370"/>
      <c r="AS398" s="370"/>
      <c r="AT398" s="371"/>
      <c r="AU398" s="395" t="str">
        <f>Calcu!M356</f>
        <v/>
      </c>
      <c r="AV398" s="396"/>
      <c r="AW398" s="396"/>
      <c r="AX398" s="396"/>
      <c r="AY398" s="397"/>
    </row>
    <row r="399" spans="1:51" ht="18.75" customHeight="1">
      <c r="A399" s="56"/>
      <c r="B399" s="369" t="str">
        <f>Calcu!C357</f>
        <v/>
      </c>
      <c r="C399" s="370"/>
      <c r="D399" s="370"/>
      <c r="E399" s="370"/>
      <c r="F399" s="371"/>
      <c r="G399" s="369" t="str">
        <f>Calcu!D357</f>
        <v/>
      </c>
      <c r="H399" s="370"/>
      <c r="I399" s="370"/>
      <c r="J399" s="370"/>
      <c r="K399" s="371"/>
      <c r="L399" s="369" t="str">
        <f>Calcu!E357</f>
        <v/>
      </c>
      <c r="M399" s="370"/>
      <c r="N399" s="370"/>
      <c r="O399" s="370"/>
      <c r="P399" s="371"/>
      <c r="Q399" s="369" t="str">
        <f>Calcu!G357</f>
        <v/>
      </c>
      <c r="R399" s="370"/>
      <c r="S399" s="370"/>
      <c r="T399" s="370"/>
      <c r="U399" s="371"/>
      <c r="V399" s="369" t="str">
        <f>Calcu!H357</f>
        <v/>
      </c>
      <c r="W399" s="370"/>
      <c r="X399" s="370"/>
      <c r="Y399" s="370"/>
      <c r="Z399" s="371"/>
      <c r="AA399" s="369" t="str">
        <f>Calcu!I357</f>
        <v/>
      </c>
      <c r="AB399" s="370"/>
      <c r="AC399" s="370"/>
      <c r="AD399" s="370"/>
      <c r="AE399" s="371"/>
      <c r="AF399" s="369" t="str">
        <f>Calcu!J357</f>
        <v/>
      </c>
      <c r="AG399" s="370"/>
      <c r="AH399" s="370"/>
      <c r="AI399" s="370"/>
      <c r="AJ399" s="371"/>
      <c r="AK399" s="369" t="str">
        <f>Calcu!K357</f>
        <v/>
      </c>
      <c r="AL399" s="370"/>
      <c r="AM399" s="370"/>
      <c r="AN399" s="370"/>
      <c r="AO399" s="371"/>
      <c r="AP399" s="369" t="str">
        <f>Calcu!L357</f>
        <v/>
      </c>
      <c r="AQ399" s="370"/>
      <c r="AR399" s="370"/>
      <c r="AS399" s="370"/>
      <c r="AT399" s="371"/>
      <c r="AU399" s="395" t="str">
        <f>Calcu!M357</f>
        <v/>
      </c>
      <c r="AV399" s="396"/>
      <c r="AW399" s="396"/>
      <c r="AX399" s="396"/>
      <c r="AY399" s="397"/>
    </row>
    <row r="400" spans="1:51" ht="18.75" customHeight="1">
      <c r="A400" s="56"/>
      <c r="B400" s="369" t="str">
        <f>Calcu!C358</f>
        <v/>
      </c>
      <c r="C400" s="370"/>
      <c r="D400" s="370"/>
      <c r="E400" s="370"/>
      <c r="F400" s="371"/>
      <c r="G400" s="369" t="str">
        <f>Calcu!D358</f>
        <v/>
      </c>
      <c r="H400" s="370"/>
      <c r="I400" s="370"/>
      <c r="J400" s="370"/>
      <c r="K400" s="371"/>
      <c r="L400" s="369" t="str">
        <f>Calcu!E358</f>
        <v/>
      </c>
      <c r="M400" s="370"/>
      <c r="N400" s="370"/>
      <c r="O400" s="370"/>
      <c r="P400" s="371"/>
      <c r="Q400" s="369" t="str">
        <f>Calcu!G358</f>
        <v/>
      </c>
      <c r="R400" s="370"/>
      <c r="S400" s="370"/>
      <c r="T400" s="370"/>
      <c r="U400" s="371"/>
      <c r="V400" s="369" t="str">
        <f>Calcu!H358</f>
        <v/>
      </c>
      <c r="W400" s="370"/>
      <c r="X400" s="370"/>
      <c r="Y400" s="370"/>
      <c r="Z400" s="371"/>
      <c r="AA400" s="369" t="str">
        <f>Calcu!I358</f>
        <v/>
      </c>
      <c r="AB400" s="370"/>
      <c r="AC400" s="370"/>
      <c r="AD400" s="370"/>
      <c r="AE400" s="371"/>
      <c r="AF400" s="369" t="str">
        <f>Calcu!J358</f>
        <v/>
      </c>
      <c r="AG400" s="370"/>
      <c r="AH400" s="370"/>
      <c r="AI400" s="370"/>
      <c r="AJ400" s="371"/>
      <c r="AK400" s="369" t="str">
        <f>Calcu!K358</f>
        <v/>
      </c>
      <c r="AL400" s="370"/>
      <c r="AM400" s="370"/>
      <c r="AN400" s="370"/>
      <c r="AO400" s="371"/>
      <c r="AP400" s="369" t="str">
        <f>Calcu!L358</f>
        <v/>
      </c>
      <c r="AQ400" s="370"/>
      <c r="AR400" s="370"/>
      <c r="AS400" s="370"/>
      <c r="AT400" s="371"/>
      <c r="AU400" s="395" t="str">
        <f>Calcu!M358</f>
        <v/>
      </c>
      <c r="AV400" s="396"/>
      <c r="AW400" s="396"/>
      <c r="AX400" s="396"/>
      <c r="AY400" s="397"/>
    </row>
    <row r="401" spans="1:51" ht="18.75" customHeight="1">
      <c r="A401" s="56"/>
      <c r="B401" s="369" t="str">
        <f>Calcu!C359</f>
        <v/>
      </c>
      <c r="C401" s="370"/>
      <c r="D401" s="370"/>
      <c r="E401" s="370"/>
      <c r="F401" s="371"/>
      <c r="G401" s="369" t="str">
        <f>Calcu!D359</f>
        <v/>
      </c>
      <c r="H401" s="370"/>
      <c r="I401" s="370"/>
      <c r="J401" s="370"/>
      <c r="K401" s="371"/>
      <c r="L401" s="369" t="str">
        <f>Calcu!E359</f>
        <v/>
      </c>
      <c r="M401" s="370"/>
      <c r="N401" s="370"/>
      <c r="O401" s="370"/>
      <c r="P401" s="371"/>
      <c r="Q401" s="369" t="str">
        <f>Calcu!G359</f>
        <v/>
      </c>
      <c r="R401" s="370"/>
      <c r="S401" s="370"/>
      <c r="T401" s="370"/>
      <c r="U401" s="371"/>
      <c r="V401" s="369" t="str">
        <f>Calcu!H359</f>
        <v/>
      </c>
      <c r="W401" s="370"/>
      <c r="X401" s="370"/>
      <c r="Y401" s="370"/>
      <c r="Z401" s="371"/>
      <c r="AA401" s="369" t="str">
        <f>Calcu!I359</f>
        <v/>
      </c>
      <c r="AB401" s="370"/>
      <c r="AC401" s="370"/>
      <c r="AD401" s="370"/>
      <c r="AE401" s="371"/>
      <c r="AF401" s="369" t="str">
        <f>Calcu!J359</f>
        <v/>
      </c>
      <c r="AG401" s="370"/>
      <c r="AH401" s="370"/>
      <c r="AI401" s="370"/>
      <c r="AJ401" s="371"/>
      <c r="AK401" s="369" t="str">
        <f>Calcu!K359</f>
        <v/>
      </c>
      <c r="AL401" s="370"/>
      <c r="AM401" s="370"/>
      <c r="AN401" s="370"/>
      <c r="AO401" s="371"/>
      <c r="AP401" s="369" t="str">
        <f>Calcu!L359</f>
        <v/>
      </c>
      <c r="AQ401" s="370"/>
      <c r="AR401" s="370"/>
      <c r="AS401" s="370"/>
      <c r="AT401" s="371"/>
      <c r="AU401" s="395" t="str">
        <f>Calcu!M359</f>
        <v/>
      </c>
      <c r="AV401" s="396"/>
      <c r="AW401" s="396"/>
      <c r="AX401" s="396"/>
      <c r="AY401" s="397"/>
    </row>
    <row r="402" spans="1:51" ht="18.75" customHeight="1">
      <c r="A402" s="56"/>
      <c r="B402" s="369" t="str">
        <f>Calcu!C360</f>
        <v/>
      </c>
      <c r="C402" s="370"/>
      <c r="D402" s="370"/>
      <c r="E402" s="370"/>
      <c r="F402" s="371"/>
      <c r="G402" s="369" t="str">
        <f>Calcu!D360</f>
        <v/>
      </c>
      <c r="H402" s="370"/>
      <c r="I402" s="370"/>
      <c r="J402" s="370"/>
      <c r="K402" s="371"/>
      <c r="L402" s="369" t="str">
        <f>Calcu!E360</f>
        <v/>
      </c>
      <c r="M402" s="370"/>
      <c r="N402" s="370"/>
      <c r="O402" s="370"/>
      <c r="P402" s="371"/>
      <c r="Q402" s="369" t="str">
        <f>Calcu!G360</f>
        <v/>
      </c>
      <c r="R402" s="370"/>
      <c r="S402" s="370"/>
      <c r="T402" s="370"/>
      <c r="U402" s="371"/>
      <c r="V402" s="369" t="str">
        <f>Calcu!H360</f>
        <v/>
      </c>
      <c r="W402" s="370"/>
      <c r="X402" s="370"/>
      <c r="Y402" s="370"/>
      <c r="Z402" s="371"/>
      <c r="AA402" s="369" t="str">
        <f>Calcu!I360</f>
        <v/>
      </c>
      <c r="AB402" s="370"/>
      <c r="AC402" s="370"/>
      <c r="AD402" s="370"/>
      <c r="AE402" s="371"/>
      <c r="AF402" s="369" t="str">
        <f>Calcu!J360</f>
        <v/>
      </c>
      <c r="AG402" s="370"/>
      <c r="AH402" s="370"/>
      <c r="AI402" s="370"/>
      <c r="AJ402" s="371"/>
      <c r="AK402" s="369" t="str">
        <f>Calcu!K360</f>
        <v/>
      </c>
      <c r="AL402" s="370"/>
      <c r="AM402" s="370"/>
      <c r="AN402" s="370"/>
      <c r="AO402" s="371"/>
      <c r="AP402" s="369" t="str">
        <f>Calcu!L360</f>
        <v/>
      </c>
      <c r="AQ402" s="370"/>
      <c r="AR402" s="370"/>
      <c r="AS402" s="370"/>
      <c r="AT402" s="371"/>
      <c r="AU402" s="395" t="str">
        <f>Calcu!M360</f>
        <v/>
      </c>
      <c r="AV402" s="396"/>
      <c r="AW402" s="396"/>
      <c r="AX402" s="396"/>
      <c r="AY402" s="397"/>
    </row>
    <row r="403" spans="1:51" ht="18.75" customHeight="1">
      <c r="A403" s="56"/>
      <c r="B403" s="369" t="str">
        <f>Calcu!C361</f>
        <v/>
      </c>
      <c r="C403" s="370"/>
      <c r="D403" s="370"/>
      <c r="E403" s="370"/>
      <c r="F403" s="371"/>
      <c r="G403" s="369" t="str">
        <f>Calcu!D361</f>
        <v/>
      </c>
      <c r="H403" s="370"/>
      <c r="I403" s="370"/>
      <c r="J403" s="370"/>
      <c r="K403" s="371"/>
      <c r="L403" s="369" t="str">
        <f>Calcu!E361</f>
        <v/>
      </c>
      <c r="M403" s="370"/>
      <c r="N403" s="370"/>
      <c r="O403" s="370"/>
      <c r="P403" s="371"/>
      <c r="Q403" s="369" t="str">
        <f>Calcu!G361</f>
        <v/>
      </c>
      <c r="R403" s="370"/>
      <c r="S403" s="370"/>
      <c r="T403" s="370"/>
      <c r="U403" s="371"/>
      <c r="V403" s="369" t="str">
        <f>Calcu!H361</f>
        <v/>
      </c>
      <c r="W403" s="370"/>
      <c r="X403" s="370"/>
      <c r="Y403" s="370"/>
      <c r="Z403" s="371"/>
      <c r="AA403" s="369" t="str">
        <f>Calcu!I361</f>
        <v/>
      </c>
      <c r="AB403" s="370"/>
      <c r="AC403" s="370"/>
      <c r="AD403" s="370"/>
      <c r="AE403" s="371"/>
      <c r="AF403" s="369" t="str">
        <f>Calcu!J361</f>
        <v/>
      </c>
      <c r="AG403" s="370"/>
      <c r="AH403" s="370"/>
      <c r="AI403" s="370"/>
      <c r="AJ403" s="371"/>
      <c r="AK403" s="369" t="str">
        <f>Calcu!K361</f>
        <v/>
      </c>
      <c r="AL403" s="370"/>
      <c r="AM403" s="370"/>
      <c r="AN403" s="370"/>
      <c r="AO403" s="371"/>
      <c r="AP403" s="369" t="str">
        <f>Calcu!L361</f>
        <v/>
      </c>
      <c r="AQ403" s="370"/>
      <c r="AR403" s="370"/>
      <c r="AS403" s="370"/>
      <c r="AT403" s="371"/>
      <c r="AU403" s="395" t="str">
        <f>Calcu!M361</f>
        <v/>
      </c>
      <c r="AV403" s="396"/>
      <c r="AW403" s="396"/>
      <c r="AX403" s="396"/>
      <c r="AY403" s="397"/>
    </row>
    <row r="404" spans="1:51" ht="18.75" customHeight="1">
      <c r="A404" s="56"/>
      <c r="B404" s="369" t="str">
        <f>Calcu!C362</f>
        <v/>
      </c>
      <c r="C404" s="370"/>
      <c r="D404" s="370"/>
      <c r="E404" s="370"/>
      <c r="F404" s="371"/>
      <c r="G404" s="369" t="str">
        <f>Calcu!D362</f>
        <v/>
      </c>
      <c r="H404" s="370"/>
      <c r="I404" s="370"/>
      <c r="J404" s="370"/>
      <c r="K404" s="371"/>
      <c r="L404" s="369" t="str">
        <f>Calcu!E362</f>
        <v/>
      </c>
      <c r="M404" s="370"/>
      <c r="N404" s="370"/>
      <c r="O404" s="370"/>
      <c r="P404" s="371"/>
      <c r="Q404" s="369" t="str">
        <f>Calcu!G362</f>
        <v/>
      </c>
      <c r="R404" s="370"/>
      <c r="S404" s="370"/>
      <c r="T404" s="370"/>
      <c r="U404" s="371"/>
      <c r="V404" s="369" t="str">
        <f>Calcu!H362</f>
        <v/>
      </c>
      <c r="W404" s="370"/>
      <c r="X404" s="370"/>
      <c r="Y404" s="370"/>
      <c r="Z404" s="371"/>
      <c r="AA404" s="369" t="str">
        <f>Calcu!I362</f>
        <v/>
      </c>
      <c r="AB404" s="370"/>
      <c r="AC404" s="370"/>
      <c r="AD404" s="370"/>
      <c r="AE404" s="371"/>
      <c r="AF404" s="369" t="str">
        <f>Calcu!J362</f>
        <v/>
      </c>
      <c r="AG404" s="370"/>
      <c r="AH404" s="370"/>
      <c r="AI404" s="370"/>
      <c r="AJ404" s="371"/>
      <c r="AK404" s="369" t="str">
        <f>Calcu!K362</f>
        <v/>
      </c>
      <c r="AL404" s="370"/>
      <c r="AM404" s="370"/>
      <c r="AN404" s="370"/>
      <c r="AO404" s="371"/>
      <c r="AP404" s="369" t="str">
        <f>Calcu!L362</f>
        <v/>
      </c>
      <c r="AQ404" s="370"/>
      <c r="AR404" s="370"/>
      <c r="AS404" s="370"/>
      <c r="AT404" s="371"/>
      <c r="AU404" s="395" t="str">
        <f>Calcu!M362</f>
        <v/>
      </c>
      <c r="AV404" s="396"/>
      <c r="AW404" s="396"/>
      <c r="AX404" s="396"/>
      <c r="AY404" s="397"/>
    </row>
    <row r="405" spans="1:51" ht="18.75" customHeight="1">
      <c r="A405" s="56"/>
      <c r="B405" s="369" t="str">
        <f>Calcu!C363</f>
        <v/>
      </c>
      <c r="C405" s="370"/>
      <c r="D405" s="370"/>
      <c r="E405" s="370"/>
      <c r="F405" s="371"/>
      <c r="G405" s="369" t="str">
        <f>Calcu!D363</f>
        <v/>
      </c>
      <c r="H405" s="370"/>
      <c r="I405" s="370"/>
      <c r="J405" s="370"/>
      <c r="K405" s="371"/>
      <c r="L405" s="369" t="str">
        <f>Calcu!E363</f>
        <v/>
      </c>
      <c r="M405" s="370"/>
      <c r="N405" s="370"/>
      <c r="O405" s="370"/>
      <c r="P405" s="371"/>
      <c r="Q405" s="369" t="str">
        <f>Calcu!G363</f>
        <v/>
      </c>
      <c r="R405" s="370"/>
      <c r="S405" s="370"/>
      <c r="T405" s="370"/>
      <c r="U405" s="371"/>
      <c r="V405" s="369" t="str">
        <f>Calcu!H363</f>
        <v/>
      </c>
      <c r="W405" s="370"/>
      <c r="X405" s="370"/>
      <c r="Y405" s="370"/>
      <c r="Z405" s="371"/>
      <c r="AA405" s="369" t="str">
        <f>Calcu!I363</f>
        <v/>
      </c>
      <c r="AB405" s="370"/>
      <c r="AC405" s="370"/>
      <c r="AD405" s="370"/>
      <c r="AE405" s="371"/>
      <c r="AF405" s="369" t="str">
        <f>Calcu!J363</f>
        <v/>
      </c>
      <c r="AG405" s="370"/>
      <c r="AH405" s="370"/>
      <c r="AI405" s="370"/>
      <c r="AJ405" s="371"/>
      <c r="AK405" s="369" t="str">
        <f>Calcu!K363</f>
        <v/>
      </c>
      <c r="AL405" s="370"/>
      <c r="AM405" s="370"/>
      <c r="AN405" s="370"/>
      <c r="AO405" s="371"/>
      <c r="AP405" s="369" t="str">
        <f>Calcu!L363</f>
        <v/>
      </c>
      <c r="AQ405" s="370"/>
      <c r="AR405" s="370"/>
      <c r="AS405" s="370"/>
      <c r="AT405" s="371"/>
      <c r="AU405" s="395" t="str">
        <f>Calcu!M363</f>
        <v/>
      </c>
      <c r="AV405" s="396"/>
      <c r="AW405" s="396"/>
      <c r="AX405" s="396"/>
      <c r="AY405" s="397"/>
    </row>
    <row r="406" spans="1:51" ht="18.75" customHeight="1">
      <c r="A406" s="56"/>
      <c r="B406" s="369" t="str">
        <f>Calcu!C364</f>
        <v/>
      </c>
      <c r="C406" s="370"/>
      <c r="D406" s="370"/>
      <c r="E406" s="370"/>
      <c r="F406" s="371"/>
      <c r="G406" s="369" t="str">
        <f>Calcu!D364</f>
        <v/>
      </c>
      <c r="H406" s="370"/>
      <c r="I406" s="370"/>
      <c r="J406" s="370"/>
      <c r="K406" s="371"/>
      <c r="L406" s="369" t="str">
        <f>Calcu!E364</f>
        <v/>
      </c>
      <c r="M406" s="370"/>
      <c r="N406" s="370"/>
      <c r="O406" s="370"/>
      <c r="P406" s="371"/>
      <c r="Q406" s="369" t="str">
        <f>Calcu!G364</f>
        <v/>
      </c>
      <c r="R406" s="370"/>
      <c r="S406" s="370"/>
      <c r="T406" s="370"/>
      <c r="U406" s="371"/>
      <c r="V406" s="369" t="str">
        <f>Calcu!H364</f>
        <v/>
      </c>
      <c r="W406" s="370"/>
      <c r="X406" s="370"/>
      <c r="Y406" s="370"/>
      <c r="Z406" s="371"/>
      <c r="AA406" s="369" t="str">
        <f>Calcu!I364</f>
        <v/>
      </c>
      <c r="AB406" s="370"/>
      <c r="AC406" s="370"/>
      <c r="AD406" s="370"/>
      <c r="AE406" s="371"/>
      <c r="AF406" s="369" t="str">
        <f>Calcu!J364</f>
        <v/>
      </c>
      <c r="AG406" s="370"/>
      <c r="AH406" s="370"/>
      <c r="AI406" s="370"/>
      <c r="AJ406" s="371"/>
      <c r="AK406" s="369" t="str">
        <f>Calcu!K364</f>
        <v/>
      </c>
      <c r="AL406" s="370"/>
      <c r="AM406" s="370"/>
      <c r="AN406" s="370"/>
      <c r="AO406" s="371"/>
      <c r="AP406" s="369" t="str">
        <f>Calcu!L364</f>
        <v/>
      </c>
      <c r="AQ406" s="370"/>
      <c r="AR406" s="370"/>
      <c r="AS406" s="370"/>
      <c r="AT406" s="371"/>
      <c r="AU406" s="395" t="str">
        <f>Calcu!M364</f>
        <v/>
      </c>
      <c r="AV406" s="396"/>
      <c r="AW406" s="396"/>
      <c r="AX406" s="396"/>
      <c r="AY406" s="397"/>
    </row>
    <row r="407" spans="1:51" ht="18.75" customHeight="1">
      <c r="A407" s="56"/>
      <c r="B407" s="369" t="str">
        <f>Calcu!C365</f>
        <v/>
      </c>
      <c r="C407" s="370"/>
      <c r="D407" s="370"/>
      <c r="E407" s="370"/>
      <c r="F407" s="371"/>
      <c r="G407" s="369" t="str">
        <f>Calcu!D365</f>
        <v/>
      </c>
      <c r="H407" s="370"/>
      <c r="I407" s="370"/>
      <c r="J407" s="370"/>
      <c r="K407" s="371"/>
      <c r="L407" s="369" t="str">
        <f>Calcu!E365</f>
        <v/>
      </c>
      <c r="M407" s="370"/>
      <c r="N407" s="370"/>
      <c r="O407" s="370"/>
      <c r="P407" s="371"/>
      <c r="Q407" s="369" t="str">
        <f>Calcu!G365</f>
        <v/>
      </c>
      <c r="R407" s="370"/>
      <c r="S407" s="370"/>
      <c r="T407" s="370"/>
      <c r="U407" s="371"/>
      <c r="V407" s="369" t="str">
        <f>Calcu!H365</f>
        <v/>
      </c>
      <c r="W407" s="370"/>
      <c r="X407" s="370"/>
      <c r="Y407" s="370"/>
      <c r="Z407" s="371"/>
      <c r="AA407" s="369" t="str">
        <f>Calcu!I365</f>
        <v/>
      </c>
      <c r="AB407" s="370"/>
      <c r="AC407" s="370"/>
      <c r="AD407" s="370"/>
      <c r="AE407" s="371"/>
      <c r="AF407" s="369" t="str">
        <f>Calcu!J365</f>
        <v/>
      </c>
      <c r="AG407" s="370"/>
      <c r="AH407" s="370"/>
      <c r="AI407" s="370"/>
      <c r="AJ407" s="371"/>
      <c r="AK407" s="369" t="str">
        <f>Calcu!K365</f>
        <v/>
      </c>
      <c r="AL407" s="370"/>
      <c r="AM407" s="370"/>
      <c r="AN407" s="370"/>
      <c r="AO407" s="371"/>
      <c r="AP407" s="369" t="str">
        <f>Calcu!L365</f>
        <v/>
      </c>
      <c r="AQ407" s="370"/>
      <c r="AR407" s="370"/>
      <c r="AS407" s="370"/>
      <c r="AT407" s="371"/>
      <c r="AU407" s="395" t="str">
        <f>Calcu!M365</f>
        <v/>
      </c>
      <c r="AV407" s="396"/>
      <c r="AW407" s="396"/>
      <c r="AX407" s="396"/>
      <c r="AY407" s="397"/>
    </row>
    <row r="408" spans="1:51" ht="18.75" customHeight="1">
      <c r="A408" s="56"/>
      <c r="B408" s="369" t="str">
        <f>Calcu!C366</f>
        <v/>
      </c>
      <c r="C408" s="370"/>
      <c r="D408" s="370"/>
      <c r="E408" s="370"/>
      <c r="F408" s="371"/>
      <c r="G408" s="369" t="str">
        <f>Calcu!D366</f>
        <v/>
      </c>
      <c r="H408" s="370"/>
      <c r="I408" s="370"/>
      <c r="J408" s="370"/>
      <c r="K408" s="371"/>
      <c r="L408" s="369" t="str">
        <f>Calcu!E366</f>
        <v/>
      </c>
      <c r="M408" s="370"/>
      <c r="N408" s="370"/>
      <c r="O408" s="370"/>
      <c r="P408" s="371"/>
      <c r="Q408" s="369" t="str">
        <f>Calcu!G366</f>
        <v/>
      </c>
      <c r="R408" s="370"/>
      <c r="S408" s="370"/>
      <c r="T408" s="370"/>
      <c r="U408" s="371"/>
      <c r="V408" s="369" t="str">
        <f>Calcu!H366</f>
        <v/>
      </c>
      <c r="W408" s="370"/>
      <c r="X408" s="370"/>
      <c r="Y408" s="370"/>
      <c r="Z408" s="371"/>
      <c r="AA408" s="369" t="str">
        <f>Calcu!I366</f>
        <v/>
      </c>
      <c r="AB408" s="370"/>
      <c r="AC408" s="370"/>
      <c r="AD408" s="370"/>
      <c r="AE408" s="371"/>
      <c r="AF408" s="369" t="str">
        <f>Calcu!J366</f>
        <v/>
      </c>
      <c r="AG408" s="370"/>
      <c r="AH408" s="370"/>
      <c r="AI408" s="370"/>
      <c r="AJ408" s="371"/>
      <c r="AK408" s="369" t="str">
        <f>Calcu!K366</f>
        <v/>
      </c>
      <c r="AL408" s="370"/>
      <c r="AM408" s="370"/>
      <c r="AN408" s="370"/>
      <c r="AO408" s="371"/>
      <c r="AP408" s="369" t="str">
        <f>Calcu!L366</f>
        <v/>
      </c>
      <c r="AQ408" s="370"/>
      <c r="AR408" s="370"/>
      <c r="AS408" s="370"/>
      <c r="AT408" s="371"/>
      <c r="AU408" s="395" t="str">
        <f>Calcu!M366</f>
        <v/>
      </c>
      <c r="AV408" s="396"/>
      <c r="AW408" s="396"/>
      <c r="AX408" s="396"/>
      <c r="AY408" s="397"/>
    </row>
    <row r="409" spans="1:51" ht="18.75" customHeight="1">
      <c r="A409" s="56"/>
      <c r="B409" s="369" t="str">
        <f>Calcu!C367</f>
        <v/>
      </c>
      <c r="C409" s="370"/>
      <c r="D409" s="370"/>
      <c r="E409" s="370"/>
      <c r="F409" s="371"/>
      <c r="G409" s="369" t="str">
        <f>Calcu!D367</f>
        <v/>
      </c>
      <c r="H409" s="370"/>
      <c r="I409" s="370"/>
      <c r="J409" s="370"/>
      <c r="K409" s="371"/>
      <c r="L409" s="369" t="str">
        <f>Calcu!E367</f>
        <v/>
      </c>
      <c r="M409" s="370"/>
      <c r="N409" s="370"/>
      <c r="O409" s="370"/>
      <c r="P409" s="371"/>
      <c r="Q409" s="369" t="str">
        <f>Calcu!G367</f>
        <v/>
      </c>
      <c r="R409" s="370"/>
      <c r="S409" s="370"/>
      <c r="T409" s="370"/>
      <c r="U409" s="371"/>
      <c r="V409" s="369" t="str">
        <f>Calcu!H367</f>
        <v/>
      </c>
      <c r="W409" s="370"/>
      <c r="X409" s="370"/>
      <c r="Y409" s="370"/>
      <c r="Z409" s="371"/>
      <c r="AA409" s="369" t="str">
        <f>Calcu!I367</f>
        <v/>
      </c>
      <c r="AB409" s="370"/>
      <c r="AC409" s="370"/>
      <c r="AD409" s="370"/>
      <c r="AE409" s="371"/>
      <c r="AF409" s="369" t="str">
        <f>Calcu!J367</f>
        <v/>
      </c>
      <c r="AG409" s="370"/>
      <c r="AH409" s="370"/>
      <c r="AI409" s="370"/>
      <c r="AJ409" s="371"/>
      <c r="AK409" s="369" t="str">
        <f>Calcu!K367</f>
        <v/>
      </c>
      <c r="AL409" s="370"/>
      <c r="AM409" s="370"/>
      <c r="AN409" s="370"/>
      <c r="AO409" s="371"/>
      <c r="AP409" s="369" t="str">
        <f>Calcu!L367</f>
        <v/>
      </c>
      <c r="AQ409" s="370"/>
      <c r="AR409" s="370"/>
      <c r="AS409" s="370"/>
      <c r="AT409" s="371"/>
      <c r="AU409" s="395" t="str">
        <f>Calcu!M367</f>
        <v/>
      </c>
      <c r="AV409" s="396"/>
      <c r="AW409" s="396"/>
      <c r="AX409" s="396"/>
      <c r="AY409" s="397"/>
    </row>
    <row r="410" spans="1:51" ht="18.75" customHeight="1">
      <c r="A410" s="56"/>
      <c r="B410" s="369" t="str">
        <f>Calcu!C368</f>
        <v/>
      </c>
      <c r="C410" s="370"/>
      <c r="D410" s="370"/>
      <c r="E410" s="370"/>
      <c r="F410" s="371"/>
      <c r="G410" s="369" t="str">
        <f>Calcu!D368</f>
        <v/>
      </c>
      <c r="H410" s="370"/>
      <c r="I410" s="370"/>
      <c r="J410" s="370"/>
      <c r="K410" s="371"/>
      <c r="L410" s="369" t="str">
        <f>Calcu!E368</f>
        <v/>
      </c>
      <c r="M410" s="370"/>
      <c r="N410" s="370"/>
      <c r="O410" s="370"/>
      <c r="P410" s="371"/>
      <c r="Q410" s="369" t="str">
        <f>Calcu!G368</f>
        <v/>
      </c>
      <c r="R410" s="370"/>
      <c r="S410" s="370"/>
      <c r="T410" s="370"/>
      <c r="U410" s="371"/>
      <c r="V410" s="369" t="str">
        <f>Calcu!H368</f>
        <v/>
      </c>
      <c r="W410" s="370"/>
      <c r="X410" s="370"/>
      <c r="Y410" s="370"/>
      <c r="Z410" s="371"/>
      <c r="AA410" s="369" t="str">
        <f>Calcu!I368</f>
        <v/>
      </c>
      <c r="AB410" s="370"/>
      <c r="AC410" s="370"/>
      <c r="AD410" s="370"/>
      <c r="AE410" s="371"/>
      <c r="AF410" s="369" t="str">
        <f>Calcu!J368</f>
        <v/>
      </c>
      <c r="AG410" s="370"/>
      <c r="AH410" s="370"/>
      <c r="AI410" s="370"/>
      <c r="AJ410" s="371"/>
      <c r="AK410" s="369" t="str">
        <f>Calcu!K368</f>
        <v/>
      </c>
      <c r="AL410" s="370"/>
      <c r="AM410" s="370"/>
      <c r="AN410" s="370"/>
      <c r="AO410" s="371"/>
      <c r="AP410" s="369" t="str">
        <f>Calcu!L368</f>
        <v/>
      </c>
      <c r="AQ410" s="370"/>
      <c r="AR410" s="370"/>
      <c r="AS410" s="370"/>
      <c r="AT410" s="371"/>
      <c r="AU410" s="395" t="str">
        <f>Calcu!M368</f>
        <v/>
      </c>
      <c r="AV410" s="396"/>
      <c r="AW410" s="396"/>
      <c r="AX410" s="396"/>
      <c r="AY410" s="397"/>
    </row>
    <row r="411" spans="1:51" ht="18.75" customHeight="1">
      <c r="A411" s="56"/>
      <c r="B411" s="369" t="str">
        <f>Calcu!C369</f>
        <v/>
      </c>
      <c r="C411" s="370"/>
      <c r="D411" s="370"/>
      <c r="E411" s="370"/>
      <c r="F411" s="371"/>
      <c r="G411" s="369" t="str">
        <f>Calcu!D369</f>
        <v/>
      </c>
      <c r="H411" s="370"/>
      <c r="I411" s="370"/>
      <c r="J411" s="370"/>
      <c r="K411" s="371"/>
      <c r="L411" s="369" t="str">
        <f>Calcu!E369</f>
        <v/>
      </c>
      <c r="M411" s="370"/>
      <c r="N411" s="370"/>
      <c r="O411" s="370"/>
      <c r="P411" s="371"/>
      <c r="Q411" s="369" t="str">
        <f>Calcu!G369</f>
        <v/>
      </c>
      <c r="R411" s="370"/>
      <c r="S411" s="370"/>
      <c r="T411" s="370"/>
      <c r="U411" s="371"/>
      <c r="V411" s="369" t="str">
        <f>Calcu!H369</f>
        <v/>
      </c>
      <c r="W411" s="370"/>
      <c r="X411" s="370"/>
      <c r="Y411" s="370"/>
      <c r="Z411" s="371"/>
      <c r="AA411" s="369" t="str">
        <f>Calcu!I369</f>
        <v/>
      </c>
      <c r="AB411" s="370"/>
      <c r="AC411" s="370"/>
      <c r="AD411" s="370"/>
      <c r="AE411" s="371"/>
      <c r="AF411" s="369" t="str">
        <f>Calcu!J369</f>
        <v/>
      </c>
      <c r="AG411" s="370"/>
      <c r="AH411" s="370"/>
      <c r="AI411" s="370"/>
      <c r="AJ411" s="371"/>
      <c r="AK411" s="369" t="str">
        <f>Calcu!K369</f>
        <v/>
      </c>
      <c r="AL411" s="370"/>
      <c r="AM411" s="370"/>
      <c r="AN411" s="370"/>
      <c r="AO411" s="371"/>
      <c r="AP411" s="369" t="str">
        <f>Calcu!L369</f>
        <v/>
      </c>
      <c r="AQ411" s="370"/>
      <c r="AR411" s="370"/>
      <c r="AS411" s="370"/>
      <c r="AT411" s="371"/>
      <c r="AU411" s="395" t="str">
        <f>Calcu!M369</f>
        <v/>
      </c>
      <c r="AV411" s="396"/>
      <c r="AW411" s="396"/>
      <c r="AX411" s="396"/>
      <c r="AY411" s="397"/>
    </row>
    <row r="412" spans="1:51" ht="18.75" customHeight="1">
      <c r="A412" s="56"/>
      <c r="B412" s="369" t="str">
        <f>Calcu!C370</f>
        <v/>
      </c>
      <c r="C412" s="370"/>
      <c r="D412" s="370"/>
      <c r="E412" s="370"/>
      <c r="F412" s="371"/>
      <c r="G412" s="369" t="str">
        <f>Calcu!D370</f>
        <v/>
      </c>
      <c r="H412" s="370"/>
      <c r="I412" s="370"/>
      <c r="J412" s="370"/>
      <c r="K412" s="371"/>
      <c r="L412" s="369" t="str">
        <f>Calcu!E370</f>
        <v/>
      </c>
      <c r="M412" s="370"/>
      <c r="N412" s="370"/>
      <c r="O412" s="370"/>
      <c r="P412" s="371"/>
      <c r="Q412" s="369" t="str">
        <f>Calcu!G370</f>
        <v/>
      </c>
      <c r="R412" s="370"/>
      <c r="S412" s="370"/>
      <c r="T412" s="370"/>
      <c r="U412" s="371"/>
      <c r="V412" s="369" t="str">
        <f>Calcu!H370</f>
        <v/>
      </c>
      <c r="W412" s="370"/>
      <c r="X412" s="370"/>
      <c r="Y412" s="370"/>
      <c r="Z412" s="371"/>
      <c r="AA412" s="369" t="str">
        <f>Calcu!I370</f>
        <v/>
      </c>
      <c r="AB412" s="370"/>
      <c r="AC412" s="370"/>
      <c r="AD412" s="370"/>
      <c r="AE412" s="371"/>
      <c r="AF412" s="369" t="str">
        <f>Calcu!J370</f>
        <v/>
      </c>
      <c r="AG412" s="370"/>
      <c r="AH412" s="370"/>
      <c r="AI412" s="370"/>
      <c r="AJ412" s="371"/>
      <c r="AK412" s="369" t="str">
        <f>Calcu!K370</f>
        <v/>
      </c>
      <c r="AL412" s="370"/>
      <c r="AM412" s="370"/>
      <c r="AN412" s="370"/>
      <c r="AO412" s="371"/>
      <c r="AP412" s="369" t="str">
        <f>Calcu!L370</f>
        <v/>
      </c>
      <c r="AQ412" s="370"/>
      <c r="AR412" s="370"/>
      <c r="AS412" s="370"/>
      <c r="AT412" s="371"/>
      <c r="AU412" s="395" t="str">
        <f>Calcu!M370</f>
        <v/>
      </c>
      <c r="AV412" s="396"/>
      <c r="AW412" s="396"/>
      <c r="AX412" s="396"/>
      <c r="AY412" s="397"/>
    </row>
    <row r="413" spans="1:51" ht="18.75" customHeight="1">
      <c r="A413" s="56"/>
      <c r="B413" s="369" t="str">
        <f>Calcu!C371</f>
        <v/>
      </c>
      <c r="C413" s="370"/>
      <c r="D413" s="370"/>
      <c r="E413" s="370"/>
      <c r="F413" s="371"/>
      <c r="G413" s="369" t="str">
        <f>Calcu!D371</f>
        <v/>
      </c>
      <c r="H413" s="370"/>
      <c r="I413" s="370"/>
      <c r="J413" s="370"/>
      <c r="K413" s="371"/>
      <c r="L413" s="369" t="str">
        <f>Calcu!E371</f>
        <v/>
      </c>
      <c r="M413" s="370"/>
      <c r="N413" s="370"/>
      <c r="O413" s="370"/>
      <c r="P413" s="371"/>
      <c r="Q413" s="369" t="str">
        <f>Calcu!G371</f>
        <v/>
      </c>
      <c r="R413" s="370"/>
      <c r="S413" s="370"/>
      <c r="T413" s="370"/>
      <c r="U413" s="371"/>
      <c r="V413" s="369" t="str">
        <f>Calcu!H371</f>
        <v/>
      </c>
      <c r="W413" s="370"/>
      <c r="X413" s="370"/>
      <c r="Y413" s="370"/>
      <c r="Z413" s="371"/>
      <c r="AA413" s="369" t="str">
        <f>Calcu!I371</f>
        <v/>
      </c>
      <c r="AB413" s="370"/>
      <c r="AC413" s="370"/>
      <c r="AD413" s="370"/>
      <c r="AE413" s="371"/>
      <c r="AF413" s="369" t="str">
        <f>Calcu!J371</f>
        <v/>
      </c>
      <c r="AG413" s="370"/>
      <c r="AH413" s="370"/>
      <c r="AI413" s="370"/>
      <c r="AJ413" s="371"/>
      <c r="AK413" s="369" t="str">
        <f>Calcu!K371</f>
        <v/>
      </c>
      <c r="AL413" s="370"/>
      <c r="AM413" s="370"/>
      <c r="AN413" s="370"/>
      <c r="AO413" s="371"/>
      <c r="AP413" s="369" t="str">
        <f>Calcu!L371</f>
        <v/>
      </c>
      <c r="AQ413" s="370"/>
      <c r="AR413" s="370"/>
      <c r="AS413" s="370"/>
      <c r="AT413" s="371"/>
      <c r="AU413" s="395" t="str">
        <f>Calcu!M371</f>
        <v/>
      </c>
      <c r="AV413" s="396"/>
      <c r="AW413" s="396"/>
      <c r="AX413" s="396"/>
      <c r="AY413" s="397"/>
    </row>
    <row r="414" spans="1:51" ht="18.75" customHeight="1">
      <c r="A414" s="56"/>
      <c r="B414" s="369" t="str">
        <f>Calcu!C372</f>
        <v/>
      </c>
      <c r="C414" s="370"/>
      <c r="D414" s="370"/>
      <c r="E414" s="370"/>
      <c r="F414" s="371"/>
      <c r="G414" s="369" t="str">
        <f>Calcu!D372</f>
        <v/>
      </c>
      <c r="H414" s="370"/>
      <c r="I414" s="370"/>
      <c r="J414" s="370"/>
      <c r="K414" s="371"/>
      <c r="L414" s="369" t="str">
        <f>Calcu!E372</f>
        <v/>
      </c>
      <c r="M414" s="370"/>
      <c r="N414" s="370"/>
      <c r="O414" s="370"/>
      <c r="P414" s="371"/>
      <c r="Q414" s="369" t="str">
        <f>Calcu!G372</f>
        <v/>
      </c>
      <c r="R414" s="370"/>
      <c r="S414" s="370"/>
      <c r="T414" s="370"/>
      <c r="U414" s="371"/>
      <c r="V414" s="369" t="str">
        <f>Calcu!H372</f>
        <v/>
      </c>
      <c r="W414" s="370"/>
      <c r="X414" s="370"/>
      <c r="Y414" s="370"/>
      <c r="Z414" s="371"/>
      <c r="AA414" s="369" t="str">
        <f>Calcu!I372</f>
        <v/>
      </c>
      <c r="AB414" s="370"/>
      <c r="AC414" s="370"/>
      <c r="AD414" s="370"/>
      <c r="AE414" s="371"/>
      <c r="AF414" s="369" t="str">
        <f>Calcu!J372</f>
        <v/>
      </c>
      <c r="AG414" s="370"/>
      <c r="AH414" s="370"/>
      <c r="AI414" s="370"/>
      <c r="AJ414" s="371"/>
      <c r="AK414" s="369" t="str">
        <f>Calcu!K372</f>
        <v/>
      </c>
      <c r="AL414" s="370"/>
      <c r="AM414" s="370"/>
      <c r="AN414" s="370"/>
      <c r="AO414" s="371"/>
      <c r="AP414" s="369" t="str">
        <f>Calcu!L372</f>
        <v/>
      </c>
      <c r="AQ414" s="370"/>
      <c r="AR414" s="370"/>
      <c r="AS414" s="370"/>
      <c r="AT414" s="371"/>
      <c r="AU414" s="395" t="str">
        <f>Calcu!M372</f>
        <v/>
      </c>
      <c r="AV414" s="396"/>
      <c r="AW414" s="396"/>
      <c r="AX414" s="396"/>
      <c r="AY414" s="397"/>
    </row>
    <row r="415" spans="1:51" ht="18.75" customHeight="1">
      <c r="A415" s="56"/>
      <c r="B415" s="369" t="str">
        <f>Calcu!C373</f>
        <v/>
      </c>
      <c r="C415" s="370"/>
      <c r="D415" s="370"/>
      <c r="E415" s="370"/>
      <c r="F415" s="371"/>
      <c r="G415" s="369" t="str">
        <f>Calcu!D373</f>
        <v/>
      </c>
      <c r="H415" s="370"/>
      <c r="I415" s="370"/>
      <c r="J415" s="370"/>
      <c r="K415" s="371"/>
      <c r="L415" s="369" t="str">
        <f>Calcu!E373</f>
        <v/>
      </c>
      <c r="M415" s="370"/>
      <c r="N415" s="370"/>
      <c r="O415" s="370"/>
      <c r="P415" s="371"/>
      <c r="Q415" s="369" t="str">
        <f>Calcu!G373</f>
        <v/>
      </c>
      <c r="R415" s="370"/>
      <c r="S415" s="370"/>
      <c r="T415" s="370"/>
      <c r="U415" s="371"/>
      <c r="V415" s="369" t="str">
        <f>Calcu!H373</f>
        <v/>
      </c>
      <c r="W415" s="370"/>
      <c r="X415" s="370"/>
      <c r="Y415" s="370"/>
      <c r="Z415" s="371"/>
      <c r="AA415" s="369" t="str">
        <f>Calcu!I373</f>
        <v/>
      </c>
      <c r="AB415" s="370"/>
      <c r="AC415" s="370"/>
      <c r="AD415" s="370"/>
      <c r="AE415" s="371"/>
      <c r="AF415" s="369" t="str">
        <f>Calcu!J373</f>
        <v/>
      </c>
      <c r="AG415" s="370"/>
      <c r="AH415" s="370"/>
      <c r="AI415" s="370"/>
      <c r="AJ415" s="371"/>
      <c r="AK415" s="369" t="str">
        <f>Calcu!K373</f>
        <v/>
      </c>
      <c r="AL415" s="370"/>
      <c r="AM415" s="370"/>
      <c r="AN415" s="370"/>
      <c r="AO415" s="371"/>
      <c r="AP415" s="369" t="str">
        <f>Calcu!L373</f>
        <v/>
      </c>
      <c r="AQ415" s="370"/>
      <c r="AR415" s="370"/>
      <c r="AS415" s="370"/>
      <c r="AT415" s="371"/>
      <c r="AU415" s="395" t="str">
        <f>Calcu!M373</f>
        <v/>
      </c>
      <c r="AV415" s="396"/>
      <c r="AW415" s="396"/>
      <c r="AX415" s="396"/>
      <c r="AY415" s="397"/>
    </row>
    <row r="416" spans="1:51" ht="18.75" customHeight="1">
      <c r="A416" s="56"/>
      <c r="B416" s="369" t="str">
        <f>Calcu!C374</f>
        <v/>
      </c>
      <c r="C416" s="370"/>
      <c r="D416" s="370"/>
      <c r="E416" s="370"/>
      <c r="F416" s="371"/>
      <c r="G416" s="369" t="str">
        <f>Calcu!D374</f>
        <v/>
      </c>
      <c r="H416" s="370"/>
      <c r="I416" s="370"/>
      <c r="J416" s="370"/>
      <c r="K416" s="371"/>
      <c r="L416" s="369" t="str">
        <f>Calcu!E374</f>
        <v/>
      </c>
      <c r="M416" s="370"/>
      <c r="N416" s="370"/>
      <c r="O416" s="370"/>
      <c r="P416" s="371"/>
      <c r="Q416" s="369" t="str">
        <f>Calcu!G374</f>
        <v/>
      </c>
      <c r="R416" s="370"/>
      <c r="S416" s="370"/>
      <c r="T416" s="370"/>
      <c r="U416" s="371"/>
      <c r="V416" s="369" t="str">
        <f>Calcu!H374</f>
        <v/>
      </c>
      <c r="W416" s="370"/>
      <c r="X416" s="370"/>
      <c r="Y416" s="370"/>
      <c r="Z416" s="371"/>
      <c r="AA416" s="369" t="str">
        <f>Calcu!I374</f>
        <v/>
      </c>
      <c r="AB416" s="370"/>
      <c r="AC416" s="370"/>
      <c r="AD416" s="370"/>
      <c r="AE416" s="371"/>
      <c r="AF416" s="369" t="str">
        <f>Calcu!J374</f>
        <v/>
      </c>
      <c r="AG416" s="370"/>
      <c r="AH416" s="370"/>
      <c r="AI416" s="370"/>
      <c r="AJ416" s="371"/>
      <c r="AK416" s="369" t="str">
        <f>Calcu!K374</f>
        <v/>
      </c>
      <c r="AL416" s="370"/>
      <c r="AM416" s="370"/>
      <c r="AN416" s="370"/>
      <c r="AO416" s="371"/>
      <c r="AP416" s="369" t="str">
        <f>Calcu!L374</f>
        <v/>
      </c>
      <c r="AQ416" s="370"/>
      <c r="AR416" s="370"/>
      <c r="AS416" s="370"/>
      <c r="AT416" s="371"/>
      <c r="AU416" s="395" t="str">
        <f>Calcu!M374</f>
        <v/>
      </c>
      <c r="AV416" s="396"/>
      <c r="AW416" s="396"/>
      <c r="AX416" s="396"/>
      <c r="AY416" s="397"/>
    </row>
    <row r="417" spans="1:56" ht="18.75" customHeight="1">
      <c r="A417" s="56"/>
      <c r="B417" s="369" t="str">
        <f>Calcu!C375</f>
        <v/>
      </c>
      <c r="C417" s="370"/>
      <c r="D417" s="370"/>
      <c r="E417" s="370"/>
      <c r="F417" s="371"/>
      <c r="G417" s="369" t="str">
        <f>Calcu!D375</f>
        <v/>
      </c>
      <c r="H417" s="370"/>
      <c r="I417" s="370"/>
      <c r="J417" s="370"/>
      <c r="K417" s="371"/>
      <c r="L417" s="369" t="str">
        <f>Calcu!E375</f>
        <v/>
      </c>
      <c r="M417" s="370"/>
      <c r="N417" s="370"/>
      <c r="O417" s="370"/>
      <c r="P417" s="371"/>
      <c r="Q417" s="369" t="str">
        <f>Calcu!G375</f>
        <v/>
      </c>
      <c r="R417" s="370"/>
      <c r="S417" s="370"/>
      <c r="T417" s="370"/>
      <c r="U417" s="371"/>
      <c r="V417" s="369" t="str">
        <f>Calcu!H375</f>
        <v/>
      </c>
      <c r="W417" s="370"/>
      <c r="X417" s="370"/>
      <c r="Y417" s="370"/>
      <c r="Z417" s="371"/>
      <c r="AA417" s="369" t="str">
        <f>Calcu!I375</f>
        <v/>
      </c>
      <c r="AB417" s="370"/>
      <c r="AC417" s="370"/>
      <c r="AD417" s="370"/>
      <c r="AE417" s="371"/>
      <c r="AF417" s="369" t="str">
        <f>Calcu!J375</f>
        <v/>
      </c>
      <c r="AG417" s="370"/>
      <c r="AH417" s="370"/>
      <c r="AI417" s="370"/>
      <c r="AJ417" s="371"/>
      <c r="AK417" s="369" t="str">
        <f>Calcu!K375</f>
        <v/>
      </c>
      <c r="AL417" s="370"/>
      <c r="AM417" s="370"/>
      <c r="AN417" s="370"/>
      <c r="AO417" s="371"/>
      <c r="AP417" s="369" t="str">
        <f>Calcu!L375</f>
        <v/>
      </c>
      <c r="AQ417" s="370"/>
      <c r="AR417" s="370"/>
      <c r="AS417" s="370"/>
      <c r="AT417" s="371"/>
      <c r="AU417" s="395" t="str">
        <f>Calcu!M375</f>
        <v/>
      </c>
      <c r="AV417" s="396"/>
      <c r="AW417" s="396"/>
      <c r="AX417" s="396"/>
      <c r="AY417" s="397"/>
    </row>
    <row r="418" spans="1:56" ht="18.75" customHeight="1">
      <c r="A418" s="56"/>
      <c r="B418" s="369" t="str">
        <f>Calcu!C376</f>
        <v/>
      </c>
      <c r="C418" s="370"/>
      <c r="D418" s="370"/>
      <c r="E418" s="370"/>
      <c r="F418" s="371"/>
      <c r="G418" s="369" t="str">
        <f>Calcu!D376</f>
        <v/>
      </c>
      <c r="H418" s="370"/>
      <c r="I418" s="370"/>
      <c r="J418" s="370"/>
      <c r="K418" s="371"/>
      <c r="L418" s="369" t="str">
        <f>Calcu!E376</f>
        <v/>
      </c>
      <c r="M418" s="370"/>
      <c r="N418" s="370"/>
      <c r="O418" s="370"/>
      <c r="P418" s="371"/>
      <c r="Q418" s="369" t="str">
        <f>Calcu!G376</f>
        <v/>
      </c>
      <c r="R418" s="370"/>
      <c r="S418" s="370"/>
      <c r="T418" s="370"/>
      <c r="U418" s="371"/>
      <c r="V418" s="369" t="str">
        <f>Calcu!H376</f>
        <v/>
      </c>
      <c r="W418" s="370"/>
      <c r="X418" s="370"/>
      <c r="Y418" s="370"/>
      <c r="Z418" s="371"/>
      <c r="AA418" s="369" t="str">
        <f>Calcu!I376</f>
        <v/>
      </c>
      <c r="AB418" s="370"/>
      <c r="AC418" s="370"/>
      <c r="AD418" s="370"/>
      <c r="AE418" s="371"/>
      <c r="AF418" s="369" t="str">
        <f>Calcu!J376</f>
        <v/>
      </c>
      <c r="AG418" s="370"/>
      <c r="AH418" s="370"/>
      <c r="AI418" s="370"/>
      <c r="AJ418" s="371"/>
      <c r="AK418" s="369" t="str">
        <f>Calcu!K376</f>
        <v/>
      </c>
      <c r="AL418" s="370"/>
      <c r="AM418" s="370"/>
      <c r="AN418" s="370"/>
      <c r="AO418" s="371"/>
      <c r="AP418" s="369" t="str">
        <f>Calcu!L376</f>
        <v/>
      </c>
      <c r="AQ418" s="370"/>
      <c r="AR418" s="370"/>
      <c r="AS418" s="370"/>
      <c r="AT418" s="371"/>
      <c r="AU418" s="395" t="str">
        <f>Calcu!M376</f>
        <v/>
      </c>
      <c r="AV418" s="396"/>
      <c r="AW418" s="396"/>
      <c r="AX418" s="396"/>
      <c r="AY418" s="397"/>
    </row>
    <row r="419" spans="1:56" ht="18.75" customHeight="1">
      <c r="A419" s="56"/>
      <c r="B419" s="208"/>
      <c r="C419" s="208"/>
      <c r="D419" s="208"/>
      <c r="E419" s="208"/>
      <c r="F419" s="208"/>
      <c r="G419" s="208"/>
      <c r="H419" s="208"/>
      <c r="I419" s="208"/>
      <c r="J419" s="208"/>
      <c r="K419" s="208"/>
      <c r="L419" s="208"/>
      <c r="M419" s="208"/>
      <c r="N419" s="208"/>
      <c r="O419" s="208"/>
      <c r="P419" s="208"/>
      <c r="Q419" s="208"/>
      <c r="R419" s="208"/>
      <c r="S419" s="208"/>
      <c r="T419" s="208"/>
      <c r="U419" s="208"/>
      <c r="V419" s="208"/>
      <c r="W419" s="208"/>
      <c r="X419" s="208"/>
      <c r="Y419" s="208"/>
      <c r="Z419" s="208"/>
      <c r="AA419" s="208"/>
      <c r="AB419" s="208"/>
      <c r="AC419" s="208"/>
      <c r="AD419" s="208"/>
      <c r="AE419" s="208"/>
      <c r="AF419" s="208"/>
      <c r="AG419" s="208"/>
      <c r="AH419" s="208"/>
      <c r="AI419" s="208"/>
      <c r="AJ419" s="208"/>
      <c r="AK419" s="208"/>
      <c r="AL419" s="208"/>
      <c r="AM419" s="208"/>
      <c r="AN419" s="208"/>
      <c r="AO419" s="208"/>
      <c r="AP419" s="208"/>
      <c r="AQ419" s="208"/>
      <c r="AR419" s="208"/>
      <c r="AS419" s="208"/>
      <c r="AT419" s="208"/>
    </row>
    <row r="420" spans="1:56" ht="18.75" customHeight="1">
      <c r="A420" s="59" t="s">
        <v>105</v>
      </c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</row>
    <row r="421" spans="1:56" ht="18.75" customHeight="1">
      <c r="A421" s="55"/>
      <c r="B421" s="374"/>
      <c r="C421" s="375"/>
      <c r="D421" s="376"/>
      <c r="E421" s="382"/>
      <c r="F421" s="383"/>
      <c r="G421" s="383"/>
      <c r="H421" s="383"/>
      <c r="I421" s="384"/>
      <c r="J421" s="385">
        <v>1</v>
      </c>
      <c r="K421" s="385"/>
      <c r="L421" s="385"/>
      <c r="M421" s="385"/>
      <c r="N421" s="385"/>
      <c r="O421" s="385"/>
      <c r="P421" s="385"/>
      <c r="Q421" s="385"/>
      <c r="R421" s="385"/>
      <c r="S421" s="385">
        <v>2</v>
      </c>
      <c r="T421" s="385"/>
      <c r="U421" s="385"/>
      <c r="V421" s="385"/>
      <c r="W421" s="385"/>
      <c r="X421" s="385"/>
      <c r="Y421" s="385"/>
      <c r="Z421" s="385"/>
      <c r="AA421" s="385"/>
      <c r="AB421" s="356">
        <v>3</v>
      </c>
      <c r="AC421" s="357"/>
      <c r="AD421" s="357"/>
      <c r="AE421" s="357"/>
      <c r="AF421" s="358"/>
      <c r="AG421" s="356">
        <v>4</v>
      </c>
      <c r="AH421" s="357"/>
      <c r="AI421" s="357"/>
      <c r="AJ421" s="357"/>
      <c r="AK421" s="358"/>
      <c r="AL421" s="385">
        <v>5</v>
      </c>
      <c r="AM421" s="385"/>
      <c r="AN421" s="385"/>
      <c r="AO421" s="385"/>
      <c r="AP421" s="385"/>
      <c r="AQ421" s="385"/>
      <c r="AR421" s="385"/>
      <c r="AS421" s="385"/>
      <c r="AT421" s="385"/>
      <c r="AU421" s="356">
        <v>6</v>
      </c>
      <c r="AV421" s="357"/>
      <c r="AW421" s="357"/>
      <c r="AX421" s="357"/>
      <c r="AY421" s="358"/>
    </row>
    <row r="422" spans="1:56" ht="18.75" customHeight="1">
      <c r="A422" s="55"/>
      <c r="B422" s="377"/>
      <c r="C422" s="359"/>
      <c r="D422" s="378"/>
      <c r="E422" s="374" t="s">
        <v>382</v>
      </c>
      <c r="F422" s="375"/>
      <c r="G422" s="375"/>
      <c r="H422" s="375"/>
      <c r="I422" s="376"/>
      <c r="J422" s="374" t="s">
        <v>286</v>
      </c>
      <c r="K422" s="375"/>
      <c r="L422" s="375"/>
      <c r="M422" s="375"/>
      <c r="N422" s="375"/>
      <c r="O422" s="375"/>
      <c r="P422" s="375"/>
      <c r="Q422" s="375"/>
      <c r="R422" s="376"/>
      <c r="S422" s="374" t="s">
        <v>93</v>
      </c>
      <c r="T422" s="375"/>
      <c r="U422" s="375"/>
      <c r="V422" s="375"/>
      <c r="W422" s="375"/>
      <c r="X422" s="375"/>
      <c r="Y422" s="375"/>
      <c r="Z422" s="375"/>
      <c r="AA422" s="376"/>
      <c r="AB422" s="374" t="s">
        <v>94</v>
      </c>
      <c r="AC422" s="375"/>
      <c r="AD422" s="375"/>
      <c r="AE422" s="375"/>
      <c r="AF422" s="376"/>
      <c r="AG422" s="374" t="s">
        <v>107</v>
      </c>
      <c r="AH422" s="375"/>
      <c r="AI422" s="375"/>
      <c r="AJ422" s="375"/>
      <c r="AK422" s="376"/>
      <c r="AL422" s="374" t="s">
        <v>108</v>
      </c>
      <c r="AM422" s="375"/>
      <c r="AN422" s="375"/>
      <c r="AO422" s="375"/>
      <c r="AP422" s="375"/>
      <c r="AQ422" s="375"/>
      <c r="AR422" s="375"/>
      <c r="AS422" s="375"/>
      <c r="AT422" s="376"/>
      <c r="AU422" s="374" t="s">
        <v>95</v>
      </c>
      <c r="AV422" s="375"/>
      <c r="AW422" s="375"/>
      <c r="AX422" s="375"/>
      <c r="AY422" s="376"/>
    </row>
    <row r="423" spans="1:56" ht="18.75" customHeight="1">
      <c r="A423" s="55"/>
      <c r="B423" s="379"/>
      <c r="C423" s="380"/>
      <c r="D423" s="381"/>
      <c r="E423" s="386" t="s">
        <v>109</v>
      </c>
      <c r="F423" s="387"/>
      <c r="G423" s="387"/>
      <c r="H423" s="387"/>
      <c r="I423" s="388"/>
      <c r="J423" s="389" t="s">
        <v>383</v>
      </c>
      <c r="K423" s="390"/>
      <c r="L423" s="390"/>
      <c r="M423" s="390"/>
      <c r="N423" s="390"/>
      <c r="O423" s="390"/>
      <c r="P423" s="390"/>
      <c r="Q423" s="390"/>
      <c r="R423" s="391"/>
      <c r="S423" s="389" t="s">
        <v>289</v>
      </c>
      <c r="T423" s="390"/>
      <c r="U423" s="390"/>
      <c r="V423" s="390"/>
      <c r="W423" s="390"/>
      <c r="X423" s="390"/>
      <c r="Y423" s="390"/>
      <c r="Z423" s="390"/>
      <c r="AA423" s="391"/>
      <c r="AB423" s="392"/>
      <c r="AC423" s="393"/>
      <c r="AD423" s="393"/>
      <c r="AE423" s="393"/>
      <c r="AF423" s="394"/>
      <c r="AG423" s="392" t="s">
        <v>129</v>
      </c>
      <c r="AH423" s="393"/>
      <c r="AI423" s="393"/>
      <c r="AJ423" s="393"/>
      <c r="AK423" s="394"/>
      <c r="AL423" s="389" t="s">
        <v>130</v>
      </c>
      <c r="AM423" s="390"/>
      <c r="AN423" s="390"/>
      <c r="AO423" s="390"/>
      <c r="AP423" s="390"/>
      <c r="AQ423" s="390"/>
      <c r="AR423" s="390"/>
      <c r="AS423" s="390"/>
      <c r="AT423" s="391"/>
      <c r="AU423" s="392"/>
      <c r="AV423" s="393"/>
      <c r="AW423" s="393"/>
      <c r="AX423" s="393"/>
      <c r="AY423" s="394"/>
    </row>
    <row r="424" spans="1:56" ht="21" customHeight="1">
      <c r="A424" s="55"/>
      <c r="B424" s="356" t="s">
        <v>97</v>
      </c>
      <c r="C424" s="357"/>
      <c r="D424" s="358"/>
      <c r="E424" s="362" t="s">
        <v>152</v>
      </c>
      <c r="F424" s="363"/>
      <c r="G424" s="363"/>
      <c r="H424" s="363"/>
      <c r="I424" s="364"/>
      <c r="J424" s="365" t="e">
        <f ca="1">Calcu!E381</f>
        <v>#N/A</v>
      </c>
      <c r="K424" s="366"/>
      <c r="L424" s="366"/>
      <c r="M424" s="366"/>
      <c r="N424" s="366"/>
      <c r="O424" s="367" t="str">
        <f>Calcu!F381</f>
        <v>˝</v>
      </c>
      <c r="P424" s="367"/>
      <c r="Q424" s="367"/>
      <c r="R424" s="368"/>
      <c r="S424" s="372" t="e">
        <f>Calcu!M381</f>
        <v>#DIV/0!</v>
      </c>
      <c r="T424" s="373"/>
      <c r="U424" s="373"/>
      <c r="V424" s="373" t="e">
        <v>#REF!</v>
      </c>
      <c r="W424" s="373"/>
      <c r="X424" s="367" t="str">
        <f>Calcu!N381</f>
        <v>˝</v>
      </c>
      <c r="Y424" s="367"/>
      <c r="Z424" s="367"/>
      <c r="AA424" s="368"/>
      <c r="AB424" s="356" t="str">
        <f>Calcu!O381</f>
        <v>정규</v>
      </c>
      <c r="AC424" s="357"/>
      <c r="AD424" s="357"/>
      <c r="AE424" s="357"/>
      <c r="AF424" s="358"/>
      <c r="AG424" s="356">
        <f>Calcu!P381</f>
        <v>1</v>
      </c>
      <c r="AH424" s="357"/>
      <c r="AI424" s="357"/>
      <c r="AJ424" s="357"/>
      <c r="AK424" s="358"/>
      <c r="AL424" s="372" t="e">
        <f>Calcu!Q381</f>
        <v>#DIV/0!</v>
      </c>
      <c r="AM424" s="373"/>
      <c r="AN424" s="373"/>
      <c r="AO424" s="373"/>
      <c r="AP424" s="373"/>
      <c r="AQ424" s="367" t="str">
        <f>Calcu!R381</f>
        <v>˝</v>
      </c>
      <c r="AR424" s="367"/>
      <c r="AS424" s="367"/>
      <c r="AT424" s="368"/>
      <c r="AU424" s="356" t="str">
        <f>Calcu!S381</f>
        <v>∞</v>
      </c>
      <c r="AV424" s="357"/>
      <c r="AW424" s="357"/>
      <c r="AX424" s="357"/>
      <c r="AY424" s="358"/>
    </row>
    <row r="425" spans="1:56" ht="18.75" customHeight="1">
      <c r="A425" s="55"/>
      <c r="B425" s="356" t="s">
        <v>384</v>
      </c>
      <c r="C425" s="357"/>
      <c r="D425" s="358"/>
      <c r="E425" s="362" t="s">
        <v>151</v>
      </c>
      <c r="F425" s="363"/>
      <c r="G425" s="363"/>
      <c r="H425" s="363"/>
      <c r="I425" s="364"/>
      <c r="J425" s="365" t="e">
        <f ca="1">Calcu!E382</f>
        <v>#N/A</v>
      </c>
      <c r="K425" s="366"/>
      <c r="L425" s="366"/>
      <c r="M425" s="366"/>
      <c r="N425" s="366"/>
      <c r="O425" s="367" t="str">
        <f>Calcu!F382</f>
        <v>˝</v>
      </c>
      <c r="P425" s="367"/>
      <c r="Q425" s="367"/>
      <c r="R425" s="368"/>
      <c r="S425" s="372" t="e">
        <f ca="1">Calcu!M382</f>
        <v>#N/A</v>
      </c>
      <c r="T425" s="373"/>
      <c r="U425" s="373"/>
      <c r="V425" s="373" t="e">
        <v>#REF!</v>
      </c>
      <c r="W425" s="373"/>
      <c r="X425" s="367" t="str">
        <f>Calcu!N382</f>
        <v>˝</v>
      </c>
      <c r="Y425" s="367"/>
      <c r="Z425" s="367"/>
      <c r="AA425" s="368"/>
      <c r="AB425" s="356" t="str">
        <f>Calcu!O382</f>
        <v>t</v>
      </c>
      <c r="AC425" s="357"/>
      <c r="AD425" s="357"/>
      <c r="AE425" s="357"/>
      <c r="AF425" s="358"/>
      <c r="AG425" s="356">
        <f>Calcu!P382</f>
        <v>-1</v>
      </c>
      <c r="AH425" s="357"/>
      <c r="AI425" s="357"/>
      <c r="AJ425" s="357"/>
      <c r="AK425" s="358"/>
      <c r="AL425" s="372" t="e">
        <f ca="1">Calcu!Q382</f>
        <v>#N/A</v>
      </c>
      <c r="AM425" s="373"/>
      <c r="AN425" s="373"/>
      <c r="AO425" s="373"/>
      <c r="AP425" s="373"/>
      <c r="AQ425" s="367" t="str">
        <f>Calcu!R382</f>
        <v>˝</v>
      </c>
      <c r="AR425" s="367"/>
      <c r="AS425" s="367"/>
      <c r="AT425" s="368"/>
      <c r="AU425" s="356">
        <f>Calcu!S382</f>
        <v>4</v>
      </c>
      <c r="AV425" s="357"/>
      <c r="AW425" s="357"/>
      <c r="AX425" s="357"/>
      <c r="AY425" s="358"/>
    </row>
    <row r="426" spans="1:56" ht="21" customHeight="1">
      <c r="A426" s="55"/>
      <c r="B426" s="356" t="s">
        <v>110</v>
      </c>
      <c r="C426" s="357"/>
      <c r="D426" s="358"/>
      <c r="E426" s="362" t="s">
        <v>385</v>
      </c>
      <c r="F426" s="363"/>
      <c r="G426" s="363"/>
      <c r="H426" s="363"/>
      <c r="I426" s="364"/>
      <c r="J426" s="365">
        <f>Calcu!E383</f>
        <v>0</v>
      </c>
      <c r="K426" s="366"/>
      <c r="L426" s="366"/>
      <c r="M426" s="366"/>
      <c r="N426" s="366"/>
      <c r="O426" s="367" t="str">
        <f>Calcu!F383</f>
        <v>˝</v>
      </c>
      <c r="P426" s="367"/>
      <c r="Q426" s="367"/>
      <c r="R426" s="368"/>
      <c r="S426" s="372" t="e">
        <f ca="1">Calcu!M383</f>
        <v>#N/A</v>
      </c>
      <c r="T426" s="373"/>
      <c r="U426" s="373"/>
      <c r="V426" s="373" t="e">
        <v>#REF!</v>
      </c>
      <c r="W426" s="373"/>
      <c r="X426" s="367" t="str">
        <f>Calcu!N383</f>
        <v>˝</v>
      </c>
      <c r="Y426" s="367"/>
      <c r="Z426" s="367"/>
      <c r="AA426" s="368"/>
      <c r="AB426" s="356" t="str">
        <f>Calcu!O383</f>
        <v>직사각형</v>
      </c>
      <c r="AC426" s="357"/>
      <c r="AD426" s="357"/>
      <c r="AE426" s="357"/>
      <c r="AF426" s="358"/>
      <c r="AG426" s="356">
        <f>Calcu!P383</f>
        <v>1</v>
      </c>
      <c r="AH426" s="357"/>
      <c r="AI426" s="357"/>
      <c r="AJ426" s="357"/>
      <c r="AK426" s="358"/>
      <c r="AL426" s="372" t="e">
        <f ca="1">Calcu!Q383</f>
        <v>#N/A</v>
      </c>
      <c r="AM426" s="373"/>
      <c r="AN426" s="373"/>
      <c r="AO426" s="373"/>
      <c r="AP426" s="373"/>
      <c r="AQ426" s="367" t="str">
        <f>Calcu!R383</f>
        <v>˝</v>
      </c>
      <c r="AR426" s="367"/>
      <c r="AS426" s="367"/>
      <c r="AT426" s="368"/>
      <c r="AU426" s="356" t="str">
        <f>Calcu!S383</f>
        <v>∞</v>
      </c>
      <c r="AV426" s="357"/>
      <c r="AW426" s="357"/>
      <c r="AX426" s="357"/>
      <c r="AY426" s="358"/>
    </row>
    <row r="427" spans="1:56" ht="18.75" customHeight="1">
      <c r="A427" s="55"/>
      <c r="B427" s="356" t="s">
        <v>72</v>
      </c>
      <c r="C427" s="357"/>
      <c r="D427" s="358"/>
      <c r="E427" s="362" t="s">
        <v>318</v>
      </c>
      <c r="F427" s="363"/>
      <c r="G427" s="363"/>
      <c r="H427" s="363"/>
      <c r="I427" s="364"/>
      <c r="J427" s="365">
        <f>Calcu!E384</f>
        <v>0</v>
      </c>
      <c r="K427" s="366"/>
      <c r="L427" s="366"/>
      <c r="M427" s="366"/>
      <c r="N427" s="366"/>
      <c r="O427" s="367" t="str">
        <f>Calcu!F384</f>
        <v>˝</v>
      </c>
      <c r="P427" s="367"/>
      <c r="Q427" s="367"/>
      <c r="R427" s="368"/>
      <c r="S427" s="372">
        <f>Calcu!M384</f>
        <v>0</v>
      </c>
      <c r="T427" s="373"/>
      <c r="U427" s="373"/>
      <c r="V427" s="373" t="e">
        <v>#REF!</v>
      </c>
      <c r="W427" s="373"/>
      <c r="X427" s="367" t="str">
        <f>Calcu!N384</f>
        <v>˝</v>
      </c>
      <c r="Y427" s="367"/>
      <c r="Z427" s="367"/>
      <c r="AA427" s="368"/>
      <c r="AB427" s="356" t="str">
        <f>Calcu!O384</f>
        <v>직사각형</v>
      </c>
      <c r="AC427" s="357"/>
      <c r="AD427" s="357"/>
      <c r="AE427" s="357"/>
      <c r="AF427" s="358"/>
      <c r="AG427" s="356">
        <f>Calcu!P384</f>
        <v>1</v>
      </c>
      <c r="AH427" s="357"/>
      <c r="AI427" s="357"/>
      <c r="AJ427" s="357"/>
      <c r="AK427" s="358"/>
      <c r="AL427" s="372">
        <f>Calcu!Q384</f>
        <v>0</v>
      </c>
      <c r="AM427" s="373"/>
      <c r="AN427" s="373"/>
      <c r="AO427" s="373"/>
      <c r="AP427" s="373"/>
      <c r="AQ427" s="367" t="str">
        <f>Calcu!R384</f>
        <v>˝</v>
      </c>
      <c r="AR427" s="367"/>
      <c r="AS427" s="367"/>
      <c r="AT427" s="368"/>
      <c r="AU427" s="356" t="str">
        <f>Calcu!S384</f>
        <v>∞</v>
      </c>
      <c r="AV427" s="357"/>
      <c r="AW427" s="357"/>
      <c r="AX427" s="357"/>
      <c r="AY427" s="358"/>
    </row>
    <row r="428" spans="1:56" ht="18.75" customHeight="1">
      <c r="A428" s="55"/>
      <c r="B428" s="356" t="s">
        <v>386</v>
      </c>
      <c r="C428" s="357"/>
      <c r="D428" s="358"/>
      <c r="E428" s="362" t="s">
        <v>319</v>
      </c>
      <c r="F428" s="363"/>
      <c r="G428" s="363"/>
      <c r="H428" s="363"/>
      <c r="I428" s="364"/>
      <c r="J428" s="365" t="e">
        <f ca="1">Calcu!E385</f>
        <v>#N/A</v>
      </c>
      <c r="K428" s="366"/>
      <c r="L428" s="366"/>
      <c r="M428" s="366"/>
      <c r="N428" s="366"/>
      <c r="O428" s="367" t="str">
        <f>Calcu!F385</f>
        <v>˝</v>
      </c>
      <c r="P428" s="367"/>
      <c r="Q428" s="367"/>
      <c r="R428" s="368"/>
      <c r="S428" s="369" t="s">
        <v>387</v>
      </c>
      <c r="T428" s="370"/>
      <c r="U428" s="370"/>
      <c r="V428" s="370"/>
      <c r="W428" s="370"/>
      <c r="X428" s="370"/>
      <c r="Y428" s="370"/>
      <c r="Z428" s="370"/>
      <c r="AA428" s="371"/>
      <c r="AB428" s="356" t="s">
        <v>387</v>
      </c>
      <c r="AC428" s="357"/>
      <c r="AD428" s="357"/>
      <c r="AE428" s="357"/>
      <c r="AF428" s="358"/>
      <c r="AG428" s="356" t="s">
        <v>387</v>
      </c>
      <c r="AH428" s="357"/>
      <c r="AI428" s="357"/>
      <c r="AJ428" s="357"/>
      <c r="AK428" s="358"/>
      <c r="AL428" s="372" t="e">
        <f>Calcu!Q385</f>
        <v>#DIV/0!</v>
      </c>
      <c r="AM428" s="373"/>
      <c r="AN428" s="373"/>
      <c r="AO428" s="373"/>
      <c r="AP428" s="373"/>
      <c r="AQ428" s="367" t="str">
        <f>Calcu!R385</f>
        <v>˝</v>
      </c>
      <c r="AR428" s="367"/>
      <c r="AS428" s="367"/>
      <c r="AT428" s="368"/>
      <c r="AU428" s="356" t="e">
        <f ca="1">Calcu!S385</f>
        <v>#N/A</v>
      </c>
      <c r="AV428" s="357"/>
      <c r="AW428" s="357"/>
      <c r="AX428" s="357"/>
      <c r="AY428" s="358"/>
    </row>
    <row r="429" spans="1:56" ht="18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212"/>
      <c r="AH429" s="55"/>
      <c r="AI429" s="55"/>
      <c r="AJ429" s="55"/>
      <c r="AK429" s="55"/>
      <c r="AL429" s="55"/>
      <c r="AM429" s="55"/>
      <c r="AN429" s="55"/>
      <c r="AO429" s="55"/>
      <c r="AQ429" s="55"/>
      <c r="AR429" s="55"/>
      <c r="AS429" s="55"/>
      <c r="AT429" s="55"/>
    </row>
    <row r="430" spans="1:56" ht="18.75" customHeight="1">
      <c r="A430" s="56" t="s">
        <v>132</v>
      </c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</row>
    <row r="431" spans="1:56" ht="18.75" customHeight="1">
      <c r="A431" s="55"/>
      <c r="B431" s="55"/>
      <c r="C431" s="55"/>
      <c r="D431" s="55"/>
      <c r="E431" s="58"/>
      <c r="F431" s="55"/>
      <c r="G431" s="55"/>
      <c r="H431" s="218" t="s">
        <v>122</v>
      </c>
      <c r="I431" s="359" t="e">
        <f ca="1">Calcu!E400</f>
        <v>#DIV/0!</v>
      </c>
      <c r="J431" s="359"/>
      <c r="K431" s="359"/>
      <c r="L431" s="217" t="s">
        <v>123</v>
      </c>
      <c r="M431" s="360" t="e">
        <f>AL428</f>
        <v>#DIV/0!</v>
      </c>
      <c r="N431" s="360"/>
      <c r="O431" s="360"/>
      <c r="P431" s="360"/>
      <c r="Q431" s="132" t="s">
        <v>388</v>
      </c>
      <c r="R431" s="360" t="e">
        <f ca="1">I431*M431</f>
        <v>#DIV/0!</v>
      </c>
      <c r="S431" s="360"/>
      <c r="T431" s="360"/>
      <c r="U431" s="360"/>
      <c r="V431" s="55" t="s">
        <v>389</v>
      </c>
      <c r="W431" s="361" t="e">
        <f ca="1">I431*M431</f>
        <v>#DIV/0!</v>
      </c>
      <c r="X431" s="361"/>
      <c r="Y431" s="361"/>
      <c r="Z431" s="361"/>
      <c r="AL431" s="55"/>
      <c r="AM431" s="55"/>
      <c r="AN431" s="55"/>
      <c r="AO431" s="55"/>
      <c r="AP431" s="55"/>
      <c r="AQ431" s="55"/>
      <c r="AR431" s="55"/>
      <c r="AS431" s="55"/>
      <c r="AT431" s="55"/>
    </row>
  </sheetData>
  <mergeCells count="2968">
    <mergeCell ref="B29:F29"/>
    <mergeCell ref="G29:K29"/>
    <mergeCell ref="B28:F28"/>
    <mergeCell ref="G28:K28"/>
    <mergeCell ref="B30:F30"/>
    <mergeCell ref="G30:K30"/>
    <mergeCell ref="B36:F36"/>
    <mergeCell ref="B35:F35"/>
    <mergeCell ref="L7:P7"/>
    <mergeCell ref="Q7:U7"/>
    <mergeCell ref="V7:Z7"/>
    <mergeCell ref="AK12:AO12"/>
    <mergeCell ref="AP12:AT12"/>
    <mergeCell ref="AU12:AY12"/>
    <mergeCell ref="B8:F8"/>
    <mergeCell ref="B9:F9"/>
    <mergeCell ref="G10:K10"/>
    <mergeCell ref="G9:K9"/>
    <mergeCell ref="L9:P9"/>
    <mergeCell ref="Q9:U9"/>
    <mergeCell ref="V9:Z9"/>
    <mergeCell ref="AA9:AE9"/>
    <mergeCell ref="AF9:AJ9"/>
    <mergeCell ref="AK9:AO9"/>
    <mergeCell ref="AP9:AT9"/>
    <mergeCell ref="AU9:AY9"/>
    <mergeCell ref="AA23:AE23"/>
    <mergeCell ref="AF23:AJ23"/>
    <mergeCell ref="AK23:AO23"/>
    <mergeCell ref="AP23:AT23"/>
    <mergeCell ref="L23:P23"/>
    <mergeCell ref="Q23:U23"/>
    <mergeCell ref="V23:Z23"/>
    <mergeCell ref="B23:F23"/>
    <mergeCell ref="B26:F26"/>
    <mergeCell ref="G26:K26"/>
    <mergeCell ref="B27:F27"/>
    <mergeCell ref="G27:K27"/>
    <mergeCell ref="B22:F22"/>
    <mergeCell ref="G22:K22"/>
    <mergeCell ref="G23:K23"/>
    <mergeCell ref="B15:F15"/>
    <mergeCell ref="G15:K15"/>
    <mergeCell ref="B14:F14"/>
    <mergeCell ref="G14:K14"/>
    <mergeCell ref="L15:P15"/>
    <mergeCell ref="Q15:U15"/>
    <mergeCell ref="V15:Z15"/>
    <mergeCell ref="B13:F13"/>
    <mergeCell ref="L22:P22"/>
    <mergeCell ref="Q22:U22"/>
    <mergeCell ref="V22:Z22"/>
    <mergeCell ref="B12:F12"/>
    <mergeCell ref="G12:K12"/>
    <mergeCell ref="B21:F21"/>
    <mergeCell ref="G21:K21"/>
    <mergeCell ref="G13:K13"/>
    <mergeCell ref="L12:P12"/>
    <mergeCell ref="Q12:U12"/>
    <mergeCell ref="V12:Z12"/>
    <mergeCell ref="AA12:AE12"/>
    <mergeCell ref="AF12:AJ12"/>
    <mergeCell ref="B25:F25"/>
    <mergeCell ref="G25:K25"/>
    <mergeCell ref="B10:F10"/>
    <mergeCell ref="B11:F11"/>
    <mergeCell ref="B16:F16"/>
    <mergeCell ref="G8:K8"/>
    <mergeCell ref="G16:K16"/>
    <mergeCell ref="G11:K11"/>
    <mergeCell ref="B20:F20"/>
    <mergeCell ref="B24:F24"/>
    <mergeCell ref="G24:K24"/>
    <mergeCell ref="L10:P10"/>
    <mergeCell ref="Q10:U10"/>
    <mergeCell ref="V10:Z10"/>
    <mergeCell ref="AA10:AE10"/>
    <mergeCell ref="AF10:AJ10"/>
    <mergeCell ref="AA15:AE15"/>
    <mergeCell ref="AF15:AJ15"/>
    <mergeCell ref="G20:K20"/>
    <mergeCell ref="L20:P20"/>
    <mergeCell ref="Q20:U20"/>
    <mergeCell ref="V20:Z20"/>
    <mergeCell ref="B54:F54"/>
    <mergeCell ref="B53:F53"/>
    <mergeCell ref="B52:F52"/>
    <mergeCell ref="B51:F51"/>
    <mergeCell ref="B50:F50"/>
    <mergeCell ref="B49:F49"/>
    <mergeCell ref="B45:F45"/>
    <mergeCell ref="G45:K45"/>
    <mergeCell ref="L45:P45"/>
    <mergeCell ref="B44:F44"/>
    <mergeCell ref="B43:F43"/>
    <mergeCell ref="G43:K43"/>
    <mergeCell ref="L43:P43"/>
    <mergeCell ref="B42:F42"/>
    <mergeCell ref="Q37:U37"/>
    <mergeCell ref="V37:Z37"/>
    <mergeCell ref="AA37:AE37"/>
    <mergeCell ref="Q40:U40"/>
    <mergeCell ref="V40:Z40"/>
    <mergeCell ref="AA40:AE40"/>
    <mergeCell ref="G37:K37"/>
    <mergeCell ref="L37:P37"/>
    <mergeCell ref="B37:F37"/>
    <mergeCell ref="L41:P41"/>
    <mergeCell ref="Q41:U41"/>
    <mergeCell ref="V41:Z41"/>
    <mergeCell ref="AA41:AE41"/>
    <mergeCell ref="Q43:U43"/>
    <mergeCell ref="V43:Z43"/>
    <mergeCell ref="AA43:AE43"/>
    <mergeCell ref="Q45:U45"/>
    <mergeCell ref="V45:Z45"/>
    <mergeCell ref="Q6:U6"/>
    <mergeCell ref="V6:Z6"/>
    <mergeCell ref="AA6:AE6"/>
    <mergeCell ref="AF6:AJ6"/>
    <mergeCell ref="AK6:AO6"/>
    <mergeCell ref="AP6:AT6"/>
    <mergeCell ref="B5:F7"/>
    <mergeCell ref="G5:K7"/>
    <mergeCell ref="L5:P6"/>
    <mergeCell ref="Q5:AT5"/>
    <mergeCell ref="AU5:AY6"/>
    <mergeCell ref="G152:I152"/>
    <mergeCell ref="O127:R127"/>
    <mergeCell ref="T127:W127"/>
    <mergeCell ref="N116:O116"/>
    <mergeCell ref="P115:R115"/>
    <mergeCell ref="AB89:AF89"/>
    <mergeCell ref="AG89:AK89"/>
    <mergeCell ref="AL89:AT89"/>
    <mergeCell ref="AU89:AY89"/>
    <mergeCell ref="AB90:AF90"/>
    <mergeCell ref="B59:F59"/>
    <mergeCell ref="G59:K59"/>
    <mergeCell ref="L59:P59"/>
    <mergeCell ref="Q59:U59"/>
    <mergeCell ref="V59:Z59"/>
    <mergeCell ref="AA59:AE59"/>
    <mergeCell ref="AF59:AJ59"/>
    <mergeCell ref="B58:F58"/>
    <mergeCell ref="B57:F57"/>
    <mergeCell ref="B56:F56"/>
    <mergeCell ref="B55:F55"/>
    <mergeCell ref="AK10:AO10"/>
    <mergeCell ref="AP10:AT10"/>
    <mergeCell ref="AU10:AY10"/>
    <mergeCell ref="L11:P11"/>
    <mergeCell ref="Q11:U11"/>
    <mergeCell ref="V11:Z11"/>
    <mergeCell ref="AA11:AE11"/>
    <mergeCell ref="AF11:AJ11"/>
    <mergeCell ref="AK11:AO11"/>
    <mergeCell ref="AP11:AT11"/>
    <mergeCell ref="AU11:AY11"/>
    <mergeCell ref="AA7:AE7"/>
    <mergeCell ref="AF7:AJ7"/>
    <mergeCell ref="AK7:AO7"/>
    <mergeCell ref="AP7:AT7"/>
    <mergeCell ref="AU7:AY7"/>
    <mergeCell ref="L8:P8"/>
    <mergeCell ref="Q8:U8"/>
    <mergeCell ref="V8:Z8"/>
    <mergeCell ref="AA8:AE8"/>
    <mergeCell ref="AF8:AJ8"/>
    <mergeCell ref="AK8:AO8"/>
    <mergeCell ref="AP8:AT8"/>
    <mergeCell ref="AU8:AY8"/>
    <mergeCell ref="AK15:AO15"/>
    <mergeCell ref="AP15:AT15"/>
    <mergeCell ref="AU15:AY15"/>
    <mergeCell ref="L16:P16"/>
    <mergeCell ref="Q16:U16"/>
    <mergeCell ref="V16:Z16"/>
    <mergeCell ref="AA16:AE16"/>
    <mergeCell ref="AF16:AJ16"/>
    <mergeCell ref="AK16:AO16"/>
    <mergeCell ref="AP16:AT16"/>
    <mergeCell ref="AU16:AY16"/>
    <mergeCell ref="L13:P13"/>
    <mergeCell ref="Q13:U13"/>
    <mergeCell ref="V13:Z13"/>
    <mergeCell ref="AA13:AE13"/>
    <mergeCell ref="AF13:AJ13"/>
    <mergeCell ref="AK13:AO13"/>
    <mergeCell ref="AP13:AT13"/>
    <mergeCell ref="AU13:AY13"/>
    <mergeCell ref="L14:P14"/>
    <mergeCell ref="Q14:U14"/>
    <mergeCell ref="V14:Z14"/>
    <mergeCell ref="AA14:AE14"/>
    <mergeCell ref="AF14:AJ14"/>
    <mergeCell ref="AK14:AO14"/>
    <mergeCell ref="AP14:AT14"/>
    <mergeCell ref="AU14:AY14"/>
    <mergeCell ref="AU17:AY17"/>
    <mergeCell ref="B18:F18"/>
    <mergeCell ref="G18:K18"/>
    <mergeCell ref="L18:P18"/>
    <mergeCell ref="Q18:U18"/>
    <mergeCell ref="V18:Z18"/>
    <mergeCell ref="AA18:AE18"/>
    <mergeCell ref="AF18:AJ18"/>
    <mergeCell ref="AK18:AO18"/>
    <mergeCell ref="AP18:AT18"/>
    <mergeCell ref="AU18:AY18"/>
    <mergeCell ref="B17:F17"/>
    <mergeCell ref="G17:K17"/>
    <mergeCell ref="L17:P17"/>
    <mergeCell ref="Q17:U17"/>
    <mergeCell ref="V17:Z17"/>
    <mergeCell ref="AA17:AE17"/>
    <mergeCell ref="AF17:AJ17"/>
    <mergeCell ref="AK17:AO17"/>
    <mergeCell ref="AP17:AT17"/>
    <mergeCell ref="AF20:AJ20"/>
    <mergeCell ref="AK20:AO20"/>
    <mergeCell ref="AP20:AT20"/>
    <mergeCell ref="AU20:AY20"/>
    <mergeCell ref="B19:F19"/>
    <mergeCell ref="G19:K19"/>
    <mergeCell ref="L19:P19"/>
    <mergeCell ref="Q19:U19"/>
    <mergeCell ref="V19:Z19"/>
    <mergeCell ref="AA19:AE19"/>
    <mergeCell ref="AF19:AJ19"/>
    <mergeCell ref="AK19:AO19"/>
    <mergeCell ref="AP19:AT19"/>
    <mergeCell ref="L21:P21"/>
    <mergeCell ref="Q21:U21"/>
    <mergeCell ref="V21:Z21"/>
    <mergeCell ref="AA21:AE21"/>
    <mergeCell ref="AF21:AJ21"/>
    <mergeCell ref="AK21:AO21"/>
    <mergeCell ref="AP21:AT21"/>
    <mergeCell ref="AU21:AY21"/>
    <mergeCell ref="AA22:AE22"/>
    <mergeCell ref="AF22:AJ22"/>
    <mergeCell ref="AK22:AO22"/>
    <mergeCell ref="AP22:AT22"/>
    <mergeCell ref="AU22:AY22"/>
    <mergeCell ref="AU19:AY19"/>
    <mergeCell ref="L25:P25"/>
    <mergeCell ref="Q25:U25"/>
    <mergeCell ref="V25:Z25"/>
    <mergeCell ref="AA25:AE25"/>
    <mergeCell ref="AF25:AJ25"/>
    <mergeCell ref="AK25:AO25"/>
    <mergeCell ref="AP25:AT25"/>
    <mergeCell ref="AU25:AY25"/>
    <mergeCell ref="L26:P26"/>
    <mergeCell ref="Q26:U26"/>
    <mergeCell ref="V26:Z26"/>
    <mergeCell ref="AA26:AE26"/>
    <mergeCell ref="AF26:AJ26"/>
    <mergeCell ref="AK26:AO26"/>
    <mergeCell ref="AP26:AT26"/>
    <mergeCell ref="AU26:AY26"/>
    <mergeCell ref="AU23:AY23"/>
    <mergeCell ref="L24:P24"/>
    <mergeCell ref="Q24:U24"/>
    <mergeCell ref="V24:Z24"/>
    <mergeCell ref="AA24:AE24"/>
    <mergeCell ref="AF24:AJ24"/>
    <mergeCell ref="AK24:AO24"/>
    <mergeCell ref="AP24:AT24"/>
    <mergeCell ref="AU24:AY24"/>
    <mergeCell ref="AA20:AE20"/>
    <mergeCell ref="AF29:AJ29"/>
    <mergeCell ref="AK29:AO29"/>
    <mergeCell ref="AP29:AT29"/>
    <mergeCell ref="AU29:AY29"/>
    <mergeCell ref="L30:P30"/>
    <mergeCell ref="Q30:U30"/>
    <mergeCell ref="V30:Z30"/>
    <mergeCell ref="AA30:AE30"/>
    <mergeCell ref="AF30:AJ30"/>
    <mergeCell ref="AK30:AO30"/>
    <mergeCell ref="AP30:AT30"/>
    <mergeCell ref="AU30:AY30"/>
    <mergeCell ref="L27:P27"/>
    <mergeCell ref="Q27:U27"/>
    <mergeCell ref="V27:Z27"/>
    <mergeCell ref="AA27:AE27"/>
    <mergeCell ref="AF27:AJ27"/>
    <mergeCell ref="AK27:AO27"/>
    <mergeCell ref="AP27:AT27"/>
    <mergeCell ref="AU27:AY27"/>
    <mergeCell ref="L28:P28"/>
    <mergeCell ref="Q28:U28"/>
    <mergeCell ref="V28:Z28"/>
    <mergeCell ref="AA28:AE28"/>
    <mergeCell ref="AF28:AJ28"/>
    <mergeCell ref="AK28:AO28"/>
    <mergeCell ref="AP28:AT28"/>
    <mergeCell ref="AU28:AY28"/>
    <mergeCell ref="L29:P29"/>
    <mergeCell ref="Q29:U29"/>
    <mergeCell ref="V29:Z29"/>
    <mergeCell ref="AA29:AE29"/>
    <mergeCell ref="AU31:AY31"/>
    <mergeCell ref="B32:F32"/>
    <mergeCell ref="G32:K32"/>
    <mergeCell ref="L32:P32"/>
    <mergeCell ref="Q32:U32"/>
    <mergeCell ref="V32:Z32"/>
    <mergeCell ref="AA32:AE32"/>
    <mergeCell ref="AF32:AJ32"/>
    <mergeCell ref="AK32:AO32"/>
    <mergeCell ref="AP32:AT32"/>
    <mergeCell ref="AU32:AY32"/>
    <mergeCell ref="B31:F31"/>
    <mergeCell ref="G31:K31"/>
    <mergeCell ref="L31:P31"/>
    <mergeCell ref="Q31:U31"/>
    <mergeCell ref="V31:Z31"/>
    <mergeCell ref="AA31:AE31"/>
    <mergeCell ref="AF31:AJ31"/>
    <mergeCell ref="AK31:AO31"/>
    <mergeCell ref="AP31:AT31"/>
    <mergeCell ref="AU33:AY33"/>
    <mergeCell ref="B34:F34"/>
    <mergeCell ref="G34:K34"/>
    <mergeCell ref="L34:P34"/>
    <mergeCell ref="Q34:U34"/>
    <mergeCell ref="V34:Z34"/>
    <mergeCell ref="AA34:AE34"/>
    <mergeCell ref="AF34:AJ34"/>
    <mergeCell ref="AK34:AO34"/>
    <mergeCell ref="AP34:AT34"/>
    <mergeCell ref="AU34:AY34"/>
    <mergeCell ref="B33:F33"/>
    <mergeCell ref="G33:K33"/>
    <mergeCell ref="L33:P33"/>
    <mergeCell ref="Q33:U33"/>
    <mergeCell ref="V33:Z33"/>
    <mergeCell ref="AA33:AE33"/>
    <mergeCell ref="AF33:AJ33"/>
    <mergeCell ref="AK33:AO33"/>
    <mergeCell ref="AP33:AT33"/>
    <mergeCell ref="AF41:AJ41"/>
    <mergeCell ref="AK41:AO41"/>
    <mergeCell ref="AP41:AT41"/>
    <mergeCell ref="AU41:AY41"/>
    <mergeCell ref="Q35:U35"/>
    <mergeCell ref="V35:Z35"/>
    <mergeCell ref="AA35:AE35"/>
    <mergeCell ref="AF35:AJ35"/>
    <mergeCell ref="AK35:AO35"/>
    <mergeCell ref="AP35:AT35"/>
    <mergeCell ref="AU35:AY35"/>
    <mergeCell ref="G36:K36"/>
    <mergeCell ref="L36:P36"/>
    <mergeCell ref="Q36:U36"/>
    <mergeCell ref="V36:Z36"/>
    <mergeCell ref="AA36:AE36"/>
    <mergeCell ref="AF36:AJ36"/>
    <mergeCell ref="AK36:AO36"/>
    <mergeCell ref="AP36:AT36"/>
    <mergeCell ref="AU36:AY36"/>
    <mergeCell ref="AF37:AJ37"/>
    <mergeCell ref="AK37:AO37"/>
    <mergeCell ref="AF40:AJ40"/>
    <mergeCell ref="AK40:AO40"/>
    <mergeCell ref="AP40:AT40"/>
    <mergeCell ref="AP37:AT37"/>
    <mergeCell ref="G35:K35"/>
    <mergeCell ref="L35:P35"/>
    <mergeCell ref="AU37:AY37"/>
    <mergeCell ref="AF43:AJ43"/>
    <mergeCell ref="AK43:AO43"/>
    <mergeCell ref="AP43:AT43"/>
    <mergeCell ref="AU43:AY43"/>
    <mergeCell ref="G44:K44"/>
    <mergeCell ref="L44:P44"/>
    <mergeCell ref="Q44:U44"/>
    <mergeCell ref="V44:Z44"/>
    <mergeCell ref="AA44:AE44"/>
    <mergeCell ref="AF44:AJ44"/>
    <mergeCell ref="AK44:AO44"/>
    <mergeCell ref="AP44:AT44"/>
    <mergeCell ref="AU44:AY44"/>
    <mergeCell ref="G42:K42"/>
    <mergeCell ref="L42:P42"/>
    <mergeCell ref="Q42:U42"/>
    <mergeCell ref="V42:Z42"/>
    <mergeCell ref="AA42:AE42"/>
    <mergeCell ref="AF42:AJ42"/>
    <mergeCell ref="AK42:AO42"/>
    <mergeCell ref="AP42:AT42"/>
    <mergeCell ref="AU42:AY42"/>
    <mergeCell ref="AA45:AE45"/>
    <mergeCell ref="AF45:AJ45"/>
    <mergeCell ref="AK45:AO45"/>
    <mergeCell ref="AP45:AT45"/>
    <mergeCell ref="AU45:AY45"/>
    <mergeCell ref="B46:F46"/>
    <mergeCell ref="G46:K46"/>
    <mergeCell ref="L46:P46"/>
    <mergeCell ref="Q46:U46"/>
    <mergeCell ref="V46:Z46"/>
    <mergeCell ref="AA46:AE46"/>
    <mergeCell ref="AF46:AJ46"/>
    <mergeCell ref="AK46:AO46"/>
    <mergeCell ref="AP46:AT46"/>
    <mergeCell ref="AU46:AY46"/>
    <mergeCell ref="G49:K49"/>
    <mergeCell ref="L49:P49"/>
    <mergeCell ref="Q49:U49"/>
    <mergeCell ref="V49:Z49"/>
    <mergeCell ref="AA49:AE49"/>
    <mergeCell ref="AF49:AJ49"/>
    <mergeCell ref="AK49:AO49"/>
    <mergeCell ref="AP49:AT49"/>
    <mergeCell ref="AU49:AY49"/>
    <mergeCell ref="AU47:AY47"/>
    <mergeCell ref="B48:F48"/>
    <mergeCell ref="G48:K48"/>
    <mergeCell ref="L48:P48"/>
    <mergeCell ref="Q48:U48"/>
    <mergeCell ref="V48:Z48"/>
    <mergeCell ref="AA48:AE48"/>
    <mergeCell ref="AF48:AJ48"/>
    <mergeCell ref="AK48:AO48"/>
    <mergeCell ref="AP48:AT48"/>
    <mergeCell ref="AU48:AY48"/>
    <mergeCell ref="B47:F47"/>
    <mergeCell ref="G47:K47"/>
    <mergeCell ref="L47:P47"/>
    <mergeCell ref="Q47:U47"/>
    <mergeCell ref="V47:Z47"/>
    <mergeCell ref="AA47:AE47"/>
    <mergeCell ref="AF47:AJ47"/>
    <mergeCell ref="AK47:AO47"/>
    <mergeCell ref="AP47:AT47"/>
    <mergeCell ref="G51:K51"/>
    <mergeCell ref="L51:P51"/>
    <mergeCell ref="Q51:U51"/>
    <mergeCell ref="V51:Z51"/>
    <mergeCell ref="AA51:AE51"/>
    <mergeCell ref="AF51:AJ51"/>
    <mergeCell ref="AK51:AO51"/>
    <mergeCell ref="AP51:AT51"/>
    <mergeCell ref="AU51:AY51"/>
    <mergeCell ref="G50:K50"/>
    <mergeCell ref="L50:P50"/>
    <mergeCell ref="Q50:U50"/>
    <mergeCell ref="V50:Z50"/>
    <mergeCell ref="AA50:AE50"/>
    <mergeCell ref="AF50:AJ50"/>
    <mergeCell ref="AK50:AO50"/>
    <mergeCell ref="AP50:AT50"/>
    <mergeCell ref="AU50:AY50"/>
    <mergeCell ref="G53:K53"/>
    <mergeCell ref="L53:P53"/>
    <mergeCell ref="Q53:U53"/>
    <mergeCell ref="V53:Z53"/>
    <mergeCell ref="AA53:AE53"/>
    <mergeCell ref="AF53:AJ53"/>
    <mergeCell ref="AK53:AO53"/>
    <mergeCell ref="AP53:AT53"/>
    <mergeCell ref="AU53:AY53"/>
    <mergeCell ref="G52:K52"/>
    <mergeCell ref="L52:P52"/>
    <mergeCell ref="Q52:U52"/>
    <mergeCell ref="V52:Z52"/>
    <mergeCell ref="AA52:AE52"/>
    <mergeCell ref="AF52:AJ52"/>
    <mergeCell ref="AK52:AO52"/>
    <mergeCell ref="AP52:AT52"/>
    <mergeCell ref="AU52:AY52"/>
    <mergeCell ref="G55:K55"/>
    <mergeCell ref="L55:P55"/>
    <mergeCell ref="Q55:U55"/>
    <mergeCell ref="V55:Z55"/>
    <mergeCell ref="AA55:AE55"/>
    <mergeCell ref="AF55:AJ55"/>
    <mergeCell ref="AK55:AO55"/>
    <mergeCell ref="AP55:AT55"/>
    <mergeCell ref="AU55:AY55"/>
    <mergeCell ref="G54:K54"/>
    <mergeCell ref="L54:P54"/>
    <mergeCell ref="Q54:U54"/>
    <mergeCell ref="V54:Z54"/>
    <mergeCell ref="AA54:AE54"/>
    <mergeCell ref="AF54:AJ54"/>
    <mergeCell ref="AK54:AO54"/>
    <mergeCell ref="AP54:AT54"/>
    <mergeCell ref="AU54:AY54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AK59:AO59"/>
    <mergeCell ref="AP59:AT59"/>
    <mergeCell ref="AU59:AY59"/>
    <mergeCell ref="B60:F60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AU61:AY61"/>
    <mergeCell ref="B62:F62"/>
    <mergeCell ref="G62:K62"/>
    <mergeCell ref="L62:P62"/>
    <mergeCell ref="Q62:U62"/>
    <mergeCell ref="V62:Z62"/>
    <mergeCell ref="AA62:AE62"/>
    <mergeCell ref="AF62:AJ62"/>
    <mergeCell ref="AK62:AO62"/>
    <mergeCell ref="AP62:AT62"/>
    <mergeCell ref="AU62:AY62"/>
    <mergeCell ref="B61:F61"/>
    <mergeCell ref="G61:K61"/>
    <mergeCell ref="L61:P61"/>
    <mergeCell ref="Q61:U61"/>
    <mergeCell ref="V61:Z61"/>
    <mergeCell ref="AA61:AE61"/>
    <mergeCell ref="AF61:AJ61"/>
    <mergeCell ref="AK61:AO61"/>
    <mergeCell ref="AP61:AT61"/>
    <mergeCell ref="AU63:AY63"/>
    <mergeCell ref="B64:F64"/>
    <mergeCell ref="G64:K64"/>
    <mergeCell ref="L64:P64"/>
    <mergeCell ref="Q64:U64"/>
    <mergeCell ref="V64:Z64"/>
    <mergeCell ref="AA64:AE64"/>
    <mergeCell ref="AF64:AJ64"/>
    <mergeCell ref="AK64:AO64"/>
    <mergeCell ref="AP64:AT64"/>
    <mergeCell ref="AU64:AY64"/>
    <mergeCell ref="B63:F63"/>
    <mergeCell ref="G63:K63"/>
    <mergeCell ref="L63:P63"/>
    <mergeCell ref="Q63:U63"/>
    <mergeCell ref="V63:Z63"/>
    <mergeCell ref="AA63:AE63"/>
    <mergeCell ref="AF63:AJ63"/>
    <mergeCell ref="AK63:AO63"/>
    <mergeCell ref="AP63:AT63"/>
    <mergeCell ref="AU65:AY65"/>
    <mergeCell ref="B66:F66"/>
    <mergeCell ref="G66:K66"/>
    <mergeCell ref="L66:P66"/>
    <mergeCell ref="Q66:U66"/>
    <mergeCell ref="V66:Z66"/>
    <mergeCell ref="AA66:AE66"/>
    <mergeCell ref="AF66:AJ66"/>
    <mergeCell ref="AK66:AO66"/>
    <mergeCell ref="AP66:AT66"/>
    <mergeCell ref="AU66:AY66"/>
    <mergeCell ref="B65:F65"/>
    <mergeCell ref="G65:K65"/>
    <mergeCell ref="L65:P65"/>
    <mergeCell ref="Q65:U65"/>
    <mergeCell ref="V65:Z65"/>
    <mergeCell ref="AA65:AE65"/>
    <mergeCell ref="AF65:AJ65"/>
    <mergeCell ref="AK65:AO65"/>
    <mergeCell ref="AP65:AT65"/>
    <mergeCell ref="AU67:AY67"/>
    <mergeCell ref="B68:F68"/>
    <mergeCell ref="G68:K68"/>
    <mergeCell ref="L68:P68"/>
    <mergeCell ref="Q68:U68"/>
    <mergeCell ref="V68:Z68"/>
    <mergeCell ref="AA68:AE68"/>
    <mergeCell ref="AF68:AJ68"/>
    <mergeCell ref="AK68:AO68"/>
    <mergeCell ref="AP68:AT68"/>
    <mergeCell ref="AU68:AY68"/>
    <mergeCell ref="B67:F67"/>
    <mergeCell ref="G67:K67"/>
    <mergeCell ref="L67:P67"/>
    <mergeCell ref="Q67:U67"/>
    <mergeCell ref="V67:Z67"/>
    <mergeCell ref="AA67:AE67"/>
    <mergeCell ref="AF67:AJ67"/>
    <mergeCell ref="AK67:AO67"/>
    <mergeCell ref="AP67:AT67"/>
    <mergeCell ref="AU69:AY69"/>
    <mergeCell ref="B70:F70"/>
    <mergeCell ref="G70:K70"/>
    <mergeCell ref="L70:P70"/>
    <mergeCell ref="Q70:U70"/>
    <mergeCell ref="V70:Z70"/>
    <mergeCell ref="AA70:AE70"/>
    <mergeCell ref="AF70:AJ70"/>
    <mergeCell ref="AK70:AO70"/>
    <mergeCell ref="AP70:AT70"/>
    <mergeCell ref="AU70:AY70"/>
    <mergeCell ref="B69:F69"/>
    <mergeCell ref="G69:K69"/>
    <mergeCell ref="L69:P69"/>
    <mergeCell ref="Q69:U69"/>
    <mergeCell ref="V69:Z69"/>
    <mergeCell ref="AA69:AE69"/>
    <mergeCell ref="AF69:AJ69"/>
    <mergeCell ref="AK69:AO69"/>
    <mergeCell ref="AP69:AT69"/>
    <mergeCell ref="AB91:AF91"/>
    <mergeCell ref="AG91:AK91"/>
    <mergeCell ref="AU91:AY91"/>
    <mergeCell ref="B89:D91"/>
    <mergeCell ref="J91:R91"/>
    <mergeCell ref="S91:AA91"/>
    <mergeCell ref="AL91:AT91"/>
    <mergeCell ref="C76:E76"/>
    <mergeCell ref="C77:E77"/>
    <mergeCell ref="C78:E78"/>
    <mergeCell ref="C79:E79"/>
    <mergeCell ref="E89:I89"/>
    <mergeCell ref="J89:R89"/>
    <mergeCell ref="S89:AA89"/>
    <mergeCell ref="E90:I90"/>
    <mergeCell ref="J90:R90"/>
    <mergeCell ref="S90:AA90"/>
    <mergeCell ref="C80:E80"/>
    <mergeCell ref="AE103:AH104"/>
    <mergeCell ref="Q104:AC104"/>
    <mergeCell ref="B96:D96"/>
    <mergeCell ref="E96:I96"/>
    <mergeCell ref="E94:I94"/>
    <mergeCell ref="J94:N94"/>
    <mergeCell ref="O94:R94"/>
    <mergeCell ref="S94:W94"/>
    <mergeCell ref="X94:AA94"/>
    <mergeCell ref="AB94:AF94"/>
    <mergeCell ref="AG94:AK94"/>
    <mergeCell ref="AL94:AP94"/>
    <mergeCell ref="J92:N92"/>
    <mergeCell ref="O92:R92"/>
    <mergeCell ref="S92:W92"/>
    <mergeCell ref="X92:AA92"/>
    <mergeCell ref="AB92:AF92"/>
    <mergeCell ref="AG92:AK92"/>
    <mergeCell ref="AL92:AP92"/>
    <mergeCell ref="S93:W93"/>
    <mergeCell ref="X93:AA93"/>
    <mergeCell ref="AL96:AP96"/>
    <mergeCell ref="AG101:AI101"/>
    <mergeCell ref="K103:M104"/>
    <mergeCell ref="N103:N104"/>
    <mergeCell ref="P103:P104"/>
    <mergeCell ref="R103:S103"/>
    <mergeCell ref="U103:W103"/>
    <mergeCell ref="Y103:AA103"/>
    <mergeCell ref="AD103:AD104"/>
    <mergeCell ref="AB93:AF93"/>
    <mergeCell ref="AG93:AK93"/>
    <mergeCell ref="H100:K100"/>
    <mergeCell ref="L100:O100"/>
    <mergeCell ref="AD101:AE101"/>
    <mergeCell ref="AQ96:AT96"/>
    <mergeCell ref="AU93:AY93"/>
    <mergeCell ref="B92:D92"/>
    <mergeCell ref="E92:I92"/>
    <mergeCell ref="AU96:AY96"/>
    <mergeCell ref="C144:H145"/>
    <mergeCell ref="O144:P145"/>
    <mergeCell ref="I105:M105"/>
    <mergeCell ref="C106:H107"/>
    <mergeCell ref="M106:N107"/>
    <mergeCell ref="L108:M108"/>
    <mergeCell ref="O108:Q108"/>
    <mergeCell ref="T108:W108"/>
    <mergeCell ref="H114:K114"/>
    <mergeCell ref="L114:O114"/>
    <mergeCell ref="AQ94:AT94"/>
    <mergeCell ref="AU94:AY94"/>
    <mergeCell ref="B95:D95"/>
    <mergeCell ref="E95:I95"/>
    <mergeCell ref="J95:N95"/>
    <mergeCell ref="O95:R95"/>
    <mergeCell ref="AB95:AF95"/>
    <mergeCell ref="AG95:AK95"/>
    <mergeCell ref="AL95:AP95"/>
    <mergeCell ref="AQ95:AT95"/>
    <mergeCell ref="AU95:AY95"/>
    <mergeCell ref="S95:W95"/>
    <mergeCell ref="X95:AA95"/>
    <mergeCell ref="B94:D94"/>
    <mergeCell ref="J96:N96"/>
    <mergeCell ref="O96:R96"/>
    <mergeCell ref="S96:AA96"/>
    <mergeCell ref="AB96:AF96"/>
    <mergeCell ref="AG96:AK96"/>
    <mergeCell ref="B39:F41"/>
    <mergeCell ref="G39:K41"/>
    <mergeCell ref="L39:P40"/>
    <mergeCell ref="Q39:AT39"/>
    <mergeCell ref="AU39:AY40"/>
    <mergeCell ref="B71:F71"/>
    <mergeCell ref="G71:K71"/>
    <mergeCell ref="L71:P71"/>
    <mergeCell ref="Q71:U71"/>
    <mergeCell ref="V71:Z71"/>
    <mergeCell ref="AA71:AE71"/>
    <mergeCell ref="AF71:AJ71"/>
    <mergeCell ref="AK71:AO71"/>
    <mergeCell ref="AP71:AT71"/>
    <mergeCell ref="AU71:AY71"/>
    <mergeCell ref="AQ92:AT92"/>
    <mergeCell ref="AU92:AY92"/>
    <mergeCell ref="B93:D93"/>
    <mergeCell ref="E93:I93"/>
    <mergeCell ref="J93:N93"/>
    <mergeCell ref="O93:R93"/>
    <mergeCell ref="AG90:AK90"/>
    <mergeCell ref="AL90:AT90"/>
    <mergeCell ref="AL93:AP93"/>
    <mergeCell ref="AQ93:AT93"/>
    <mergeCell ref="AU90:AY90"/>
    <mergeCell ref="E91:I91"/>
    <mergeCell ref="AC138:AE138"/>
    <mergeCell ref="K141:M142"/>
    <mergeCell ref="N141:N142"/>
    <mergeCell ref="S141:S142"/>
    <mergeCell ref="T141:W142"/>
    <mergeCell ref="O142:R142"/>
    <mergeCell ref="L121:M121"/>
    <mergeCell ref="O121:Q121"/>
    <mergeCell ref="T121:W121"/>
    <mergeCell ref="H125:O125"/>
    <mergeCell ref="P126:S126"/>
    <mergeCell ref="K127:M128"/>
    <mergeCell ref="N127:N128"/>
    <mergeCell ref="S127:S128"/>
    <mergeCell ref="X127:X128"/>
    <mergeCell ref="I118:P118"/>
    <mergeCell ref="C119:H120"/>
    <mergeCell ref="M119:N120"/>
    <mergeCell ref="J116:L117"/>
    <mergeCell ref="M116:M117"/>
    <mergeCell ref="P116:P117"/>
    <mergeCell ref="Q116:S116"/>
    <mergeCell ref="I143:P143"/>
    <mergeCell ref="Y127:AB128"/>
    <mergeCell ref="O128:R128"/>
    <mergeCell ref="T128:W128"/>
    <mergeCell ref="I129:P129"/>
    <mergeCell ref="C130:H131"/>
    <mergeCell ref="N130:O131"/>
    <mergeCell ref="L132:M132"/>
    <mergeCell ref="O132:Q132"/>
    <mergeCell ref="T132:W132"/>
    <mergeCell ref="Z132:AA132"/>
    <mergeCell ref="O141:R141"/>
    <mergeCell ref="F155:H155"/>
    <mergeCell ref="C147:G148"/>
    <mergeCell ref="G153:I153"/>
    <mergeCell ref="C133:G134"/>
    <mergeCell ref="H137:O137"/>
    <mergeCell ref="T116:T117"/>
    <mergeCell ref="U116:X117"/>
    <mergeCell ref="N117:O117"/>
    <mergeCell ref="L158:AH158"/>
    <mergeCell ref="AI158:AI159"/>
    <mergeCell ref="AJ158:AN159"/>
    <mergeCell ref="M159:O159"/>
    <mergeCell ref="Q159:Q160"/>
    <mergeCell ref="S159:U159"/>
    <mergeCell ref="W159:W160"/>
    <mergeCell ref="Y159:AA159"/>
    <mergeCell ref="AC159:AC160"/>
    <mergeCell ref="AE159:AG159"/>
    <mergeCell ref="L160:P160"/>
    <mergeCell ref="R160:V160"/>
    <mergeCell ref="X160:AB160"/>
    <mergeCell ref="AD160:AH160"/>
    <mergeCell ref="L146:M146"/>
    <mergeCell ref="O146:Q146"/>
    <mergeCell ref="T146:W146"/>
    <mergeCell ref="Z146:AA146"/>
    <mergeCell ref="M152:O152"/>
    <mergeCell ref="S152:U152"/>
    <mergeCell ref="Y152:AA152"/>
    <mergeCell ref="I173:K173"/>
    <mergeCell ref="M173:P173"/>
    <mergeCell ref="R173:U173"/>
    <mergeCell ref="W173:Z173"/>
    <mergeCell ref="B180:F182"/>
    <mergeCell ref="G180:K182"/>
    <mergeCell ref="L180:P181"/>
    <mergeCell ref="Q180:AT180"/>
    <mergeCell ref="AU180:AY181"/>
    <mergeCell ref="Q181:U181"/>
    <mergeCell ref="V181:Z181"/>
    <mergeCell ref="AA181:AE181"/>
    <mergeCell ref="AF181:AJ181"/>
    <mergeCell ref="AK181:AO181"/>
    <mergeCell ref="AP181:AT181"/>
    <mergeCell ref="L182:P182"/>
    <mergeCell ref="Q182:U182"/>
    <mergeCell ref="V182:Z182"/>
    <mergeCell ref="AA182:AE182"/>
    <mergeCell ref="AF182:AJ182"/>
    <mergeCell ref="AK182:AO182"/>
    <mergeCell ref="AP182:AT182"/>
    <mergeCell ref="AU182:AY182"/>
    <mergeCell ref="AU183:AY183"/>
    <mergeCell ref="B184:F184"/>
    <mergeCell ref="G184:K184"/>
    <mergeCell ref="L184:P184"/>
    <mergeCell ref="Q184:U184"/>
    <mergeCell ref="V184:Z184"/>
    <mergeCell ref="AA184:AE184"/>
    <mergeCell ref="AF184:AJ184"/>
    <mergeCell ref="AK184:AO184"/>
    <mergeCell ref="AP184:AT184"/>
    <mergeCell ref="AU184:AY184"/>
    <mergeCell ref="B183:F183"/>
    <mergeCell ref="G183:K183"/>
    <mergeCell ref="L183:P183"/>
    <mergeCell ref="Q183:U183"/>
    <mergeCell ref="V183:Z183"/>
    <mergeCell ref="AA183:AE183"/>
    <mergeCell ref="AF183:AJ183"/>
    <mergeCell ref="AK183:AO183"/>
    <mergeCell ref="AP183:AT183"/>
    <mergeCell ref="AU185:AY185"/>
    <mergeCell ref="B186:F186"/>
    <mergeCell ref="G186:K186"/>
    <mergeCell ref="L186:P186"/>
    <mergeCell ref="Q186:U186"/>
    <mergeCell ref="V186:Z186"/>
    <mergeCell ref="AA186:AE186"/>
    <mergeCell ref="AF186:AJ186"/>
    <mergeCell ref="AK186:AO186"/>
    <mergeCell ref="AP186:AT186"/>
    <mergeCell ref="AU186:AY186"/>
    <mergeCell ref="B185:F185"/>
    <mergeCell ref="G185:K185"/>
    <mergeCell ref="L185:P185"/>
    <mergeCell ref="Q185:U185"/>
    <mergeCell ref="V185:Z185"/>
    <mergeCell ref="AA185:AE185"/>
    <mergeCell ref="AF185:AJ185"/>
    <mergeCell ref="AK185:AO185"/>
    <mergeCell ref="AP185:AT185"/>
    <mergeCell ref="AU187:AY187"/>
    <mergeCell ref="B188:F188"/>
    <mergeCell ref="G188:K188"/>
    <mergeCell ref="L188:P188"/>
    <mergeCell ref="Q188:U188"/>
    <mergeCell ref="V188:Z188"/>
    <mergeCell ref="AA188:AE188"/>
    <mergeCell ref="AF188:AJ188"/>
    <mergeCell ref="AK188:AO188"/>
    <mergeCell ref="AP188:AT188"/>
    <mergeCell ref="AU188:AY188"/>
    <mergeCell ref="B187:F187"/>
    <mergeCell ref="G187:K187"/>
    <mergeCell ref="L187:P187"/>
    <mergeCell ref="Q187:U187"/>
    <mergeCell ref="V187:Z187"/>
    <mergeCell ref="AA187:AE187"/>
    <mergeCell ref="AF187:AJ187"/>
    <mergeCell ref="AK187:AO187"/>
    <mergeCell ref="AP187:AT187"/>
    <mergeCell ref="AU189:AY189"/>
    <mergeCell ref="B190:F190"/>
    <mergeCell ref="G190:K190"/>
    <mergeCell ref="L190:P190"/>
    <mergeCell ref="Q190:U190"/>
    <mergeCell ref="V190:Z190"/>
    <mergeCell ref="AA190:AE190"/>
    <mergeCell ref="AF190:AJ190"/>
    <mergeCell ref="AK190:AO190"/>
    <mergeCell ref="AP190:AT190"/>
    <mergeCell ref="AU190:AY190"/>
    <mergeCell ref="B189:F189"/>
    <mergeCell ref="G189:K189"/>
    <mergeCell ref="L189:P189"/>
    <mergeCell ref="Q189:U189"/>
    <mergeCell ref="V189:Z189"/>
    <mergeCell ref="AA189:AE189"/>
    <mergeCell ref="AF189:AJ189"/>
    <mergeCell ref="AK189:AO189"/>
    <mergeCell ref="AP189:AT189"/>
    <mergeCell ref="AU191:AY191"/>
    <mergeCell ref="B192:F192"/>
    <mergeCell ref="G192:K192"/>
    <mergeCell ref="L192:P192"/>
    <mergeCell ref="Q192:U192"/>
    <mergeCell ref="V192:Z192"/>
    <mergeCell ref="AA192:AE192"/>
    <mergeCell ref="AF192:AJ192"/>
    <mergeCell ref="AK192:AO192"/>
    <mergeCell ref="AP192:AT192"/>
    <mergeCell ref="AU192:AY192"/>
    <mergeCell ref="B191:F191"/>
    <mergeCell ref="G191:K191"/>
    <mergeCell ref="L191:P191"/>
    <mergeCell ref="Q191:U191"/>
    <mergeCell ref="V191:Z191"/>
    <mergeCell ref="AA191:AE191"/>
    <mergeCell ref="AF191:AJ191"/>
    <mergeCell ref="AK191:AO191"/>
    <mergeCell ref="AP191:AT191"/>
    <mergeCell ref="AU193:AY193"/>
    <mergeCell ref="B194:F194"/>
    <mergeCell ref="G194:K194"/>
    <mergeCell ref="L194:P194"/>
    <mergeCell ref="Q194:U194"/>
    <mergeCell ref="V194:Z194"/>
    <mergeCell ref="AA194:AE194"/>
    <mergeCell ref="AF194:AJ194"/>
    <mergeCell ref="AK194:AO194"/>
    <mergeCell ref="AP194:AT194"/>
    <mergeCell ref="AU194:AY194"/>
    <mergeCell ref="B193:F193"/>
    <mergeCell ref="G193:K193"/>
    <mergeCell ref="L193:P193"/>
    <mergeCell ref="Q193:U193"/>
    <mergeCell ref="V193:Z193"/>
    <mergeCell ref="AA193:AE193"/>
    <mergeCell ref="AF193:AJ193"/>
    <mergeCell ref="AK193:AO193"/>
    <mergeCell ref="AP193:AT193"/>
    <mergeCell ref="AU195:AY195"/>
    <mergeCell ref="B196:F196"/>
    <mergeCell ref="G196:K196"/>
    <mergeCell ref="L196:P196"/>
    <mergeCell ref="Q196:U196"/>
    <mergeCell ref="V196:Z196"/>
    <mergeCell ref="AA196:AE196"/>
    <mergeCell ref="AF196:AJ196"/>
    <mergeCell ref="AK196:AO196"/>
    <mergeCell ref="AP196:AT196"/>
    <mergeCell ref="AU196:AY196"/>
    <mergeCell ref="B195:F195"/>
    <mergeCell ref="G195:K195"/>
    <mergeCell ref="L195:P195"/>
    <mergeCell ref="Q195:U195"/>
    <mergeCell ref="V195:Z195"/>
    <mergeCell ref="AA195:AE195"/>
    <mergeCell ref="AF195:AJ195"/>
    <mergeCell ref="AK195:AO195"/>
    <mergeCell ref="AP195:AT195"/>
    <mergeCell ref="AU197:AY197"/>
    <mergeCell ref="B198:F198"/>
    <mergeCell ref="G198:K198"/>
    <mergeCell ref="L198:P198"/>
    <mergeCell ref="Q198:U198"/>
    <mergeCell ref="V198:Z198"/>
    <mergeCell ref="AA198:AE198"/>
    <mergeCell ref="AF198:AJ198"/>
    <mergeCell ref="AK198:AO198"/>
    <mergeCell ref="AP198:AT198"/>
    <mergeCell ref="AU198:AY198"/>
    <mergeCell ref="B197:F197"/>
    <mergeCell ref="G197:K197"/>
    <mergeCell ref="L197:P197"/>
    <mergeCell ref="Q197:U197"/>
    <mergeCell ref="V197:Z197"/>
    <mergeCell ref="AA197:AE197"/>
    <mergeCell ref="AF197:AJ197"/>
    <mergeCell ref="AK197:AO197"/>
    <mergeCell ref="AP197:AT197"/>
    <mergeCell ref="AU199:AY199"/>
    <mergeCell ref="B200:F200"/>
    <mergeCell ref="G200:K200"/>
    <mergeCell ref="L200:P200"/>
    <mergeCell ref="Q200:U200"/>
    <mergeCell ref="V200:Z200"/>
    <mergeCell ref="AA200:AE200"/>
    <mergeCell ref="AF200:AJ200"/>
    <mergeCell ref="AK200:AO200"/>
    <mergeCell ref="AP200:AT200"/>
    <mergeCell ref="AU200:AY200"/>
    <mergeCell ref="B199:F199"/>
    <mergeCell ref="G199:K199"/>
    <mergeCell ref="L199:P199"/>
    <mergeCell ref="Q199:U199"/>
    <mergeCell ref="V199:Z199"/>
    <mergeCell ref="AA199:AE199"/>
    <mergeCell ref="AF199:AJ199"/>
    <mergeCell ref="AK199:AO199"/>
    <mergeCell ref="AP199:AT199"/>
    <mergeCell ref="AU201:AY201"/>
    <mergeCell ref="B202:F202"/>
    <mergeCell ref="G202:K202"/>
    <mergeCell ref="L202:P202"/>
    <mergeCell ref="Q202:U202"/>
    <mergeCell ref="V202:Z202"/>
    <mergeCell ref="AA202:AE202"/>
    <mergeCell ref="AF202:AJ202"/>
    <mergeCell ref="AK202:AO202"/>
    <mergeCell ref="AP202:AT202"/>
    <mergeCell ref="AU202:AY202"/>
    <mergeCell ref="B201:F201"/>
    <mergeCell ref="G201:K201"/>
    <mergeCell ref="L201:P201"/>
    <mergeCell ref="Q201:U201"/>
    <mergeCell ref="V201:Z201"/>
    <mergeCell ref="AA201:AE201"/>
    <mergeCell ref="AF201:AJ201"/>
    <mergeCell ref="AK201:AO201"/>
    <mergeCell ref="AP201:AT201"/>
    <mergeCell ref="AU203:AY203"/>
    <mergeCell ref="B204:F204"/>
    <mergeCell ref="G204:K204"/>
    <mergeCell ref="L204:P204"/>
    <mergeCell ref="Q204:U204"/>
    <mergeCell ref="V204:Z204"/>
    <mergeCell ref="AA204:AE204"/>
    <mergeCell ref="AF204:AJ204"/>
    <mergeCell ref="AK204:AO204"/>
    <mergeCell ref="AP204:AT204"/>
    <mergeCell ref="AU204:AY204"/>
    <mergeCell ref="B203:F203"/>
    <mergeCell ref="G203:K203"/>
    <mergeCell ref="L203:P203"/>
    <mergeCell ref="Q203:U203"/>
    <mergeCell ref="V203:Z203"/>
    <mergeCell ref="AA203:AE203"/>
    <mergeCell ref="AF203:AJ203"/>
    <mergeCell ref="AK203:AO203"/>
    <mergeCell ref="AP203:AT203"/>
    <mergeCell ref="AU205:AY205"/>
    <mergeCell ref="B206:F206"/>
    <mergeCell ref="G206:K206"/>
    <mergeCell ref="L206:P206"/>
    <mergeCell ref="Q206:U206"/>
    <mergeCell ref="V206:Z206"/>
    <mergeCell ref="AA206:AE206"/>
    <mergeCell ref="AF206:AJ206"/>
    <mergeCell ref="AK206:AO206"/>
    <mergeCell ref="AP206:AT206"/>
    <mergeCell ref="AU206:AY206"/>
    <mergeCell ref="B205:F205"/>
    <mergeCell ref="G205:K205"/>
    <mergeCell ref="L205:P205"/>
    <mergeCell ref="Q205:U205"/>
    <mergeCell ref="V205:Z205"/>
    <mergeCell ref="AA205:AE205"/>
    <mergeCell ref="AF205:AJ205"/>
    <mergeCell ref="AK205:AO205"/>
    <mergeCell ref="AP205:AT205"/>
    <mergeCell ref="AU207:AY207"/>
    <mergeCell ref="B208:F208"/>
    <mergeCell ref="G208:K208"/>
    <mergeCell ref="L208:P208"/>
    <mergeCell ref="Q208:U208"/>
    <mergeCell ref="V208:Z208"/>
    <mergeCell ref="AA208:AE208"/>
    <mergeCell ref="AF208:AJ208"/>
    <mergeCell ref="AK208:AO208"/>
    <mergeCell ref="AP208:AT208"/>
    <mergeCell ref="AU208:AY208"/>
    <mergeCell ref="B207:F207"/>
    <mergeCell ref="G207:K207"/>
    <mergeCell ref="L207:P207"/>
    <mergeCell ref="Q207:U207"/>
    <mergeCell ref="V207:Z207"/>
    <mergeCell ref="AA207:AE207"/>
    <mergeCell ref="AF207:AJ207"/>
    <mergeCell ref="AK207:AO207"/>
    <mergeCell ref="AP207:AT207"/>
    <mergeCell ref="AU209:AY209"/>
    <mergeCell ref="B210:F210"/>
    <mergeCell ref="G210:K210"/>
    <mergeCell ref="L210:P210"/>
    <mergeCell ref="Q210:U210"/>
    <mergeCell ref="V210:Z210"/>
    <mergeCell ref="AA210:AE210"/>
    <mergeCell ref="AF210:AJ210"/>
    <mergeCell ref="AK210:AO210"/>
    <mergeCell ref="AP210:AT210"/>
    <mergeCell ref="AU210:AY210"/>
    <mergeCell ref="B209:F209"/>
    <mergeCell ref="G209:K209"/>
    <mergeCell ref="L209:P209"/>
    <mergeCell ref="Q209:U209"/>
    <mergeCell ref="V209:Z209"/>
    <mergeCell ref="AA209:AE209"/>
    <mergeCell ref="AF209:AJ209"/>
    <mergeCell ref="AK209:AO209"/>
    <mergeCell ref="AP209:AT209"/>
    <mergeCell ref="AU211:AY211"/>
    <mergeCell ref="B212:F212"/>
    <mergeCell ref="G212:K212"/>
    <mergeCell ref="L212:P212"/>
    <mergeCell ref="Q212:U212"/>
    <mergeCell ref="V212:Z212"/>
    <mergeCell ref="AA212:AE212"/>
    <mergeCell ref="AF212:AJ212"/>
    <mergeCell ref="AK212:AO212"/>
    <mergeCell ref="AP212:AT212"/>
    <mergeCell ref="AU212:AY212"/>
    <mergeCell ref="B211:F211"/>
    <mergeCell ref="G211:K211"/>
    <mergeCell ref="L211:P211"/>
    <mergeCell ref="Q211:U211"/>
    <mergeCell ref="V211:Z211"/>
    <mergeCell ref="AA211:AE211"/>
    <mergeCell ref="AF211:AJ211"/>
    <mergeCell ref="AK211:AO211"/>
    <mergeCell ref="AP211:AT211"/>
    <mergeCell ref="B214:F216"/>
    <mergeCell ref="G214:K216"/>
    <mergeCell ref="L214:P215"/>
    <mergeCell ref="Q214:AT214"/>
    <mergeCell ref="AU214:AY215"/>
    <mergeCell ref="Q215:U215"/>
    <mergeCell ref="V215:Z215"/>
    <mergeCell ref="AA215:AE215"/>
    <mergeCell ref="AF215:AJ215"/>
    <mergeCell ref="AK215:AO215"/>
    <mergeCell ref="AP215:AT215"/>
    <mergeCell ref="L216:P216"/>
    <mergeCell ref="Q216:U216"/>
    <mergeCell ref="V216:Z216"/>
    <mergeCell ref="AA216:AE216"/>
    <mergeCell ref="AF216:AJ216"/>
    <mergeCell ref="AK216:AO216"/>
    <mergeCell ref="AP216:AT216"/>
    <mergeCell ref="AU216:AY216"/>
    <mergeCell ref="AU217:AY217"/>
    <mergeCell ref="B218:F218"/>
    <mergeCell ref="G218:K218"/>
    <mergeCell ref="L218:P218"/>
    <mergeCell ref="Q218:U218"/>
    <mergeCell ref="V218:Z218"/>
    <mergeCell ref="AA218:AE218"/>
    <mergeCell ref="AF218:AJ218"/>
    <mergeCell ref="AK218:AO218"/>
    <mergeCell ref="AP218:AT218"/>
    <mergeCell ref="AU218:AY218"/>
    <mergeCell ref="B217:F217"/>
    <mergeCell ref="G217:K217"/>
    <mergeCell ref="L217:P217"/>
    <mergeCell ref="Q217:U217"/>
    <mergeCell ref="V217:Z217"/>
    <mergeCell ref="AA217:AE217"/>
    <mergeCell ref="AF217:AJ217"/>
    <mergeCell ref="AK217:AO217"/>
    <mergeCell ref="AP217:AT217"/>
    <mergeCell ref="AU219:AY219"/>
    <mergeCell ref="B220:F220"/>
    <mergeCell ref="G220:K220"/>
    <mergeCell ref="L220:P220"/>
    <mergeCell ref="Q220:U220"/>
    <mergeCell ref="V220:Z220"/>
    <mergeCell ref="AA220:AE220"/>
    <mergeCell ref="AF220:AJ220"/>
    <mergeCell ref="AK220:AO220"/>
    <mergeCell ref="AP220:AT220"/>
    <mergeCell ref="AU220:AY220"/>
    <mergeCell ref="B219:F219"/>
    <mergeCell ref="G219:K219"/>
    <mergeCell ref="L219:P219"/>
    <mergeCell ref="Q219:U219"/>
    <mergeCell ref="V219:Z219"/>
    <mergeCell ref="AA219:AE219"/>
    <mergeCell ref="AF219:AJ219"/>
    <mergeCell ref="AK219:AO219"/>
    <mergeCell ref="AP219:AT219"/>
    <mergeCell ref="AU221:AY221"/>
    <mergeCell ref="B222:F222"/>
    <mergeCell ref="G222:K222"/>
    <mergeCell ref="L222:P222"/>
    <mergeCell ref="Q222:U222"/>
    <mergeCell ref="V222:Z222"/>
    <mergeCell ref="AA222:AE222"/>
    <mergeCell ref="AF222:AJ222"/>
    <mergeCell ref="AK222:AO222"/>
    <mergeCell ref="AP222:AT222"/>
    <mergeCell ref="AU222:AY222"/>
    <mergeCell ref="B221:F221"/>
    <mergeCell ref="G221:K221"/>
    <mergeCell ref="L221:P221"/>
    <mergeCell ref="Q221:U221"/>
    <mergeCell ref="V221:Z221"/>
    <mergeCell ref="AA221:AE221"/>
    <mergeCell ref="AF221:AJ221"/>
    <mergeCell ref="AK221:AO221"/>
    <mergeCell ref="AP221:AT221"/>
    <mergeCell ref="AU223:AY223"/>
    <mergeCell ref="B224:F224"/>
    <mergeCell ref="G224:K224"/>
    <mergeCell ref="L224:P224"/>
    <mergeCell ref="Q224:U224"/>
    <mergeCell ref="V224:Z224"/>
    <mergeCell ref="AA224:AE224"/>
    <mergeCell ref="AF224:AJ224"/>
    <mergeCell ref="AK224:AO224"/>
    <mergeCell ref="AP224:AT224"/>
    <mergeCell ref="AU224:AY224"/>
    <mergeCell ref="B223:F223"/>
    <mergeCell ref="G223:K223"/>
    <mergeCell ref="L223:P223"/>
    <mergeCell ref="Q223:U223"/>
    <mergeCell ref="V223:Z223"/>
    <mergeCell ref="AA223:AE223"/>
    <mergeCell ref="AF223:AJ223"/>
    <mergeCell ref="AK223:AO223"/>
    <mergeCell ref="AP223:AT223"/>
    <mergeCell ref="AU225:AY225"/>
    <mergeCell ref="B226:F226"/>
    <mergeCell ref="G226:K226"/>
    <mergeCell ref="L226:P226"/>
    <mergeCell ref="Q226:U226"/>
    <mergeCell ref="V226:Z226"/>
    <mergeCell ref="AA226:AE226"/>
    <mergeCell ref="AF226:AJ226"/>
    <mergeCell ref="AK226:AO226"/>
    <mergeCell ref="AP226:AT226"/>
    <mergeCell ref="AU226:AY226"/>
    <mergeCell ref="B225:F225"/>
    <mergeCell ref="G225:K225"/>
    <mergeCell ref="L225:P225"/>
    <mergeCell ref="Q225:U225"/>
    <mergeCell ref="V225:Z225"/>
    <mergeCell ref="AA225:AE225"/>
    <mergeCell ref="AF225:AJ225"/>
    <mergeCell ref="AK225:AO225"/>
    <mergeCell ref="AP225:AT225"/>
    <mergeCell ref="AU227:AY227"/>
    <mergeCell ref="B228:F228"/>
    <mergeCell ref="G228:K228"/>
    <mergeCell ref="L228:P228"/>
    <mergeCell ref="Q228:U228"/>
    <mergeCell ref="V228:Z228"/>
    <mergeCell ref="AA228:AE228"/>
    <mergeCell ref="AF228:AJ228"/>
    <mergeCell ref="AK228:AO228"/>
    <mergeCell ref="AP228:AT228"/>
    <mergeCell ref="AU228:AY228"/>
    <mergeCell ref="B227:F227"/>
    <mergeCell ref="G227:K227"/>
    <mergeCell ref="L227:P227"/>
    <mergeCell ref="Q227:U227"/>
    <mergeCell ref="V227:Z227"/>
    <mergeCell ref="AA227:AE227"/>
    <mergeCell ref="AF227:AJ227"/>
    <mergeCell ref="AK227:AO227"/>
    <mergeCell ref="AP227:AT227"/>
    <mergeCell ref="AU229:AY229"/>
    <mergeCell ref="B230:F230"/>
    <mergeCell ref="G230:K230"/>
    <mergeCell ref="L230:P230"/>
    <mergeCell ref="Q230:U230"/>
    <mergeCell ref="V230:Z230"/>
    <mergeCell ref="AA230:AE230"/>
    <mergeCell ref="AF230:AJ230"/>
    <mergeCell ref="AK230:AO230"/>
    <mergeCell ref="AP230:AT230"/>
    <mergeCell ref="AU230:AY230"/>
    <mergeCell ref="B229:F229"/>
    <mergeCell ref="G229:K229"/>
    <mergeCell ref="L229:P229"/>
    <mergeCell ref="Q229:U229"/>
    <mergeCell ref="V229:Z229"/>
    <mergeCell ref="AA229:AE229"/>
    <mergeCell ref="AF229:AJ229"/>
    <mergeCell ref="AK229:AO229"/>
    <mergeCell ref="AP229:AT229"/>
    <mergeCell ref="AU231:AY231"/>
    <mergeCell ref="B232:F232"/>
    <mergeCell ref="G232:K232"/>
    <mergeCell ref="L232:P232"/>
    <mergeCell ref="Q232:U232"/>
    <mergeCell ref="V232:Z232"/>
    <mergeCell ref="AA232:AE232"/>
    <mergeCell ref="AF232:AJ232"/>
    <mergeCell ref="AK232:AO232"/>
    <mergeCell ref="AP232:AT232"/>
    <mergeCell ref="AU232:AY232"/>
    <mergeCell ref="B231:F231"/>
    <mergeCell ref="G231:K231"/>
    <mergeCell ref="L231:P231"/>
    <mergeCell ref="Q231:U231"/>
    <mergeCell ref="V231:Z231"/>
    <mergeCell ref="AA231:AE231"/>
    <mergeCell ref="AF231:AJ231"/>
    <mergeCell ref="AK231:AO231"/>
    <mergeCell ref="AP231:AT231"/>
    <mergeCell ref="AU233:AY233"/>
    <mergeCell ref="B234:F234"/>
    <mergeCell ref="G234:K234"/>
    <mergeCell ref="L234:P234"/>
    <mergeCell ref="Q234:U234"/>
    <mergeCell ref="V234:Z234"/>
    <mergeCell ref="AA234:AE234"/>
    <mergeCell ref="AF234:AJ234"/>
    <mergeCell ref="AK234:AO234"/>
    <mergeCell ref="AP234:AT234"/>
    <mergeCell ref="AU234:AY234"/>
    <mergeCell ref="B233:F233"/>
    <mergeCell ref="G233:K233"/>
    <mergeCell ref="L233:P233"/>
    <mergeCell ref="Q233:U233"/>
    <mergeCell ref="V233:Z233"/>
    <mergeCell ref="AA233:AE233"/>
    <mergeCell ref="AF233:AJ233"/>
    <mergeCell ref="AK233:AO233"/>
    <mergeCell ref="AP233:AT233"/>
    <mergeCell ref="AU235:AY235"/>
    <mergeCell ref="B236:F236"/>
    <mergeCell ref="G236:K236"/>
    <mergeCell ref="L236:P236"/>
    <mergeCell ref="Q236:U236"/>
    <mergeCell ref="V236:Z236"/>
    <mergeCell ref="AA236:AE236"/>
    <mergeCell ref="AF236:AJ236"/>
    <mergeCell ref="AK236:AO236"/>
    <mergeCell ref="AP236:AT236"/>
    <mergeCell ref="AU236:AY236"/>
    <mergeCell ref="B235:F235"/>
    <mergeCell ref="G235:K235"/>
    <mergeCell ref="L235:P235"/>
    <mergeCell ref="Q235:U235"/>
    <mergeCell ref="V235:Z235"/>
    <mergeCell ref="AA235:AE235"/>
    <mergeCell ref="AF235:AJ235"/>
    <mergeCell ref="AK235:AO235"/>
    <mergeCell ref="AP235:AT235"/>
    <mergeCell ref="AU237:AY237"/>
    <mergeCell ref="B238:F238"/>
    <mergeCell ref="G238:K238"/>
    <mergeCell ref="L238:P238"/>
    <mergeCell ref="Q238:U238"/>
    <mergeCell ref="V238:Z238"/>
    <mergeCell ref="AA238:AE238"/>
    <mergeCell ref="AF238:AJ238"/>
    <mergeCell ref="AK238:AO238"/>
    <mergeCell ref="AP238:AT238"/>
    <mergeCell ref="AU238:AY238"/>
    <mergeCell ref="B237:F237"/>
    <mergeCell ref="G237:K237"/>
    <mergeCell ref="L237:P237"/>
    <mergeCell ref="Q237:U237"/>
    <mergeCell ref="V237:Z237"/>
    <mergeCell ref="AA237:AE237"/>
    <mergeCell ref="AF237:AJ237"/>
    <mergeCell ref="AK237:AO237"/>
    <mergeCell ref="AP237:AT237"/>
    <mergeCell ref="AU239:AY239"/>
    <mergeCell ref="B240:F240"/>
    <mergeCell ref="G240:K240"/>
    <mergeCell ref="L240:P240"/>
    <mergeCell ref="Q240:U240"/>
    <mergeCell ref="V240:Z240"/>
    <mergeCell ref="AA240:AE240"/>
    <mergeCell ref="AF240:AJ240"/>
    <mergeCell ref="AK240:AO240"/>
    <mergeCell ref="AP240:AT240"/>
    <mergeCell ref="AU240:AY240"/>
    <mergeCell ref="B239:F239"/>
    <mergeCell ref="G239:K239"/>
    <mergeCell ref="L239:P239"/>
    <mergeCell ref="Q239:U239"/>
    <mergeCell ref="V239:Z239"/>
    <mergeCell ref="AA239:AE239"/>
    <mergeCell ref="AF239:AJ239"/>
    <mergeCell ref="AK239:AO239"/>
    <mergeCell ref="AP239:AT239"/>
    <mergeCell ref="AU241:AY241"/>
    <mergeCell ref="B242:F242"/>
    <mergeCell ref="G242:K242"/>
    <mergeCell ref="L242:P242"/>
    <mergeCell ref="Q242:U242"/>
    <mergeCell ref="V242:Z242"/>
    <mergeCell ref="AA242:AE242"/>
    <mergeCell ref="AF242:AJ242"/>
    <mergeCell ref="AK242:AO242"/>
    <mergeCell ref="AP242:AT242"/>
    <mergeCell ref="AU242:AY242"/>
    <mergeCell ref="B241:F241"/>
    <mergeCell ref="G241:K241"/>
    <mergeCell ref="L241:P241"/>
    <mergeCell ref="Q241:U241"/>
    <mergeCell ref="V241:Z241"/>
    <mergeCell ref="AA241:AE241"/>
    <mergeCell ref="AF241:AJ241"/>
    <mergeCell ref="AK241:AO241"/>
    <mergeCell ref="AP241:AT241"/>
    <mergeCell ref="AU243:AY243"/>
    <mergeCell ref="B244:F244"/>
    <mergeCell ref="G244:K244"/>
    <mergeCell ref="L244:P244"/>
    <mergeCell ref="Q244:U244"/>
    <mergeCell ref="V244:Z244"/>
    <mergeCell ref="AA244:AE244"/>
    <mergeCell ref="AF244:AJ244"/>
    <mergeCell ref="AK244:AO244"/>
    <mergeCell ref="AP244:AT244"/>
    <mergeCell ref="AU244:AY244"/>
    <mergeCell ref="B243:F243"/>
    <mergeCell ref="G243:K243"/>
    <mergeCell ref="L243:P243"/>
    <mergeCell ref="Q243:U243"/>
    <mergeCell ref="V243:Z243"/>
    <mergeCell ref="AA243:AE243"/>
    <mergeCell ref="AF243:AJ243"/>
    <mergeCell ref="AK243:AO243"/>
    <mergeCell ref="AP243:AT243"/>
    <mergeCell ref="AU245:AY245"/>
    <mergeCell ref="B246:F246"/>
    <mergeCell ref="G246:K246"/>
    <mergeCell ref="L246:P246"/>
    <mergeCell ref="Q246:U246"/>
    <mergeCell ref="V246:Z246"/>
    <mergeCell ref="AA246:AE246"/>
    <mergeCell ref="AF246:AJ246"/>
    <mergeCell ref="AK246:AO246"/>
    <mergeCell ref="AP246:AT246"/>
    <mergeCell ref="AU246:AY246"/>
    <mergeCell ref="B245:F245"/>
    <mergeCell ref="G245:K245"/>
    <mergeCell ref="L245:P245"/>
    <mergeCell ref="Q245:U245"/>
    <mergeCell ref="V245:Z245"/>
    <mergeCell ref="AA245:AE245"/>
    <mergeCell ref="AF245:AJ245"/>
    <mergeCell ref="AK245:AO245"/>
    <mergeCell ref="AP245:AT245"/>
    <mergeCell ref="B249:D251"/>
    <mergeCell ref="E249:I249"/>
    <mergeCell ref="J249:R249"/>
    <mergeCell ref="S249:AA249"/>
    <mergeCell ref="AB249:AF249"/>
    <mergeCell ref="AG249:AK249"/>
    <mergeCell ref="AL249:AT249"/>
    <mergeCell ref="AU249:AY249"/>
    <mergeCell ref="E250:I250"/>
    <mergeCell ref="J250:R250"/>
    <mergeCell ref="S250:AA250"/>
    <mergeCell ref="AB250:AF250"/>
    <mergeCell ref="AG250:AK250"/>
    <mergeCell ref="AL250:AT250"/>
    <mergeCell ref="AU250:AY250"/>
    <mergeCell ref="E251:I251"/>
    <mergeCell ref="J251:R251"/>
    <mergeCell ref="S251:AA251"/>
    <mergeCell ref="AB251:AF251"/>
    <mergeCell ref="AG251:AK251"/>
    <mergeCell ref="AL251:AT251"/>
    <mergeCell ref="AU251:AY251"/>
    <mergeCell ref="AQ252:AT252"/>
    <mergeCell ref="AU252:AY252"/>
    <mergeCell ref="B253:D253"/>
    <mergeCell ref="E253:I253"/>
    <mergeCell ref="J253:N253"/>
    <mergeCell ref="O253:R253"/>
    <mergeCell ref="S253:W253"/>
    <mergeCell ref="X253:AA253"/>
    <mergeCell ref="AB253:AF253"/>
    <mergeCell ref="AG253:AK253"/>
    <mergeCell ref="AL253:AP253"/>
    <mergeCell ref="AQ253:AT253"/>
    <mergeCell ref="AU253:AY253"/>
    <mergeCell ref="B252:D252"/>
    <mergeCell ref="E252:I252"/>
    <mergeCell ref="J252:N252"/>
    <mergeCell ref="O252:R252"/>
    <mergeCell ref="S252:W252"/>
    <mergeCell ref="X252:AA252"/>
    <mergeCell ref="AB252:AF252"/>
    <mergeCell ref="AG252:AK252"/>
    <mergeCell ref="AL252:AP252"/>
    <mergeCell ref="AQ256:AT256"/>
    <mergeCell ref="AQ254:AT254"/>
    <mergeCell ref="AU254:AY254"/>
    <mergeCell ref="B255:D255"/>
    <mergeCell ref="E255:I255"/>
    <mergeCell ref="J255:N255"/>
    <mergeCell ref="O255:R255"/>
    <mergeCell ref="S255:W255"/>
    <mergeCell ref="X255:AA255"/>
    <mergeCell ref="AB255:AF255"/>
    <mergeCell ref="AG255:AK255"/>
    <mergeCell ref="AL255:AP255"/>
    <mergeCell ref="AQ255:AT255"/>
    <mergeCell ref="AU255:AY255"/>
    <mergeCell ref="B254:D254"/>
    <mergeCell ref="E254:I254"/>
    <mergeCell ref="J254:N254"/>
    <mergeCell ref="O254:R254"/>
    <mergeCell ref="S254:W254"/>
    <mergeCell ref="X254:AA254"/>
    <mergeCell ref="AB254:AF254"/>
    <mergeCell ref="AG254:AK254"/>
    <mergeCell ref="AL254:AP254"/>
    <mergeCell ref="AU256:AY256"/>
    <mergeCell ref="B256:D256"/>
    <mergeCell ref="E256:I256"/>
    <mergeCell ref="J256:N256"/>
    <mergeCell ref="O256:R256"/>
    <mergeCell ref="S256:AA256"/>
    <mergeCell ref="AB256:AF256"/>
    <mergeCell ref="AG256:AK256"/>
    <mergeCell ref="AL256:AP256"/>
    <mergeCell ref="I259:K259"/>
    <mergeCell ref="M259:P259"/>
    <mergeCell ref="R259:U259"/>
    <mergeCell ref="W259:Z259"/>
    <mergeCell ref="B266:F268"/>
    <mergeCell ref="G266:K268"/>
    <mergeCell ref="L266:P267"/>
    <mergeCell ref="Q266:AT266"/>
    <mergeCell ref="AU266:AY267"/>
    <mergeCell ref="Q267:U267"/>
    <mergeCell ref="V267:Z267"/>
    <mergeCell ref="AA267:AE267"/>
    <mergeCell ref="AF267:AJ267"/>
    <mergeCell ref="AK267:AO267"/>
    <mergeCell ref="AP267:AT267"/>
    <mergeCell ref="L268:P268"/>
    <mergeCell ref="Q268:U268"/>
    <mergeCell ref="V268:Z268"/>
    <mergeCell ref="AA268:AE268"/>
    <mergeCell ref="AF268:AJ268"/>
    <mergeCell ref="AK268:AO268"/>
    <mergeCell ref="AP268:AT268"/>
    <mergeCell ref="AU268:AY268"/>
    <mergeCell ref="AU269:AY269"/>
    <mergeCell ref="B270:F270"/>
    <mergeCell ref="G270:K270"/>
    <mergeCell ref="L270:P270"/>
    <mergeCell ref="Q270:U270"/>
    <mergeCell ref="V270:Z270"/>
    <mergeCell ref="AA270:AE270"/>
    <mergeCell ref="AF270:AJ270"/>
    <mergeCell ref="AK270:AO270"/>
    <mergeCell ref="AP270:AT270"/>
    <mergeCell ref="AU270:AY270"/>
    <mergeCell ref="B269:F269"/>
    <mergeCell ref="G269:K269"/>
    <mergeCell ref="L269:P269"/>
    <mergeCell ref="Q269:U269"/>
    <mergeCell ref="V269:Z269"/>
    <mergeCell ref="AA269:AE269"/>
    <mergeCell ref="AF269:AJ269"/>
    <mergeCell ref="AK269:AO269"/>
    <mergeCell ref="AP269:AT269"/>
    <mergeCell ref="AU271:AY271"/>
    <mergeCell ref="B272:F272"/>
    <mergeCell ref="G272:K272"/>
    <mergeCell ref="L272:P272"/>
    <mergeCell ref="Q272:U272"/>
    <mergeCell ref="V272:Z272"/>
    <mergeCell ref="AA272:AE272"/>
    <mergeCell ref="AF272:AJ272"/>
    <mergeCell ref="AK272:AO272"/>
    <mergeCell ref="AP272:AT272"/>
    <mergeCell ref="AU272:AY272"/>
    <mergeCell ref="B271:F271"/>
    <mergeCell ref="G271:K271"/>
    <mergeCell ref="L271:P271"/>
    <mergeCell ref="Q271:U271"/>
    <mergeCell ref="V271:Z271"/>
    <mergeCell ref="AA271:AE271"/>
    <mergeCell ref="AF271:AJ271"/>
    <mergeCell ref="AK271:AO271"/>
    <mergeCell ref="AP271:AT271"/>
    <mergeCell ref="AU273:AY273"/>
    <mergeCell ref="B274:F274"/>
    <mergeCell ref="G274:K274"/>
    <mergeCell ref="L274:P274"/>
    <mergeCell ref="Q274:U274"/>
    <mergeCell ref="V274:Z274"/>
    <mergeCell ref="AA274:AE274"/>
    <mergeCell ref="AF274:AJ274"/>
    <mergeCell ref="AK274:AO274"/>
    <mergeCell ref="AP274:AT274"/>
    <mergeCell ref="AU274:AY274"/>
    <mergeCell ref="B273:F273"/>
    <mergeCell ref="G273:K273"/>
    <mergeCell ref="L273:P273"/>
    <mergeCell ref="Q273:U273"/>
    <mergeCell ref="V273:Z273"/>
    <mergeCell ref="AA273:AE273"/>
    <mergeCell ref="AF273:AJ273"/>
    <mergeCell ref="AK273:AO273"/>
    <mergeCell ref="AP273:AT273"/>
    <mergeCell ref="AU275:AY275"/>
    <mergeCell ref="B276:F276"/>
    <mergeCell ref="G276:K276"/>
    <mergeCell ref="L276:P276"/>
    <mergeCell ref="Q276:U276"/>
    <mergeCell ref="V276:Z276"/>
    <mergeCell ref="AA276:AE276"/>
    <mergeCell ref="AF276:AJ276"/>
    <mergeCell ref="AK276:AO276"/>
    <mergeCell ref="AP276:AT276"/>
    <mergeCell ref="AU276:AY276"/>
    <mergeCell ref="B275:F275"/>
    <mergeCell ref="G275:K275"/>
    <mergeCell ref="L275:P275"/>
    <mergeCell ref="Q275:U275"/>
    <mergeCell ref="V275:Z275"/>
    <mergeCell ref="AA275:AE275"/>
    <mergeCell ref="AF275:AJ275"/>
    <mergeCell ref="AK275:AO275"/>
    <mergeCell ref="AP275:AT275"/>
    <mergeCell ref="AU277:AY277"/>
    <mergeCell ref="B278:F278"/>
    <mergeCell ref="G278:K278"/>
    <mergeCell ref="L278:P278"/>
    <mergeCell ref="Q278:U278"/>
    <mergeCell ref="V278:Z278"/>
    <mergeCell ref="AA278:AE278"/>
    <mergeCell ref="AF278:AJ278"/>
    <mergeCell ref="AK278:AO278"/>
    <mergeCell ref="AP278:AT278"/>
    <mergeCell ref="AU278:AY278"/>
    <mergeCell ref="B277:F277"/>
    <mergeCell ref="G277:K277"/>
    <mergeCell ref="L277:P277"/>
    <mergeCell ref="Q277:U277"/>
    <mergeCell ref="V277:Z277"/>
    <mergeCell ref="AA277:AE277"/>
    <mergeCell ref="AF277:AJ277"/>
    <mergeCell ref="AK277:AO277"/>
    <mergeCell ref="AP277:AT277"/>
    <mergeCell ref="AU279:AY279"/>
    <mergeCell ref="B280:F280"/>
    <mergeCell ref="G280:K280"/>
    <mergeCell ref="L280:P280"/>
    <mergeCell ref="Q280:U280"/>
    <mergeCell ref="V280:Z280"/>
    <mergeCell ref="AA280:AE280"/>
    <mergeCell ref="AF280:AJ280"/>
    <mergeCell ref="AK280:AO280"/>
    <mergeCell ref="AP280:AT280"/>
    <mergeCell ref="AU280:AY280"/>
    <mergeCell ref="B279:F279"/>
    <mergeCell ref="G279:K279"/>
    <mergeCell ref="L279:P279"/>
    <mergeCell ref="Q279:U279"/>
    <mergeCell ref="V279:Z279"/>
    <mergeCell ref="AA279:AE279"/>
    <mergeCell ref="AF279:AJ279"/>
    <mergeCell ref="AK279:AO279"/>
    <mergeCell ref="AP279:AT279"/>
    <mergeCell ref="AU281:AY281"/>
    <mergeCell ref="B282:F282"/>
    <mergeCell ref="G282:K282"/>
    <mergeCell ref="L282:P282"/>
    <mergeCell ref="Q282:U282"/>
    <mergeCell ref="V282:Z282"/>
    <mergeCell ref="AA282:AE282"/>
    <mergeCell ref="AF282:AJ282"/>
    <mergeCell ref="AK282:AO282"/>
    <mergeCell ref="AP282:AT282"/>
    <mergeCell ref="AU282:AY282"/>
    <mergeCell ref="B281:F281"/>
    <mergeCell ref="G281:K281"/>
    <mergeCell ref="L281:P281"/>
    <mergeCell ref="Q281:U281"/>
    <mergeCell ref="V281:Z281"/>
    <mergeCell ref="AA281:AE281"/>
    <mergeCell ref="AF281:AJ281"/>
    <mergeCell ref="AK281:AO281"/>
    <mergeCell ref="AP281:AT281"/>
    <mergeCell ref="AU283:AY283"/>
    <mergeCell ref="B284:F284"/>
    <mergeCell ref="G284:K284"/>
    <mergeCell ref="L284:P284"/>
    <mergeCell ref="Q284:U284"/>
    <mergeCell ref="V284:Z284"/>
    <mergeCell ref="AA284:AE284"/>
    <mergeCell ref="AF284:AJ284"/>
    <mergeCell ref="AK284:AO284"/>
    <mergeCell ref="AP284:AT284"/>
    <mergeCell ref="AU284:AY284"/>
    <mergeCell ref="B283:F283"/>
    <mergeCell ref="G283:K283"/>
    <mergeCell ref="L283:P283"/>
    <mergeCell ref="Q283:U283"/>
    <mergeCell ref="V283:Z283"/>
    <mergeCell ref="AA283:AE283"/>
    <mergeCell ref="AF283:AJ283"/>
    <mergeCell ref="AK283:AO283"/>
    <mergeCell ref="AP283:AT283"/>
    <mergeCell ref="AU285:AY285"/>
    <mergeCell ref="B286:F286"/>
    <mergeCell ref="G286:K286"/>
    <mergeCell ref="L286:P286"/>
    <mergeCell ref="Q286:U286"/>
    <mergeCell ref="V286:Z286"/>
    <mergeCell ref="AA286:AE286"/>
    <mergeCell ref="AF286:AJ286"/>
    <mergeCell ref="AK286:AO286"/>
    <mergeCell ref="AP286:AT286"/>
    <mergeCell ref="AU286:AY286"/>
    <mergeCell ref="B285:F285"/>
    <mergeCell ref="G285:K285"/>
    <mergeCell ref="L285:P285"/>
    <mergeCell ref="Q285:U285"/>
    <mergeCell ref="V285:Z285"/>
    <mergeCell ref="AA285:AE285"/>
    <mergeCell ref="AF285:AJ285"/>
    <mergeCell ref="AK285:AO285"/>
    <mergeCell ref="AP285:AT285"/>
    <mergeCell ref="AU287:AY287"/>
    <mergeCell ref="B288:F288"/>
    <mergeCell ref="G288:K288"/>
    <mergeCell ref="L288:P288"/>
    <mergeCell ref="Q288:U288"/>
    <mergeCell ref="V288:Z288"/>
    <mergeCell ref="AA288:AE288"/>
    <mergeCell ref="AF288:AJ288"/>
    <mergeCell ref="AK288:AO288"/>
    <mergeCell ref="AP288:AT288"/>
    <mergeCell ref="AU288:AY288"/>
    <mergeCell ref="B287:F287"/>
    <mergeCell ref="G287:K287"/>
    <mergeCell ref="L287:P287"/>
    <mergeCell ref="Q287:U287"/>
    <mergeCell ref="V287:Z287"/>
    <mergeCell ref="AA287:AE287"/>
    <mergeCell ref="AF287:AJ287"/>
    <mergeCell ref="AK287:AO287"/>
    <mergeCell ref="AP287:AT287"/>
    <mergeCell ref="AU289:AY289"/>
    <mergeCell ref="B290:F290"/>
    <mergeCell ref="G290:K290"/>
    <mergeCell ref="L290:P290"/>
    <mergeCell ref="Q290:U290"/>
    <mergeCell ref="V290:Z290"/>
    <mergeCell ref="AA290:AE290"/>
    <mergeCell ref="AF290:AJ290"/>
    <mergeCell ref="AK290:AO290"/>
    <mergeCell ref="AP290:AT290"/>
    <mergeCell ref="AU290:AY290"/>
    <mergeCell ref="B289:F289"/>
    <mergeCell ref="G289:K289"/>
    <mergeCell ref="L289:P289"/>
    <mergeCell ref="Q289:U289"/>
    <mergeCell ref="V289:Z289"/>
    <mergeCell ref="AA289:AE289"/>
    <mergeCell ref="AF289:AJ289"/>
    <mergeCell ref="AK289:AO289"/>
    <mergeCell ref="AP289:AT289"/>
    <mergeCell ref="AU291:AY291"/>
    <mergeCell ref="B292:F292"/>
    <mergeCell ref="G292:K292"/>
    <mergeCell ref="L292:P292"/>
    <mergeCell ref="Q292:U292"/>
    <mergeCell ref="V292:Z292"/>
    <mergeCell ref="AA292:AE292"/>
    <mergeCell ref="AF292:AJ292"/>
    <mergeCell ref="AK292:AO292"/>
    <mergeCell ref="AP292:AT292"/>
    <mergeCell ref="AU292:AY292"/>
    <mergeCell ref="B291:F291"/>
    <mergeCell ref="G291:K291"/>
    <mergeCell ref="L291:P291"/>
    <mergeCell ref="Q291:U291"/>
    <mergeCell ref="V291:Z291"/>
    <mergeCell ref="AA291:AE291"/>
    <mergeCell ref="AF291:AJ291"/>
    <mergeCell ref="AK291:AO291"/>
    <mergeCell ref="AP291:AT291"/>
    <mergeCell ref="AU293:AY293"/>
    <mergeCell ref="B294:F294"/>
    <mergeCell ref="G294:K294"/>
    <mergeCell ref="L294:P294"/>
    <mergeCell ref="Q294:U294"/>
    <mergeCell ref="V294:Z294"/>
    <mergeCell ref="AA294:AE294"/>
    <mergeCell ref="AF294:AJ294"/>
    <mergeCell ref="AK294:AO294"/>
    <mergeCell ref="AP294:AT294"/>
    <mergeCell ref="AU294:AY294"/>
    <mergeCell ref="B293:F293"/>
    <mergeCell ref="G293:K293"/>
    <mergeCell ref="L293:P293"/>
    <mergeCell ref="Q293:U293"/>
    <mergeCell ref="V293:Z293"/>
    <mergeCell ref="AA293:AE293"/>
    <mergeCell ref="AF293:AJ293"/>
    <mergeCell ref="AK293:AO293"/>
    <mergeCell ref="AP293:AT293"/>
    <mergeCell ref="AU295:AY295"/>
    <mergeCell ref="B296:F296"/>
    <mergeCell ref="G296:K296"/>
    <mergeCell ref="L296:P296"/>
    <mergeCell ref="Q296:U296"/>
    <mergeCell ref="V296:Z296"/>
    <mergeCell ref="AA296:AE296"/>
    <mergeCell ref="AF296:AJ296"/>
    <mergeCell ref="AK296:AO296"/>
    <mergeCell ref="AP296:AT296"/>
    <mergeCell ref="AU296:AY296"/>
    <mergeCell ref="B295:F295"/>
    <mergeCell ref="G295:K295"/>
    <mergeCell ref="L295:P295"/>
    <mergeCell ref="Q295:U295"/>
    <mergeCell ref="V295:Z295"/>
    <mergeCell ref="AA295:AE295"/>
    <mergeCell ref="AF295:AJ295"/>
    <mergeCell ref="AK295:AO295"/>
    <mergeCell ref="AP295:AT295"/>
    <mergeCell ref="AU297:AY297"/>
    <mergeCell ref="B298:F298"/>
    <mergeCell ref="G298:K298"/>
    <mergeCell ref="L298:P298"/>
    <mergeCell ref="Q298:U298"/>
    <mergeCell ref="V298:Z298"/>
    <mergeCell ref="AA298:AE298"/>
    <mergeCell ref="AF298:AJ298"/>
    <mergeCell ref="AK298:AO298"/>
    <mergeCell ref="AP298:AT298"/>
    <mergeCell ref="AU298:AY298"/>
    <mergeCell ref="B297:F297"/>
    <mergeCell ref="G297:K297"/>
    <mergeCell ref="L297:P297"/>
    <mergeCell ref="Q297:U297"/>
    <mergeCell ref="V297:Z297"/>
    <mergeCell ref="AA297:AE297"/>
    <mergeCell ref="AF297:AJ297"/>
    <mergeCell ref="AK297:AO297"/>
    <mergeCell ref="AP297:AT297"/>
    <mergeCell ref="B300:F302"/>
    <mergeCell ref="G300:K302"/>
    <mergeCell ref="L300:P301"/>
    <mergeCell ref="Q300:AT300"/>
    <mergeCell ref="AU300:AY301"/>
    <mergeCell ref="Q301:U301"/>
    <mergeCell ref="V301:Z301"/>
    <mergeCell ref="AA301:AE301"/>
    <mergeCell ref="AF301:AJ301"/>
    <mergeCell ref="AK301:AO301"/>
    <mergeCell ref="AP301:AT301"/>
    <mergeCell ref="L302:P302"/>
    <mergeCell ref="Q302:U302"/>
    <mergeCell ref="V302:Z302"/>
    <mergeCell ref="AA302:AE302"/>
    <mergeCell ref="AF302:AJ302"/>
    <mergeCell ref="AK302:AO302"/>
    <mergeCell ref="AP302:AT302"/>
    <mergeCell ref="AU302:AY302"/>
    <mergeCell ref="AU303:AY303"/>
    <mergeCell ref="B304:F304"/>
    <mergeCell ref="G304:K304"/>
    <mergeCell ref="L304:P304"/>
    <mergeCell ref="Q304:U304"/>
    <mergeCell ref="V304:Z304"/>
    <mergeCell ref="AA304:AE304"/>
    <mergeCell ref="AF304:AJ304"/>
    <mergeCell ref="AK304:AO304"/>
    <mergeCell ref="AP304:AT304"/>
    <mergeCell ref="AU304:AY304"/>
    <mergeCell ref="B303:F303"/>
    <mergeCell ref="G303:K303"/>
    <mergeCell ref="L303:P303"/>
    <mergeCell ref="Q303:U303"/>
    <mergeCell ref="V303:Z303"/>
    <mergeCell ref="AA303:AE303"/>
    <mergeCell ref="AF303:AJ303"/>
    <mergeCell ref="AK303:AO303"/>
    <mergeCell ref="AP303:AT303"/>
    <mergeCell ref="AU305:AY305"/>
    <mergeCell ref="B306:F306"/>
    <mergeCell ref="G306:K306"/>
    <mergeCell ref="L306:P306"/>
    <mergeCell ref="Q306:U306"/>
    <mergeCell ref="V306:Z306"/>
    <mergeCell ref="AA306:AE306"/>
    <mergeCell ref="AF306:AJ306"/>
    <mergeCell ref="AK306:AO306"/>
    <mergeCell ref="AP306:AT306"/>
    <mergeCell ref="AU306:AY306"/>
    <mergeCell ref="B305:F305"/>
    <mergeCell ref="G305:K305"/>
    <mergeCell ref="L305:P305"/>
    <mergeCell ref="Q305:U305"/>
    <mergeCell ref="V305:Z305"/>
    <mergeCell ref="AA305:AE305"/>
    <mergeCell ref="AF305:AJ305"/>
    <mergeCell ref="AK305:AO305"/>
    <mergeCell ref="AP305:AT305"/>
    <mergeCell ref="AU307:AY307"/>
    <mergeCell ref="B308:F308"/>
    <mergeCell ref="G308:K308"/>
    <mergeCell ref="L308:P308"/>
    <mergeCell ref="Q308:U308"/>
    <mergeCell ref="V308:Z308"/>
    <mergeCell ref="AA308:AE308"/>
    <mergeCell ref="AF308:AJ308"/>
    <mergeCell ref="AK308:AO308"/>
    <mergeCell ref="AP308:AT308"/>
    <mergeCell ref="AU308:AY308"/>
    <mergeCell ref="B307:F307"/>
    <mergeCell ref="G307:K307"/>
    <mergeCell ref="L307:P307"/>
    <mergeCell ref="Q307:U307"/>
    <mergeCell ref="V307:Z307"/>
    <mergeCell ref="AA307:AE307"/>
    <mergeCell ref="AF307:AJ307"/>
    <mergeCell ref="AK307:AO307"/>
    <mergeCell ref="AP307:AT307"/>
    <mergeCell ref="AU309:AY309"/>
    <mergeCell ref="B310:F310"/>
    <mergeCell ref="G310:K310"/>
    <mergeCell ref="L310:P310"/>
    <mergeCell ref="Q310:U310"/>
    <mergeCell ref="V310:Z310"/>
    <mergeCell ref="AA310:AE310"/>
    <mergeCell ref="AF310:AJ310"/>
    <mergeCell ref="AK310:AO310"/>
    <mergeCell ref="AP310:AT310"/>
    <mergeCell ref="AU310:AY310"/>
    <mergeCell ref="B309:F309"/>
    <mergeCell ref="G309:K309"/>
    <mergeCell ref="L309:P309"/>
    <mergeCell ref="Q309:U309"/>
    <mergeCell ref="V309:Z309"/>
    <mergeCell ref="AA309:AE309"/>
    <mergeCell ref="AF309:AJ309"/>
    <mergeCell ref="AK309:AO309"/>
    <mergeCell ref="AP309:AT309"/>
    <mergeCell ref="AU311:AY311"/>
    <mergeCell ref="B312:F312"/>
    <mergeCell ref="G312:K312"/>
    <mergeCell ref="L312:P312"/>
    <mergeCell ref="Q312:U312"/>
    <mergeCell ref="V312:Z312"/>
    <mergeCell ref="AA312:AE312"/>
    <mergeCell ref="AF312:AJ312"/>
    <mergeCell ref="AK312:AO312"/>
    <mergeCell ref="AP312:AT312"/>
    <mergeCell ref="AU312:AY312"/>
    <mergeCell ref="B311:F311"/>
    <mergeCell ref="G311:K311"/>
    <mergeCell ref="L311:P311"/>
    <mergeCell ref="Q311:U311"/>
    <mergeCell ref="V311:Z311"/>
    <mergeCell ref="AA311:AE311"/>
    <mergeCell ref="AF311:AJ311"/>
    <mergeCell ref="AK311:AO311"/>
    <mergeCell ref="AP311:AT311"/>
    <mergeCell ref="AU313:AY313"/>
    <mergeCell ref="B314:F314"/>
    <mergeCell ref="G314:K314"/>
    <mergeCell ref="L314:P314"/>
    <mergeCell ref="Q314:U314"/>
    <mergeCell ref="V314:Z314"/>
    <mergeCell ref="AA314:AE314"/>
    <mergeCell ref="AF314:AJ314"/>
    <mergeCell ref="AK314:AO314"/>
    <mergeCell ref="AP314:AT314"/>
    <mergeCell ref="AU314:AY314"/>
    <mergeCell ref="B313:F313"/>
    <mergeCell ref="G313:K313"/>
    <mergeCell ref="L313:P313"/>
    <mergeCell ref="Q313:U313"/>
    <mergeCell ref="V313:Z313"/>
    <mergeCell ref="AA313:AE313"/>
    <mergeCell ref="AF313:AJ313"/>
    <mergeCell ref="AK313:AO313"/>
    <mergeCell ref="AP313:AT313"/>
    <mergeCell ref="AU315:AY315"/>
    <mergeCell ref="B316:F316"/>
    <mergeCell ref="G316:K316"/>
    <mergeCell ref="L316:P316"/>
    <mergeCell ref="Q316:U316"/>
    <mergeCell ref="V316:Z316"/>
    <mergeCell ref="AA316:AE316"/>
    <mergeCell ref="AF316:AJ316"/>
    <mergeCell ref="AK316:AO316"/>
    <mergeCell ref="AP316:AT316"/>
    <mergeCell ref="AU316:AY316"/>
    <mergeCell ref="B315:F315"/>
    <mergeCell ref="G315:K315"/>
    <mergeCell ref="L315:P315"/>
    <mergeCell ref="Q315:U315"/>
    <mergeCell ref="V315:Z315"/>
    <mergeCell ref="AA315:AE315"/>
    <mergeCell ref="AF315:AJ315"/>
    <mergeCell ref="AK315:AO315"/>
    <mergeCell ref="AP315:AT315"/>
    <mergeCell ref="AU317:AY317"/>
    <mergeCell ref="B318:F318"/>
    <mergeCell ref="G318:K318"/>
    <mergeCell ref="L318:P318"/>
    <mergeCell ref="Q318:U318"/>
    <mergeCell ref="V318:Z318"/>
    <mergeCell ref="AA318:AE318"/>
    <mergeCell ref="AF318:AJ318"/>
    <mergeCell ref="AK318:AO318"/>
    <mergeCell ref="AP318:AT318"/>
    <mergeCell ref="AU318:AY318"/>
    <mergeCell ref="B317:F317"/>
    <mergeCell ref="G317:K317"/>
    <mergeCell ref="L317:P317"/>
    <mergeCell ref="Q317:U317"/>
    <mergeCell ref="V317:Z317"/>
    <mergeCell ref="AA317:AE317"/>
    <mergeCell ref="AF317:AJ317"/>
    <mergeCell ref="AK317:AO317"/>
    <mergeCell ref="AP317:AT317"/>
    <mergeCell ref="AU319:AY319"/>
    <mergeCell ref="B320:F320"/>
    <mergeCell ref="G320:K320"/>
    <mergeCell ref="L320:P320"/>
    <mergeCell ref="Q320:U320"/>
    <mergeCell ref="V320:Z320"/>
    <mergeCell ref="AA320:AE320"/>
    <mergeCell ref="AF320:AJ320"/>
    <mergeCell ref="AK320:AO320"/>
    <mergeCell ref="AP320:AT320"/>
    <mergeCell ref="AU320:AY320"/>
    <mergeCell ref="B319:F319"/>
    <mergeCell ref="G319:K319"/>
    <mergeCell ref="L319:P319"/>
    <mergeCell ref="Q319:U319"/>
    <mergeCell ref="V319:Z319"/>
    <mergeCell ref="AA319:AE319"/>
    <mergeCell ref="AF319:AJ319"/>
    <mergeCell ref="AK319:AO319"/>
    <mergeCell ref="AP319:AT319"/>
    <mergeCell ref="AU321:AY321"/>
    <mergeCell ref="B322:F322"/>
    <mergeCell ref="G322:K322"/>
    <mergeCell ref="L322:P322"/>
    <mergeCell ref="Q322:U322"/>
    <mergeCell ref="V322:Z322"/>
    <mergeCell ref="AA322:AE322"/>
    <mergeCell ref="AF322:AJ322"/>
    <mergeCell ref="AK322:AO322"/>
    <mergeCell ref="AP322:AT322"/>
    <mergeCell ref="AU322:AY322"/>
    <mergeCell ref="B321:F321"/>
    <mergeCell ref="G321:K321"/>
    <mergeCell ref="L321:P321"/>
    <mergeCell ref="Q321:U321"/>
    <mergeCell ref="V321:Z321"/>
    <mergeCell ref="AA321:AE321"/>
    <mergeCell ref="AF321:AJ321"/>
    <mergeCell ref="AK321:AO321"/>
    <mergeCell ref="AP321:AT321"/>
    <mergeCell ref="AU323:AY323"/>
    <mergeCell ref="B324:F324"/>
    <mergeCell ref="G324:K324"/>
    <mergeCell ref="L324:P324"/>
    <mergeCell ref="Q324:U324"/>
    <mergeCell ref="V324:Z324"/>
    <mergeCell ref="AA324:AE324"/>
    <mergeCell ref="AF324:AJ324"/>
    <mergeCell ref="AK324:AO324"/>
    <mergeCell ref="AP324:AT324"/>
    <mergeCell ref="AU324:AY324"/>
    <mergeCell ref="B323:F323"/>
    <mergeCell ref="G323:K323"/>
    <mergeCell ref="L323:P323"/>
    <mergeCell ref="Q323:U323"/>
    <mergeCell ref="V323:Z323"/>
    <mergeCell ref="AA323:AE323"/>
    <mergeCell ref="AF323:AJ323"/>
    <mergeCell ref="AK323:AO323"/>
    <mergeCell ref="AP323:AT323"/>
    <mergeCell ref="AU325:AY325"/>
    <mergeCell ref="B326:F326"/>
    <mergeCell ref="G326:K326"/>
    <mergeCell ref="L326:P326"/>
    <mergeCell ref="Q326:U326"/>
    <mergeCell ref="V326:Z326"/>
    <mergeCell ref="AA326:AE326"/>
    <mergeCell ref="AF326:AJ326"/>
    <mergeCell ref="AK326:AO326"/>
    <mergeCell ref="AP326:AT326"/>
    <mergeCell ref="AU326:AY326"/>
    <mergeCell ref="B325:F325"/>
    <mergeCell ref="G325:K325"/>
    <mergeCell ref="L325:P325"/>
    <mergeCell ref="Q325:U325"/>
    <mergeCell ref="V325:Z325"/>
    <mergeCell ref="AA325:AE325"/>
    <mergeCell ref="AF325:AJ325"/>
    <mergeCell ref="AK325:AO325"/>
    <mergeCell ref="AP325:AT325"/>
    <mergeCell ref="AU327:AY327"/>
    <mergeCell ref="B328:F328"/>
    <mergeCell ref="G328:K328"/>
    <mergeCell ref="L328:P328"/>
    <mergeCell ref="Q328:U328"/>
    <mergeCell ref="V328:Z328"/>
    <mergeCell ref="AA328:AE328"/>
    <mergeCell ref="AF328:AJ328"/>
    <mergeCell ref="AK328:AO328"/>
    <mergeCell ref="AP328:AT328"/>
    <mergeCell ref="AU328:AY328"/>
    <mergeCell ref="B327:F327"/>
    <mergeCell ref="G327:K327"/>
    <mergeCell ref="L327:P327"/>
    <mergeCell ref="Q327:U327"/>
    <mergeCell ref="V327:Z327"/>
    <mergeCell ref="AA327:AE327"/>
    <mergeCell ref="AF327:AJ327"/>
    <mergeCell ref="AK327:AO327"/>
    <mergeCell ref="AP327:AT327"/>
    <mergeCell ref="AU329:AY329"/>
    <mergeCell ref="B330:F330"/>
    <mergeCell ref="G330:K330"/>
    <mergeCell ref="L330:P330"/>
    <mergeCell ref="Q330:U330"/>
    <mergeCell ref="V330:Z330"/>
    <mergeCell ref="AA330:AE330"/>
    <mergeCell ref="AF330:AJ330"/>
    <mergeCell ref="AK330:AO330"/>
    <mergeCell ref="AP330:AT330"/>
    <mergeCell ref="AU330:AY330"/>
    <mergeCell ref="B329:F329"/>
    <mergeCell ref="G329:K329"/>
    <mergeCell ref="L329:P329"/>
    <mergeCell ref="Q329:U329"/>
    <mergeCell ref="V329:Z329"/>
    <mergeCell ref="AA329:AE329"/>
    <mergeCell ref="AF329:AJ329"/>
    <mergeCell ref="AK329:AO329"/>
    <mergeCell ref="AP329:AT329"/>
    <mergeCell ref="AU331:AY331"/>
    <mergeCell ref="B332:F332"/>
    <mergeCell ref="G332:K332"/>
    <mergeCell ref="L332:P332"/>
    <mergeCell ref="Q332:U332"/>
    <mergeCell ref="V332:Z332"/>
    <mergeCell ref="AA332:AE332"/>
    <mergeCell ref="AF332:AJ332"/>
    <mergeCell ref="AK332:AO332"/>
    <mergeCell ref="AP332:AT332"/>
    <mergeCell ref="AU332:AY332"/>
    <mergeCell ref="B331:F331"/>
    <mergeCell ref="G331:K331"/>
    <mergeCell ref="L331:P331"/>
    <mergeCell ref="Q331:U331"/>
    <mergeCell ref="V331:Z331"/>
    <mergeCell ref="AA331:AE331"/>
    <mergeCell ref="AF331:AJ331"/>
    <mergeCell ref="AK331:AO331"/>
    <mergeCell ref="AP331:AT331"/>
    <mergeCell ref="B335:D337"/>
    <mergeCell ref="E335:I335"/>
    <mergeCell ref="J335:R335"/>
    <mergeCell ref="S335:AA335"/>
    <mergeCell ref="AB335:AF335"/>
    <mergeCell ref="AG335:AK335"/>
    <mergeCell ref="AL335:AT335"/>
    <mergeCell ref="AU335:AY335"/>
    <mergeCell ref="E336:I336"/>
    <mergeCell ref="J336:R336"/>
    <mergeCell ref="S336:AA336"/>
    <mergeCell ref="AB336:AF336"/>
    <mergeCell ref="AG336:AK336"/>
    <mergeCell ref="AL336:AT336"/>
    <mergeCell ref="AU336:AY336"/>
    <mergeCell ref="E337:I337"/>
    <mergeCell ref="J337:R337"/>
    <mergeCell ref="S337:AA337"/>
    <mergeCell ref="AB337:AF337"/>
    <mergeCell ref="AG337:AK337"/>
    <mergeCell ref="AL337:AT337"/>
    <mergeCell ref="AU337:AY337"/>
    <mergeCell ref="AQ338:AT338"/>
    <mergeCell ref="AU338:AY338"/>
    <mergeCell ref="B339:D339"/>
    <mergeCell ref="E339:I339"/>
    <mergeCell ref="J339:N339"/>
    <mergeCell ref="O339:R339"/>
    <mergeCell ref="S339:W339"/>
    <mergeCell ref="X339:AA339"/>
    <mergeCell ref="AB339:AF339"/>
    <mergeCell ref="AG339:AK339"/>
    <mergeCell ref="AL339:AP339"/>
    <mergeCell ref="AQ339:AT339"/>
    <mergeCell ref="AU339:AY339"/>
    <mergeCell ref="B338:D338"/>
    <mergeCell ref="E338:I338"/>
    <mergeCell ref="J338:N338"/>
    <mergeCell ref="O338:R338"/>
    <mergeCell ref="S338:W338"/>
    <mergeCell ref="X338:AA338"/>
    <mergeCell ref="AB338:AF338"/>
    <mergeCell ref="AG338:AK338"/>
    <mergeCell ref="AL338:AP338"/>
    <mergeCell ref="AQ342:AT342"/>
    <mergeCell ref="AQ340:AT340"/>
    <mergeCell ref="AU340:AY340"/>
    <mergeCell ref="B341:D341"/>
    <mergeCell ref="E341:I341"/>
    <mergeCell ref="J341:N341"/>
    <mergeCell ref="O341:R341"/>
    <mergeCell ref="S341:W341"/>
    <mergeCell ref="X341:AA341"/>
    <mergeCell ref="AB341:AF341"/>
    <mergeCell ref="AG341:AK341"/>
    <mergeCell ref="AL341:AP341"/>
    <mergeCell ref="AQ341:AT341"/>
    <mergeCell ref="AU341:AY341"/>
    <mergeCell ref="B340:D340"/>
    <mergeCell ref="E340:I340"/>
    <mergeCell ref="J340:N340"/>
    <mergeCell ref="O340:R340"/>
    <mergeCell ref="S340:W340"/>
    <mergeCell ref="X340:AA340"/>
    <mergeCell ref="AB340:AF340"/>
    <mergeCell ref="AG340:AK340"/>
    <mergeCell ref="AL340:AP340"/>
    <mergeCell ref="AU342:AY342"/>
    <mergeCell ref="B342:D342"/>
    <mergeCell ref="E342:I342"/>
    <mergeCell ref="J342:N342"/>
    <mergeCell ref="O342:R342"/>
    <mergeCell ref="S342:AA342"/>
    <mergeCell ref="AB342:AF342"/>
    <mergeCell ref="AG342:AK342"/>
    <mergeCell ref="AL342:AP342"/>
    <mergeCell ref="I345:K345"/>
    <mergeCell ref="M345:P345"/>
    <mergeCell ref="R345:U345"/>
    <mergeCell ref="W345:Z345"/>
    <mergeCell ref="B352:F354"/>
    <mergeCell ref="G352:K354"/>
    <mergeCell ref="L352:P353"/>
    <mergeCell ref="Q352:AT352"/>
    <mergeCell ref="AU352:AY353"/>
    <mergeCell ref="Q353:U353"/>
    <mergeCell ref="V353:Z353"/>
    <mergeCell ref="AA353:AE353"/>
    <mergeCell ref="AF353:AJ353"/>
    <mergeCell ref="AK353:AO353"/>
    <mergeCell ref="AP353:AT353"/>
    <mergeCell ref="L354:P354"/>
    <mergeCell ref="Q354:U354"/>
    <mergeCell ref="V354:Z354"/>
    <mergeCell ref="AA354:AE354"/>
    <mergeCell ref="AF354:AJ354"/>
    <mergeCell ref="AK354:AO354"/>
    <mergeCell ref="AP354:AT354"/>
    <mergeCell ref="AU354:AY354"/>
    <mergeCell ref="AU355:AY355"/>
    <mergeCell ref="B356:F356"/>
    <mergeCell ref="G356:K356"/>
    <mergeCell ref="L356:P356"/>
    <mergeCell ref="Q356:U356"/>
    <mergeCell ref="V356:Z356"/>
    <mergeCell ref="AA356:AE356"/>
    <mergeCell ref="AF356:AJ356"/>
    <mergeCell ref="AK356:AO356"/>
    <mergeCell ref="AP356:AT356"/>
    <mergeCell ref="AU356:AY356"/>
    <mergeCell ref="B355:F355"/>
    <mergeCell ref="G355:K355"/>
    <mergeCell ref="L355:P355"/>
    <mergeCell ref="Q355:U355"/>
    <mergeCell ref="V355:Z355"/>
    <mergeCell ref="AA355:AE355"/>
    <mergeCell ref="AF355:AJ355"/>
    <mergeCell ref="AK355:AO355"/>
    <mergeCell ref="AP355:AT355"/>
    <mergeCell ref="AU357:AY357"/>
    <mergeCell ref="B358:F358"/>
    <mergeCell ref="G358:K358"/>
    <mergeCell ref="L358:P358"/>
    <mergeCell ref="Q358:U358"/>
    <mergeCell ref="V358:Z358"/>
    <mergeCell ref="AA358:AE358"/>
    <mergeCell ref="AF358:AJ358"/>
    <mergeCell ref="AK358:AO358"/>
    <mergeCell ref="AP358:AT358"/>
    <mergeCell ref="AU358:AY358"/>
    <mergeCell ref="B357:F357"/>
    <mergeCell ref="G357:K357"/>
    <mergeCell ref="L357:P357"/>
    <mergeCell ref="Q357:U357"/>
    <mergeCell ref="V357:Z357"/>
    <mergeCell ref="AA357:AE357"/>
    <mergeCell ref="AF357:AJ357"/>
    <mergeCell ref="AK357:AO357"/>
    <mergeCell ref="AP357:AT357"/>
    <mergeCell ref="AU359:AY359"/>
    <mergeCell ref="B360:F360"/>
    <mergeCell ref="G360:K360"/>
    <mergeCell ref="L360:P360"/>
    <mergeCell ref="Q360:U360"/>
    <mergeCell ref="V360:Z360"/>
    <mergeCell ref="AA360:AE360"/>
    <mergeCell ref="AF360:AJ360"/>
    <mergeCell ref="AK360:AO360"/>
    <mergeCell ref="AP360:AT360"/>
    <mergeCell ref="AU360:AY360"/>
    <mergeCell ref="B359:F359"/>
    <mergeCell ref="G359:K359"/>
    <mergeCell ref="L359:P359"/>
    <mergeCell ref="Q359:U359"/>
    <mergeCell ref="V359:Z359"/>
    <mergeCell ref="AA359:AE359"/>
    <mergeCell ref="AF359:AJ359"/>
    <mergeCell ref="AK359:AO359"/>
    <mergeCell ref="AP359:AT359"/>
    <mergeCell ref="AU361:AY361"/>
    <mergeCell ref="B362:F362"/>
    <mergeCell ref="G362:K362"/>
    <mergeCell ref="L362:P362"/>
    <mergeCell ref="Q362:U362"/>
    <mergeCell ref="V362:Z362"/>
    <mergeCell ref="AA362:AE362"/>
    <mergeCell ref="AF362:AJ362"/>
    <mergeCell ref="AK362:AO362"/>
    <mergeCell ref="AP362:AT362"/>
    <mergeCell ref="AU362:AY362"/>
    <mergeCell ref="B361:F361"/>
    <mergeCell ref="G361:K361"/>
    <mergeCell ref="L361:P361"/>
    <mergeCell ref="Q361:U361"/>
    <mergeCell ref="V361:Z361"/>
    <mergeCell ref="AA361:AE361"/>
    <mergeCell ref="AF361:AJ361"/>
    <mergeCell ref="AK361:AO361"/>
    <mergeCell ref="AP361:AT361"/>
    <mergeCell ref="AU363:AY363"/>
    <mergeCell ref="B364:F364"/>
    <mergeCell ref="G364:K364"/>
    <mergeCell ref="L364:P364"/>
    <mergeCell ref="Q364:U364"/>
    <mergeCell ref="V364:Z364"/>
    <mergeCell ref="AA364:AE364"/>
    <mergeCell ref="AF364:AJ364"/>
    <mergeCell ref="AK364:AO364"/>
    <mergeCell ref="AP364:AT364"/>
    <mergeCell ref="AU364:AY364"/>
    <mergeCell ref="B363:F363"/>
    <mergeCell ref="G363:K363"/>
    <mergeCell ref="L363:P363"/>
    <mergeCell ref="Q363:U363"/>
    <mergeCell ref="V363:Z363"/>
    <mergeCell ref="AA363:AE363"/>
    <mergeCell ref="AF363:AJ363"/>
    <mergeCell ref="AK363:AO363"/>
    <mergeCell ref="AP363:AT363"/>
    <mergeCell ref="AU365:AY365"/>
    <mergeCell ref="B366:F366"/>
    <mergeCell ref="G366:K366"/>
    <mergeCell ref="L366:P366"/>
    <mergeCell ref="Q366:U366"/>
    <mergeCell ref="V366:Z366"/>
    <mergeCell ref="AA366:AE366"/>
    <mergeCell ref="AF366:AJ366"/>
    <mergeCell ref="AK366:AO366"/>
    <mergeCell ref="AP366:AT366"/>
    <mergeCell ref="AU366:AY366"/>
    <mergeCell ref="B365:F365"/>
    <mergeCell ref="G365:K365"/>
    <mergeCell ref="L365:P365"/>
    <mergeCell ref="Q365:U365"/>
    <mergeCell ref="V365:Z365"/>
    <mergeCell ref="AA365:AE365"/>
    <mergeCell ref="AF365:AJ365"/>
    <mergeCell ref="AK365:AO365"/>
    <mergeCell ref="AP365:AT365"/>
    <mergeCell ref="AU367:AY367"/>
    <mergeCell ref="B368:F368"/>
    <mergeCell ref="G368:K368"/>
    <mergeCell ref="L368:P368"/>
    <mergeCell ref="Q368:U368"/>
    <mergeCell ref="V368:Z368"/>
    <mergeCell ref="AA368:AE368"/>
    <mergeCell ref="AF368:AJ368"/>
    <mergeCell ref="AK368:AO368"/>
    <mergeCell ref="AP368:AT368"/>
    <mergeCell ref="AU368:AY368"/>
    <mergeCell ref="B367:F367"/>
    <mergeCell ref="G367:K367"/>
    <mergeCell ref="L367:P367"/>
    <mergeCell ref="Q367:U367"/>
    <mergeCell ref="V367:Z367"/>
    <mergeCell ref="AA367:AE367"/>
    <mergeCell ref="AF367:AJ367"/>
    <mergeCell ref="AK367:AO367"/>
    <mergeCell ref="AP367:AT367"/>
    <mergeCell ref="AU369:AY369"/>
    <mergeCell ref="B370:F370"/>
    <mergeCell ref="G370:K370"/>
    <mergeCell ref="L370:P370"/>
    <mergeCell ref="Q370:U370"/>
    <mergeCell ref="V370:Z370"/>
    <mergeCell ref="AA370:AE370"/>
    <mergeCell ref="AF370:AJ370"/>
    <mergeCell ref="AK370:AO370"/>
    <mergeCell ref="AP370:AT370"/>
    <mergeCell ref="AU370:AY370"/>
    <mergeCell ref="B369:F369"/>
    <mergeCell ref="G369:K369"/>
    <mergeCell ref="L369:P369"/>
    <mergeCell ref="Q369:U369"/>
    <mergeCell ref="V369:Z369"/>
    <mergeCell ref="AA369:AE369"/>
    <mergeCell ref="AF369:AJ369"/>
    <mergeCell ref="AK369:AO369"/>
    <mergeCell ref="AP369:AT369"/>
    <mergeCell ref="AU371:AY371"/>
    <mergeCell ref="B372:F372"/>
    <mergeCell ref="G372:K372"/>
    <mergeCell ref="L372:P372"/>
    <mergeCell ref="Q372:U372"/>
    <mergeCell ref="V372:Z372"/>
    <mergeCell ref="AA372:AE372"/>
    <mergeCell ref="AF372:AJ372"/>
    <mergeCell ref="AK372:AO372"/>
    <mergeCell ref="AP372:AT372"/>
    <mergeCell ref="AU372:AY372"/>
    <mergeCell ref="B371:F371"/>
    <mergeCell ref="G371:K371"/>
    <mergeCell ref="L371:P371"/>
    <mergeCell ref="Q371:U371"/>
    <mergeCell ref="V371:Z371"/>
    <mergeCell ref="AA371:AE371"/>
    <mergeCell ref="AF371:AJ371"/>
    <mergeCell ref="AK371:AO371"/>
    <mergeCell ref="AP371:AT371"/>
    <mergeCell ref="AU373:AY373"/>
    <mergeCell ref="B374:F374"/>
    <mergeCell ref="G374:K374"/>
    <mergeCell ref="L374:P374"/>
    <mergeCell ref="Q374:U374"/>
    <mergeCell ref="V374:Z374"/>
    <mergeCell ref="AA374:AE374"/>
    <mergeCell ref="AF374:AJ374"/>
    <mergeCell ref="AK374:AO374"/>
    <mergeCell ref="AP374:AT374"/>
    <mergeCell ref="AU374:AY374"/>
    <mergeCell ref="B373:F373"/>
    <mergeCell ref="G373:K373"/>
    <mergeCell ref="L373:P373"/>
    <mergeCell ref="Q373:U373"/>
    <mergeCell ref="V373:Z373"/>
    <mergeCell ref="AA373:AE373"/>
    <mergeCell ref="AF373:AJ373"/>
    <mergeCell ref="AK373:AO373"/>
    <mergeCell ref="AP373:AT373"/>
    <mergeCell ref="AU375:AY375"/>
    <mergeCell ref="B376:F376"/>
    <mergeCell ref="G376:K376"/>
    <mergeCell ref="L376:P376"/>
    <mergeCell ref="Q376:U376"/>
    <mergeCell ref="V376:Z376"/>
    <mergeCell ref="AA376:AE376"/>
    <mergeCell ref="AF376:AJ376"/>
    <mergeCell ref="AK376:AO376"/>
    <mergeCell ref="AP376:AT376"/>
    <mergeCell ref="AU376:AY376"/>
    <mergeCell ref="B375:F375"/>
    <mergeCell ref="G375:K375"/>
    <mergeCell ref="L375:P375"/>
    <mergeCell ref="Q375:U375"/>
    <mergeCell ref="V375:Z375"/>
    <mergeCell ref="AA375:AE375"/>
    <mergeCell ref="AF375:AJ375"/>
    <mergeCell ref="AK375:AO375"/>
    <mergeCell ref="AP375:AT375"/>
    <mergeCell ref="AU377:AY377"/>
    <mergeCell ref="B378:F378"/>
    <mergeCell ref="G378:K378"/>
    <mergeCell ref="L378:P378"/>
    <mergeCell ref="Q378:U378"/>
    <mergeCell ref="V378:Z378"/>
    <mergeCell ref="AA378:AE378"/>
    <mergeCell ref="AF378:AJ378"/>
    <mergeCell ref="AK378:AO378"/>
    <mergeCell ref="AP378:AT378"/>
    <mergeCell ref="AU378:AY378"/>
    <mergeCell ref="B377:F377"/>
    <mergeCell ref="G377:K377"/>
    <mergeCell ref="L377:P377"/>
    <mergeCell ref="Q377:U377"/>
    <mergeCell ref="V377:Z377"/>
    <mergeCell ref="AA377:AE377"/>
    <mergeCell ref="AF377:AJ377"/>
    <mergeCell ref="AK377:AO377"/>
    <mergeCell ref="AP377:AT377"/>
    <mergeCell ref="AU379:AY379"/>
    <mergeCell ref="B380:F380"/>
    <mergeCell ref="G380:K380"/>
    <mergeCell ref="L380:P380"/>
    <mergeCell ref="Q380:U380"/>
    <mergeCell ref="V380:Z380"/>
    <mergeCell ref="AA380:AE380"/>
    <mergeCell ref="AF380:AJ380"/>
    <mergeCell ref="AK380:AO380"/>
    <mergeCell ref="AP380:AT380"/>
    <mergeCell ref="AU380:AY380"/>
    <mergeCell ref="B379:F379"/>
    <mergeCell ref="G379:K379"/>
    <mergeCell ref="L379:P379"/>
    <mergeCell ref="Q379:U379"/>
    <mergeCell ref="V379:Z379"/>
    <mergeCell ref="AA379:AE379"/>
    <mergeCell ref="AF379:AJ379"/>
    <mergeCell ref="AK379:AO379"/>
    <mergeCell ref="AP379:AT379"/>
    <mergeCell ref="AU381:AY381"/>
    <mergeCell ref="B382:F382"/>
    <mergeCell ref="G382:K382"/>
    <mergeCell ref="L382:P382"/>
    <mergeCell ref="Q382:U382"/>
    <mergeCell ref="V382:Z382"/>
    <mergeCell ref="AA382:AE382"/>
    <mergeCell ref="AF382:AJ382"/>
    <mergeCell ref="AK382:AO382"/>
    <mergeCell ref="AP382:AT382"/>
    <mergeCell ref="AU382:AY382"/>
    <mergeCell ref="B381:F381"/>
    <mergeCell ref="G381:K381"/>
    <mergeCell ref="L381:P381"/>
    <mergeCell ref="Q381:U381"/>
    <mergeCell ref="V381:Z381"/>
    <mergeCell ref="AA381:AE381"/>
    <mergeCell ref="AF381:AJ381"/>
    <mergeCell ref="AK381:AO381"/>
    <mergeCell ref="AP381:AT381"/>
    <mergeCell ref="AU383:AY383"/>
    <mergeCell ref="B384:F384"/>
    <mergeCell ref="G384:K384"/>
    <mergeCell ref="L384:P384"/>
    <mergeCell ref="Q384:U384"/>
    <mergeCell ref="V384:Z384"/>
    <mergeCell ref="AA384:AE384"/>
    <mergeCell ref="AF384:AJ384"/>
    <mergeCell ref="AK384:AO384"/>
    <mergeCell ref="AP384:AT384"/>
    <mergeCell ref="AU384:AY384"/>
    <mergeCell ref="B383:F383"/>
    <mergeCell ref="G383:K383"/>
    <mergeCell ref="L383:P383"/>
    <mergeCell ref="Q383:U383"/>
    <mergeCell ref="V383:Z383"/>
    <mergeCell ref="AA383:AE383"/>
    <mergeCell ref="AF383:AJ383"/>
    <mergeCell ref="AK383:AO383"/>
    <mergeCell ref="AP383:AT383"/>
    <mergeCell ref="B386:F388"/>
    <mergeCell ref="G386:K388"/>
    <mergeCell ref="L386:P387"/>
    <mergeCell ref="Q386:AT386"/>
    <mergeCell ref="AU386:AY387"/>
    <mergeCell ref="Q387:U387"/>
    <mergeCell ref="V387:Z387"/>
    <mergeCell ref="AA387:AE387"/>
    <mergeCell ref="AF387:AJ387"/>
    <mergeCell ref="AK387:AO387"/>
    <mergeCell ref="AP387:AT387"/>
    <mergeCell ref="L388:P388"/>
    <mergeCell ref="Q388:U388"/>
    <mergeCell ref="V388:Z388"/>
    <mergeCell ref="AA388:AE388"/>
    <mergeCell ref="AF388:AJ388"/>
    <mergeCell ref="AK388:AO388"/>
    <mergeCell ref="AP388:AT388"/>
    <mergeCell ref="AU388:AY388"/>
    <mergeCell ref="AU389:AY389"/>
    <mergeCell ref="B390:F390"/>
    <mergeCell ref="G390:K390"/>
    <mergeCell ref="L390:P390"/>
    <mergeCell ref="Q390:U390"/>
    <mergeCell ref="V390:Z390"/>
    <mergeCell ref="AA390:AE390"/>
    <mergeCell ref="AF390:AJ390"/>
    <mergeCell ref="AK390:AO390"/>
    <mergeCell ref="AP390:AT390"/>
    <mergeCell ref="AU390:AY390"/>
    <mergeCell ref="B389:F389"/>
    <mergeCell ref="G389:K389"/>
    <mergeCell ref="L389:P389"/>
    <mergeCell ref="Q389:U389"/>
    <mergeCell ref="V389:Z389"/>
    <mergeCell ref="AA389:AE389"/>
    <mergeCell ref="AF389:AJ389"/>
    <mergeCell ref="AK389:AO389"/>
    <mergeCell ref="AP389:AT389"/>
    <mergeCell ref="AU391:AY391"/>
    <mergeCell ref="B392:F392"/>
    <mergeCell ref="G392:K392"/>
    <mergeCell ref="L392:P392"/>
    <mergeCell ref="Q392:U392"/>
    <mergeCell ref="V392:Z392"/>
    <mergeCell ref="AA392:AE392"/>
    <mergeCell ref="AF392:AJ392"/>
    <mergeCell ref="AK392:AO392"/>
    <mergeCell ref="AP392:AT392"/>
    <mergeCell ref="AU392:AY392"/>
    <mergeCell ref="B391:F391"/>
    <mergeCell ref="G391:K391"/>
    <mergeCell ref="L391:P391"/>
    <mergeCell ref="Q391:U391"/>
    <mergeCell ref="V391:Z391"/>
    <mergeCell ref="AA391:AE391"/>
    <mergeCell ref="AF391:AJ391"/>
    <mergeCell ref="AK391:AO391"/>
    <mergeCell ref="AP391:AT391"/>
    <mergeCell ref="AU393:AY393"/>
    <mergeCell ref="B394:F394"/>
    <mergeCell ref="G394:K394"/>
    <mergeCell ref="L394:P394"/>
    <mergeCell ref="Q394:U394"/>
    <mergeCell ref="V394:Z394"/>
    <mergeCell ref="AA394:AE394"/>
    <mergeCell ref="AF394:AJ394"/>
    <mergeCell ref="AK394:AO394"/>
    <mergeCell ref="AP394:AT394"/>
    <mergeCell ref="AU394:AY394"/>
    <mergeCell ref="B393:F393"/>
    <mergeCell ref="G393:K393"/>
    <mergeCell ref="L393:P393"/>
    <mergeCell ref="Q393:U393"/>
    <mergeCell ref="V393:Z393"/>
    <mergeCell ref="AA393:AE393"/>
    <mergeCell ref="AF393:AJ393"/>
    <mergeCell ref="AK393:AO393"/>
    <mergeCell ref="AP393:AT393"/>
    <mergeCell ref="AU395:AY395"/>
    <mergeCell ref="B396:F396"/>
    <mergeCell ref="G396:K396"/>
    <mergeCell ref="L396:P396"/>
    <mergeCell ref="Q396:U396"/>
    <mergeCell ref="V396:Z396"/>
    <mergeCell ref="AA396:AE396"/>
    <mergeCell ref="AF396:AJ396"/>
    <mergeCell ref="AK396:AO396"/>
    <mergeCell ref="AP396:AT396"/>
    <mergeCell ref="AU396:AY396"/>
    <mergeCell ref="B395:F395"/>
    <mergeCell ref="G395:K395"/>
    <mergeCell ref="L395:P395"/>
    <mergeCell ref="Q395:U395"/>
    <mergeCell ref="V395:Z395"/>
    <mergeCell ref="AA395:AE395"/>
    <mergeCell ref="AF395:AJ395"/>
    <mergeCell ref="AK395:AO395"/>
    <mergeCell ref="AP395:AT395"/>
    <mergeCell ref="AU397:AY397"/>
    <mergeCell ref="B398:F398"/>
    <mergeCell ref="G398:K398"/>
    <mergeCell ref="L398:P398"/>
    <mergeCell ref="Q398:U398"/>
    <mergeCell ref="V398:Z398"/>
    <mergeCell ref="AA398:AE398"/>
    <mergeCell ref="AF398:AJ398"/>
    <mergeCell ref="AK398:AO398"/>
    <mergeCell ref="AP398:AT398"/>
    <mergeCell ref="AU398:AY398"/>
    <mergeCell ref="B397:F397"/>
    <mergeCell ref="G397:K397"/>
    <mergeCell ref="L397:P397"/>
    <mergeCell ref="Q397:U397"/>
    <mergeCell ref="V397:Z397"/>
    <mergeCell ref="AA397:AE397"/>
    <mergeCell ref="AF397:AJ397"/>
    <mergeCell ref="AK397:AO397"/>
    <mergeCell ref="AP397:AT397"/>
    <mergeCell ref="AU399:AY399"/>
    <mergeCell ref="B400:F400"/>
    <mergeCell ref="G400:K400"/>
    <mergeCell ref="L400:P400"/>
    <mergeCell ref="Q400:U400"/>
    <mergeCell ref="V400:Z400"/>
    <mergeCell ref="AA400:AE400"/>
    <mergeCell ref="AF400:AJ400"/>
    <mergeCell ref="AK400:AO400"/>
    <mergeCell ref="AP400:AT400"/>
    <mergeCell ref="AU400:AY400"/>
    <mergeCell ref="B399:F399"/>
    <mergeCell ref="G399:K399"/>
    <mergeCell ref="L399:P399"/>
    <mergeCell ref="Q399:U399"/>
    <mergeCell ref="V399:Z399"/>
    <mergeCell ref="AA399:AE399"/>
    <mergeCell ref="AF399:AJ399"/>
    <mergeCell ref="AK399:AO399"/>
    <mergeCell ref="AP399:AT399"/>
    <mergeCell ref="AU401:AY401"/>
    <mergeCell ref="B402:F402"/>
    <mergeCell ref="G402:K402"/>
    <mergeCell ref="L402:P402"/>
    <mergeCell ref="Q402:U402"/>
    <mergeCell ref="V402:Z402"/>
    <mergeCell ref="AA402:AE402"/>
    <mergeCell ref="AF402:AJ402"/>
    <mergeCell ref="AK402:AO402"/>
    <mergeCell ref="AP402:AT402"/>
    <mergeCell ref="AU402:AY402"/>
    <mergeCell ref="B401:F401"/>
    <mergeCell ref="G401:K401"/>
    <mergeCell ref="L401:P401"/>
    <mergeCell ref="Q401:U401"/>
    <mergeCell ref="V401:Z401"/>
    <mergeCell ref="AA401:AE401"/>
    <mergeCell ref="AF401:AJ401"/>
    <mergeCell ref="AK401:AO401"/>
    <mergeCell ref="AP401:AT401"/>
    <mergeCell ref="AU403:AY403"/>
    <mergeCell ref="B404:F404"/>
    <mergeCell ref="G404:K404"/>
    <mergeCell ref="L404:P404"/>
    <mergeCell ref="Q404:U404"/>
    <mergeCell ref="V404:Z404"/>
    <mergeCell ref="AA404:AE404"/>
    <mergeCell ref="AF404:AJ404"/>
    <mergeCell ref="AK404:AO404"/>
    <mergeCell ref="AP404:AT404"/>
    <mergeCell ref="AU404:AY404"/>
    <mergeCell ref="B403:F403"/>
    <mergeCell ref="G403:K403"/>
    <mergeCell ref="L403:P403"/>
    <mergeCell ref="Q403:U403"/>
    <mergeCell ref="V403:Z403"/>
    <mergeCell ref="AA403:AE403"/>
    <mergeCell ref="AF403:AJ403"/>
    <mergeCell ref="AK403:AO403"/>
    <mergeCell ref="AP403:AT403"/>
    <mergeCell ref="AU405:AY405"/>
    <mergeCell ref="B406:F406"/>
    <mergeCell ref="G406:K406"/>
    <mergeCell ref="L406:P406"/>
    <mergeCell ref="Q406:U406"/>
    <mergeCell ref="V406:Z406"/>
    <mergeCell ref="AA406:AE406"/>
    <mergeCell ref="AF406:AJ406"/>
    <mergeCell ref="AK406:AO406"/>
    <mergeCell ref="AP406:AT406"/>
    <mergeCell ref="AU406:AY406"/>
    <mergeCell ref="B405:F405"/>
    <mergeCell ref="G405:K405"/>
    <mergeCell ref="L405:P405"/>
    <mergeCell ref="Q405:U405"/>
    <mergeCell ref="V405:Z405"/>
    <mergeCell ref="AA405:AE405"/>
    <mergeCell ref="AF405:AJ405"/>
    <mergeCell ref="AK405:AO405"/>
    <mergeCell ref="AP405:AT405"/>
    <mergeCell ref="AU407:AY407"/>
    <mergeCell ref="B408:F408"/>
    <mergeCell ref="G408:K408"/>
    <mergeCell ref="L408:P408"/>
    <mergeCell ref="Q408:U408"/>
    <mergeCell ref="V408:Z408"/>
    <mergeCell ref="AA408:AE408"/>
    <mergeCell ref="AF408:AJ408"/>
    <mergeCell ref="AK408:AO408"/>
    <mergeCell ref="AP408:AT408"/>
    <mergeCell ref="AU408:AY408"/>
    <mergeCell ref="B407:F407"/>
    <mergeCell ref="G407:K407"/>
    <mergeCell ref="L407:P407"/>
    <mergeCell ref="Q407:U407"/>
    <mergeCell ref="V407:Z407"/>
    <mergeCell ref="AA407:AE407"/>
    <mergeCell ref="AF407:AJ407"/>
    <mergeCell ref="AK407:AO407"/>
    <mergeCell ref="AP407:AT407"/>
    <mergeCell ref="AU409:AY409"/>
    <mergeCell ref="B410:F410"/>
    <mergeCell ref="G410:K410"/>
    <mergeCell ref="L410:P410"/>
    <mergeCell ref="Q410:U410"/>
    <mergeCell ref="V410:Z410"/>
    <mergeCell ref="AA410:AE410"/>
    <mergeCell ref="AF410:AJ410"/>
    <mergeCell ref="AK410:AO410"/>
    <mergeCell ref="AP410:AT410"/>
    <mergeCell ref="AU410:AY410"/>
    <mergeCell ref="B409:F409"/>
    <mergeCell ref="G409:K409"/>
    <mergeCell ref="L409:P409"/>
    <mergeCell ref="Q409:U409"/>
    <mergeCell ref="V409:Z409"/>
    <mergeCell ref="AA409:AE409"/>
    <mergeCell ref="AF409:AJ409"/>
    <mergeCell ref="AK409:AO409"/>
    <mergeCell ref="AP409:AT409"/>
    <mergeCell ref="AU411:AY411"/>
    <mergeCell ref="B412:F412"/>
    <mergeCell ref="G412:K412"/>
    <mergeCell ref="L412:P412"/>
    <mergeCell ref="Q412:U412"/>
    <mergeCell ref="V412:Z412"/>
    <mergeCell ref="AA412:AE412"/>
    <mergeCell ref="AF412:AJ412"/>
    <mergeCell ref="AK412:AO412"/>
    <mergeCell ref="AP412:AT412"/>
    <mergeCell ref="AU412:AY412"/>
    <mergeCell ref="B411:F411"/>
    <mergeCell ref="G411:K411"/>
    <mergeCell ref="L411:P411"/>
    <mergeCell ref="Q411:U411"/>
    <mergeCell ref="V411:Z411"/>
    <mergeCell ref="AA411:AE411"/>
    <mergeCell ref="AF411:AJ411"/>
    <mergeCell ref="AK411:AO411"/>
    <mergeCell ref="AP411:AT411"/>
    <mergeCell ref="AU413:AY413"/>
    <mergeCell ref="B414:F414"/>
    <mergeCell ref="G414:K414"/>
    <mergeCell ref="L414:P414"/>
    <mergeCell ref="Q414:U414"/>
    <mergeCell ref="V414:Z414"/>
    <mergeCell ref="AA414:AE414"/>
    <mergeCell ref="AF414:AJ414"/>
    <mergeCell ref="AK414:AO414"/>
    <mergeCell ref="AP414:AT414"/>
    <mergeCell ref="AU414:AY414"/>
    <mergeCell ref="B413:F413"/>
    <mergeCell ref="G413:K413"/>
    <mergeCell ref="L413:P413"/>
    <mergeCell ref="Q413:U413"/>
    <mergeCell ref="V413:Z413"/>
    <mergeCell ref="AA413:AE413"/>
    <mergeCell ref="AF413:AJ413"/>
    <mergeCell ref="AK413:AO413"/>
    <mergeCell ref="AP413:AT413"/>
    <mergeCell ref="AU415:AY415"/>
    <mergeCell ref="B416:F416"/>
    <mergeCell ref="G416:K416"/>
    <mergeCell ref="L416:P416"/>
    <mergeCell ref="Q416:U416"/>
    <mergeCell ref="V416:Z416"/>
    <mergeCell ref="AA416:AE416"/>
    <mergeCell ref="AF416:AJ416"/>
    <mergeCell ref="AK416:AO416"/>
    <mergeCell ref="AP416:AT416"/>
    <mergeCell ref="AU416:AY416"/>
    <mergeCell ref="B415:F415"/>
    <mergeCell ref="G415:K415"/>
    <mergeCell ref="L415:P415"/>
    <mergeCell ref="Q415:U415"/>
    <mergeCell ref="V415:Z415"/>
    <mergeCell ref="AA415:AE415"/>
    <mergeCell ref="AF415:AJ415"/>
    <mergeCell ref="AK415:AO415"/>
    <mergeCell ref="AP415:AT415"/>
    <mergeCell ref="AU417:AY417"/>
    <mergeCell ref="B418:F418"/>
    <mergeCell ref="G418:K418"/>
    <mergeCell ref="L418:P418"/>
    <mergeCell ref="Q418:U418"/>
    <mergeCell ref="V418:Z418"/>
    <mergeCell ref="AA418:AE418"/>
    <mergeCell ref="AF418:AJ418"/>
    <mergeCell ref="AK418:AO418"/>
    <mergeCell ref="AP418:AT418"/>
    <mergeCell ref="AU418:AY418"/>
    <mergeCell ref="B417:F417"/>
    <mergeCell ref="G417:K417"/>
    <mergeCell ref="L417:P417"/>
    <mergeCell ref="Q417:U417"/>
    <mergeCell ref="V417:Z417"/>
    <mergeCell ref="AA417:AE417"/>
    <mergeCell ref="AF417:AJ417"/>
    <mergeCell ref="AK417:AO417"/>
    <mergeCell ref="AP417:AT417"/>
    <mergeCell ref="B421:D423"/>
    <mergeCell ref="E421:I421"/>
    <mergeCell ref="J421:R421"/>
    <mergeCell ref="S421:AA421"/>
    <mergeCell ref="AB421:AF421"/>
    <mergeCell ref="AG421:AK421"/>
    <mergeCell ref="AL421:AT421"/>
    <mergeCell ref="AU421:AY421"/>
    <mergeCell ref="E422:I422"/>
    <mergeCell ref="J422:R422"/>
    <mergeCell ref="S422:AA422"/>
    <mergeCell ref="AB422:AF422"/>
    <mergeCell ref="AG422:AK422"/>
    <mergeCell ref="AL422:AT422"/>
    <mergeCell ref="AU422:AY422"/>
    <mergeCell ref="E423:I423"/>
    <mergeCell ref="J423:R423"/>
    <mergeCell ref="S423:AA423"/>
    <mergeCell ref="AB423:AF423"/>
    <mergeCell ref="AG423:AK423"/>
    <mergeCell ref="AL423:AT423"/>
    <mergeCell ref="AU423:AY423"/>
    <mergeCell ref="X426:AA426"/>
    <mergeCell ref="AB426:AF426"/>
    <mergeCell ref="AG426:AK426"/>
    <mergeCell ref="AL426:AP426"/>
    <mergeCell ref="AQ424:AT424"/>
    <mergeCell ref="AU424:AY424"/>
    <mergeCell ref="B425:D425"/>
    <mergeCell ref="E425:I425"/>
    <mergeCell ref="J425:N425"/>
    <mergeCell ref="O425:R425"/>
    <mergeCell ref="S425:W425"/>
    <mergeCell ref="X425:AA425"/>
    <mergeCell ref="AB425:AF425"/>
    <mergeCell ref="AG425:AK425"/>
    <mergeCell ref="AL425:AP425"/>
    <mergeCell ref="AQ425:AT425"/>
    <mergeCell ref="AU425:AY425"/>
    <mergeCell ref="B424:D424"/>
    <mergeCell ref="E424:I424"/>
    <mergeCell ref="J424:N424"/>
    <mergeCell ref="O424:R424"/>
    <mergeCell ref="S424:W424"/>
    <mergeCell ref="X424:AA424"/>
    <mergeCell ref="AB424:AF424"/>
    <mergeCell ref="AG424:AK424"/>
    <mergeCell ref="AL424:AP424"/>
    <mergeCell ref="AU428:AY428"/>
    <mergeCell ref="I431:K431"/>
    <mergeCell ref="M431:P431"/>
    <mergeCell ref="R431:U431"/>
    <mergeCell ref="W431:Z431"/>
    <mergeCell ref="B428:D428"/>
    <mergeCell ref="E428:I428"/>
    <mergeCell ref="J428:N428"/>
    <mergeCell ref="O428:R428"/>
    <mergeCell ref="S428:AA428"/>
    <mergeCell ref="AB428:AF428"/>
    <mergeCell ref="AG428:AK428"/>
    <mergeCell ref="AL428:AP428"/>
    <mergeCell ref="AQ428:AT428"/>
    <mergeCell ref="AQ426:AT426"/>
    <mergeCell ref="AU426:AY426"/>
    <mergeCell ref="B427:D427"/>
    <mergeCell ref="E427:I427"/>
    <mergeCell ref="J427:N427"/>
    <mergeCell ref="O427:R427"/>
    <mergeCell ref="S427:W427"/>
    <mergeCell ref="X427:AA427"/>
    <mergeCell ref="AB427:AF427"/>
    <mergeCell ref="AG427:AK427"/>
    <mergeCell ref="AL427:AP427"/>
    <mergeCell ref="AQ427:AT427"/>
    <mergeCell ref="AU427:AY427"/>
    <mergeCell ref="B426:D426"/>
    <mergeCell ref="E426:I426"/>
    <mergeCell ref="J426:N426"/>
    <mergeCell ref="O426:R426"/>
    <mergeCell ref="S426:W426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410"/>
  <sheetViews>
    <sheetView showGridLines="0" zoomScaleNormal="100" workbookViewId="0"/>
  </sheetViews>
  <sheetFormatPr defaultColWidth="8.77734375" defaultRowHeight="15" customHeight="1"/>
  <cols>
    <col min="1" max="1" width="2.77734375" style="103" customWidth="1"/>
    <col min="2" max="2" width="8.77734375" style="127"/>
    <col min="3" max="3" width="8.6640625" style="127" bestFit="1" customWidth="1"/>
    <col min="4" max="4" width="8.77734375" style="127"/>
    <col min="5" max="5" width="8.77734375" style="104"/>
    <col min="6" max="6" width="9" style="104" bestFit="1" customWidth="1"/>
    <col min="7" max="7" width="11.109375" style="104" bestFit="1" customWidth="1"/>
    <col min="8" max="8" width="9.88671875" style="104" bestFit="1" customWidth="1"/>
    <col min="9" max="9" width="12.33203125" style="104" bestFit="1" customWidth="1"/>
    <col min="10" max="22" width="8.77734375" style="104"/>
    <col min="23" max="16384" width="8.77734375" style="103"/>
  </cols>
  <sheetData>
    <row r="1" spans="1:30" ht="15" customHeight="1">
      <c r="A1" s="108" t="s">
        <v>393</v>
      </c>
    </row>
    <row r="2" spans="1:30" ht="15" customHeight="1">
      <c r="A2" s="126" t="s">
        <v>254</v>
      </c>
      <c r="B2" s="101"/>
      <c r="C2" s="101"/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3"/>
    </row>
    <row r="3" spans="1:30" ht="15" customHeight="1">
      <c r="B3" s="205" t="s">
        <v>394</v>
      </c>
      <c r="C3" s="205" t="s">
        <v>263</v>
      </c>
      <c r="D3" s="205" t="s">
        <v>395</v>
      </c>
      <c r="E3" s="205" t="s">
        <v>396</v>
      </c>
      <c r="F3" s="205" t="s">
        <v>255</v>
      </c>
      <c r="G3" s="205" t="s">
        <v>397</v>
      </c>
      <c r="H3" s="205" t="s">
        <v>398</v>
      </c>
      <c r="I3" s="444" t="s">
        <v>96</v>
      </c>
      <c r="J3" s="445"/>
      <c r="K3" s="229" t="s">
        <v>89</v>
      </c>
      <c r="L3" s="229" t="s">
        <v>90</v>
      </c>
      <c r="M3" s="103"/>
      <c r="N3" s="205"/>
      <c r="O3" s="205" t="s">
        <v>399</v>
      </c>
      <c r="P3" s="205" t="s">
        <v>400</v>
      </c>
      <c r="Q3" s="205" t="s">
        <v>401</v>
      </c>
      <c r="R3" s="205" t="s">
        <v>402</v>
      </c>
      <c r="S3" s="103"/>
      <c r="T3" s="103"/>
      <c r="U3" s="103"/>
      <c r="V3" s="103"/>
    </row>
    <row r="4" spans="1:30" ht="15" customHeight="1">
      <c r="B4" s="230">
        <f>MAX(E10:E39)</f>
        <v>0</v>
      </c>
      <c r="C4" s="230">
        <f>Angle_4_R1!J4</f>
        <v>0</v>
      </c>
      <c r="D4" s="230">
        <f>Angle_4_R1!D4</f>
        <v>0</v>
      </c>
      <c r="E4" s="230" t="e">
        <f>MATCH(B4,E10:E39,0)</f>
        <v>#N/A</v>
      </c>
      <c r="F4" s="230" t="e">
        <f ca="1">OFFSET(N4,0,MATCH(D4,O3:R3,0))</f>
        <v>#N/A</v>
      </c>
      <c r="G4" s="230" t="e">
        <f ca="1">B4*F4</f>
        <v>#N/A</v>
      </c>
      <c r="H4" s="230" t="e">
        <f ca="1">C4*F4</f>
        <v>#N/A</v>
      </c>
      <c r="I4" s="267" t="str">
        <f>"± "&amp;TEXT(B4,IF(B4&gt;=1000,"# ##0",IF(B4&lt;1,"G/표준","0")))&amp;D4&amp;IF(C10="없음","",", "&amp;C10)</f>
        <v xml:space="preserve">± 00, </v>
      </c>
      <c r="J4" s="230" t="str">
        <f>C4&amp;D4</f>
        <v>00</v>
      </c>
      <c r="K4" s="107" t="str">
        <f ca="1">IF(SUM(R86,R187,R288,R389)=0,"","초과")</f>
        <v/>
      </c>
      <c r="L4" s="231" t="str">
        <f>IF(SUM(AB9,AB43,AB110,AB144,AB211,AB245,AB312,AB346)=0,"PASS","FAIL")</f>
        <v>PASS</v>
      </c>
      <c r="M4" s="103"/>
      <c r="N4" s="205" t="s">
        <v>403</v>
      </c>
      <c r="O4" s="232">
        <v>3600</v>
      </c>
      <c r="P4" s="232">
        <v>60</v>
      </c>
      <c r="Q4" s="232">
        <v>1</v>
      </c>
      <c r="R4" s="232">
        <f>DEGREES(ATAN(1/1000))*3600</f>
        <v>206.26473749220222</v>
      </c>
      <c r="S4" s="103"/>
      <c r="T4" s="103"/>
      <c r="U4" s="103"/>
      <c r="V4" s="103"/>
    </row>
    <row r="5" spans="1:30" ht="15" customHeight="1">
      <c r="B5" s="101"/>
      <c r="C5" s="101"/>
      <c r="D5" s="101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3"/>
    </row>
    <row r="6" spans="1:30" ht="15" customHeight="1">
      <c r="A6" s="126" t="s">
        <v>404</v>
      </c>
      <c r="E6" s="127"/>
      <c r="F6" s="101"/>
      <c r="G6" s="105"/>
      <c r="H6" s="105"/>
      <c r="I6" s="105"/>
      <c r="J6" s="105"/>
      <c r="K6" s="105"/>
      <c r="L6" s="105"/>
      <c r="M6" s="105"/>
      <c r="N6" s="105"/>
      <c r="O6" s="105"/>
      <c r="P6" s="101"/>
      <c r="Q6" s="105"/>
      <c r="R6" s="105"/>
      <c r="S6" s="105"/>
      <c r="T6" s="105"/>
      <c r="U6" s="105"/>
      <c r="V6" s="109" t="s">
        <v>527</v>
      </c>
      <c r="AD6" s="105"/>
    </row>
    <row r="7" spans="1:30" ht="15" customHeight="1">
      <c r="B7" s="344" t="s">
        <v>405</v>
      </c>
      <c r="C7" s="344" t="s">
        <v>406</v>
      </c>
      <c r="D7" s="344" t="s">
        <v>407</v>
      </c>
      <c r="E7" s="344" t="s">
        <v>408</v>
      </c>
      <c r="F7" s="344" t="s">
        <v>395</v>
      </c>
      <c r="G7" s="353" t="str">
        <f>"전기식 수준기 지시값 ("&amp;C10&amp;", "&amp;D10&amp;")"</f>
        <v>전기식 수준기 지시값 (, )</v>
      </c>
      <c r="H7" s="354"/>
      <c r="I7" s="354"/>
      <c r="J7" s="354"/>
      <c r="K7" s="354"/>
      <c r="L7" s="355"/>
      <c r="M7" s="437" t="s">
        <v>409</v>
      </c>
      <c r="N7" s="207" t="s">
        <v>408</v>
      </c>
      <c r="O7" s="207" t="s">
        <v>410</v>
      </c>
      <c r="P7" s="207" t="s">
        <v>411</v>
      </c>
      <c r="Q7" s="207" t="s">
        <v>412</v>
      </c>
      <c r="R7" s="441" t="s">
        <v>413</v>
      </c>
      <c r="S7" s="442"/>
      <c r="T7" s="442"/>
      <c r="U7" s="103"/>
      <c r="V7" s="446" t="s">
        <v>414</v>
      </c>
      <c r="W7" s="447"/>
      <c r="X7" s="444" t="s">
        <v>415</v>
      </c>
      <c r="Y7" s="459"/>
      <c r="Z7" s="459"/>
      <c r="AA7" s="459"/>
      <c r="AB7" s="459"/>
      <c r="AC7" s="445"/>
    </row>
    <row r="8" spans="1:30" ht="15" customHeight="1">
      <c r="B8" s="345"/>
      <c r="C8" s="345"/>
      <c r="D8" s="345"/>
      <c r="E8" s="345"/>
      <c r="F8" s="345"/>
      <c r="G8" s="206" t="s">
        <v>416</v>
      </c>
      <c r="H8" s="206" t="s">
        <v>147</v>
      </c>
      <c r="I8" s="206" t="s">
        <v>148</v>
      </c>
      <c r="J8" s="206" t="s">
        <v>149</v>
      </c>
      <c r="K8" s="206" t="s">
        <v>150</v>
      </c>
      <c r="L8" s="233" t="s">
        <v>417</v>
      </c>
      <c r="M8" s="438"/>
      <c r="N8" s="233"/>
      <c r="O8" s="233" t="s">
        <v>418</v>
      </c>
      <c r="P8" s="233" t="s">
        <v>419</v>
      </c>
      <c r="Q8" s="233" t="s">
        <v>420</v>
      </c>
      <c r="R8" s="206" t="s">
        <v>421</v>
      </c>
      <c r="S8" s="439" t="s">
        <v>422</v>
      </c>
      <c r="T8" s="440"/>
      <c r="U8" s="103"/>
      <c r="V8" s="234" t="s">
        <v>423</v>
      </c>
      <c r="W8" s="234" t="s">
        <v>424</v>
      </c>
      <c r="X8" s="205" t="s">
        <v>425</v>
      </c>
      <c r="Y8" s="235" t="s">
        <v>421</v>
      </c>
      <c r="Z8" s="205" t="s">
        <v>422</v>
      </c>
      <c r="AA8" s="236" t="s">
        <v>426</v>
      </c>
      <c r="AB8" s="236" t="s">
        <v>427</v>
      </c>
      <c r="AC8" s="236" t="s">
        <v>428</v>
      </c>
    </row>
    <row r="9" spans="1:30" ht="15" customHeight="1">
      <c r="B9" s="346"/>
      <c r="C9" s="346"/>
      <c r="D9" s="346"/>
      <c r="E9" s="346"/>
      <c r="F9" s="346"/>
      <c r="G9" s="207">
        <f>D4</f>
        <v>0</v>
      </c>
      <c r="H9" s="207">
        <f>G9</f>
        <v>0</v>
      </c>
      <c r="I9" s="207">
        <f t="shared" ref="I9:K9" si="0">H9</f>
        <v>0</v>
      </c>
      <c r="J9" s="207">
        <f t="shared" si="0"/>
        <v>0</v>
      </c>
      <c r="K9" s="207">
        <f t="shared" si="0"/>
        <v>0</v>
      </c>
      <c r="L9" s="207">
        <f>K9</f>
        <v>0</v>
      </c>
      <c r="M9" s="207">
        <f>L9</f>
        <v>0</v>
      </c>
      <c r="N9" s="207" t="s">
        <v>153</v>
      </c>
      <c r="O9" s="207" t="s">
        <v>153</v>
      </c>
      <c r="P9" s="207" t="s">
        <v>153</v>
      </c>
      <c r="Q9" s="207" t="s">
        <v>153</v>
      </c>
      <c r="R9" s="207" t="s">
        <v>153</v>
      </c>
      <c r="S9" s="207" t="s">
        <v>153</v>
      </c>
      <c r="T9" s="207" t="s">
        <v>533</v>
      </c>
      <c r="U9" s="103"/>
      <c r="V9" s="207" t="str">
        <f>IF(D4="˝","˝","˚")</f>
        <v>˚</v>
      </c>
      <c r="W9" s="207" t="str">
        <f>V9</f>
        <v>˚</v>
      </c>
      <c r="X9" s="207" t="str">
        <f>W9</f>
        <v>˚</v>
      </c>
      <c r="Y9" s="207" t="str">
        <f>X9</f>
        <v>˚</v>
      </c>
      <c r="Z9" s="207" t="str">
        <f>Y9</f>
        <v>˚</v>
      </c>
      <c r="AA9" s="207" t="str">
        <f>Z9</f>
        <v>˚</v>
      </c>
      <c r="AB9" s="231">
        <f>IF(TYPE(MATCH("FAIL",AB10:AB39,0))=16,0,1)</f>
        <v>0</v>
      </c>
      <c r="AC9" s="207" t="str">
        <f>AA9</f>
        <v>˚</v>
      </c>
    </row>
    <row r="10" spans="1:30" ht="15" customHeight="1">
      <c r="B10" s="232" t="b">
        <f>IF(TRIM(Angle_4_R1!C4)="",FALSE,TRUE)</f>
        <v>0</v>
      </c>
      <c r="C10" s="230" t="str">
        <f>IF($B10=FALSE,"",Angle_4_R1!A4)</f>
        <v/>
      </c>
      <c r="D10" s="230" t="str">
        <f>IF($B10=FALSE,"",Angle_4_R1!B4)</f>
        <v/>
      </c>
      <c r="E10" s="230" t="str">
        <f>IF($B10=FALSE,"",VALUE(Angle_4_R1!C4))</f>
        <v/>
      </c>
      <c r="F10" s="230" t="str">
        <f>IF($B10=FALSE,"",Angle_4_R1!D4)</f>
        <v/>
      </c>
      <c r="G10" s="232" t="str">
        <f>IF($B10=FALSE,"",Angle_4_R1!O4)</f>
        <v/>
      </c>
      <c r="H10" s="232" t="str">
        <f>IF($B10=FALSE,"",Angle_4_R1!P4)</f>
        <v/>
      </c>
      <c r="I10" s="232" t="str">
        <f>IF($B10=FALSE,"",Angle_4_R1!Q4)</f>
        <v/>
      </c>
      <c r="J10" s="232" t="str">
        <f>IF($B10=FALSE,"",Angle_4_R1!R4)</f>
        <v/>
      </c>
      <c r="K10" s="232" t="str">
        <f>IF($B10=FALSE,"",Angle_4_R1!S4)</f>
        <v/>
      </c>
      <c r="L10" s="232" t="str">
        <f>IF($B10=FALSE,"",AVERAGE(G10:K10))</f>
        <v/>
      </c>
      <c r="M10" s="232" t="str">
        <f>IF($B10=FALSE,"",STDEV(G10:K10))</f>
        <v/>
      </c>
      <c r="N10" s="237" t="str">
        <f t="shared" ref="N10:N39" si="1">IF($B10=FALSE,"",E10*$F$4)</f>
        <v/>
      </c>
      <c r="O10" s="238" t="str">
        <f>IF($B10=FALSE,"",Angle_4_R1!D37)</f>
        <v/>
      </c>
      <c r="P10" s="239" t="str">
        <f t="shared" ref="P10:P39" si="2">IF($B10=FALSE,"",L10*$F$4)</f>
        <v/>
      </c>
      <c r="Q10" s="240" t="str">
        <f>IF($B10=FALSE,"",O10-P10)</f>
        <v/>
      </c>
      <c r="R10" s="241" t="str">
        <f t="shared" ref="R10:R39" si="3">IF($B10=FALSE,"",ROUND(Q10,$M$86))</f>
        <v/>
      </c>
      <c r="S10" s="241" t="str">
        <f t="shared" ref="S10:S39" si="4">IF($B10=FALSE,"",ROUND(N10,$M$86)+R10)</f>
        <v/>
      </c>
      <c r="T10" s="241" t="str">
        <f t="shared" ref="T10:T39" si="5">IF($B10=FALSE,"",ROUND((N10+R10)/3600,$T$86))</f>
        <v/>
      </c>
      <c r="U10" s="103"/>
      <c r="V10" s="230" t="str">
        <f>IF($B10=FALSE,"",IF($D$4="˝",ROUND(Angle_4_R1!L4*$F$4,$M$86),ROUND(Angle_4_R1!L4*$F$4/3600,$T$86)))</f>
        <v/>
      </c>
      <c r="W10" s="230" t="str">
        <f>IF($B10=FALSE,"",IF($D$4="˝",ROUND(Angle_4_R1!M4*$F$4,$M$86),ROUND(Angle_4_R1!M4*$F$4/3600,$T$86)))</f>
        <v/>
      </c>
      <c r="X10" s="230" t="str">
        <f t="shared" ref="X10:X39" si="6">IF($B10=FALSE,"",IF($D$4="˝",TEXT(N10,IF(N10&gt;=1000,"# ##0","0")),TEXT(N10/3600,IF(N10/3600&gt;=1000,"# ##","")&amp;$V$86)))</f>
        <v/>
      </c>
      <c r="Y10" s="190" t="str">
        <f t="shared" ref="Y10:Y39" si="7">IF($B10=FALSE,"",IF($D$4="˝",TEXT(R10,$P$86),TEXT(R10/3600,$V$86)))</f>
        <v/>
      </c>
      <c r="Z10" s="230" t="str">
        <f t="shared" ref="Z10:Z39" si="8">IF($B10=FALSE,"",IF($D$4="˝",TEXT(S10,IF(S10&gt;=1000,"# ##","")&amp;$P$86),TEXT(S10/3600,IF(S10/3600&gt;=1000,"# ##","")&amp;$V$86)))</f>
        <v/>
      </c>
      <c r="AA10" s="230" t="str">
        <f t="shared" ref="AA10:AA39" si="9">IF($B10=FALSE,"",IF($D$4="˝",TEXT(W10-N10,"± "&amp;P$86),TEXT(W10-N10/3600,"± "&amp;V$86)))</f>
        <v/>
      </c>
      <c r="AB10" s="230" t="str">
        <f>IF($B10=FALSE,"",IF(F10="˝",IF(AND(V10&lt;=S10,S10&lt;=W10),"PASS","FAIL"),IF(AND(V10&lt;=T10,T10&lt;=W10),"PASS","FAIL")))</f>
        <v/>
      </c>
      <c r="AC10" s="230" t="str">
        <f t="shared" ref="AC10:AC39" si="10">IF($B10=FALSE,"",IF($D$4="˝",$W$86,$X$86))</f>
        <v/>
      </c>
    </row>
    <row r="11" spans="1:30" ht="15" customHeight="1">
      <c r="B11" s="232" t="b">
        <f>IF(TRIM(Angle_4_R1!C5)="",FALSE,TRUE)</f>
        <v>0</v>
      </c>
      <c r="C11" s="230" t="str">
        <f>IF($B11=FALSE,"",Angle_4_R1!A5)</f>
        <v/>
      </c>
      <c r="D11" s="230" t="str">
        <f>IF($B11=FALSE,"",Angle_4_R1!B5)</f>
        <v/>
      </c>
      <c r="E11" s="230" t="str">
        <f>IF($B11=FALSE,"",VALUE(Angle_4_R1!C5))</f>
        <v/>
      </c>
      <c r="F11" s="230" t="str">
        <f>IF($B11=FALSE,"",Angle_4_R1!D5)</f>
        <v/>
      </c>
      <c r="G11" s="232" t="str">
        <f>IF($B11=FALSE,"",Angle_4_R1!O5)</f>
        <v/>
      </c>
      <c r="H11" s="232" t="str">
        <f>IF($B11=FALSE,"",Angle_4_R1!P5)</f>
        <v/>
      </c>
      <c r="I11" s="232" t="str">
        <f>IF($B11=FALSE,"",Angle_4_R1!Q5)</f>
        <v/>
      </c>
      <c r="J11" s="232" t="str">
        <f>IF($B11=FALSE,"",Angle_4_R1!R5)</f>
        <v/>
      </c>
      <c r="K11" s="232" t="str">
        <f>IF($B11=FALSE,"",Angle_4_R1!S5)</f>
        <v/>
      </c>
      <c r="L11" s="232" t="str">
        <f t="shared" ref="L11:L39" si="11">IF($B11=FALSE,"",AVERAGE(G11:K11))</f>
        <v/>
      </c>
      <c r="M11" s="232" t="str">
        <f t="shared" ref="M11:M39" si="12">IF($B11=FALSE,"",STDEV(G11:K11))</f>
        <v/>
      </c>
      <c r="N11" s="237" t="str">
        <f t="shared" si="1"/>
        <v/>
      </c>
      <c r="O11" s="238" t="str">
        <f>IF($B11=FALSE,"",Angle_4_R1!D38)</f>
        <v/>
      </c>
      <c r="P11" s="239" t="str">
        <f t="shared" si="2"/>
        <v/>
      </c>
      <c r="Q11" s="240" t="str">
        <f t="shared" ref="Q11:Q39" si="13">IF($B11=FALSE,"",O11-P11)</f>
        <v/>
      </c>
      <c r="R11" s="241" t="str">
        <f t="shared" si="3"/>
        <v/>
      </c>
      <c r="S11" s="241" t="str">
        <f t="shared" si="4"/>
        <v/>
      </c>
      <c r="T11" s="241" t="str">
        <f t="shared" si="5"/>
        <v/>
      </c>
      <c r="U11" s="103"/>
      <c r="V11" s="230" t="str">
        <f>IF($B11=FALSE,"",IF($D$4="˝",ROUND(Angle_4_R1!L5*$F$4,$M$86),ROUND(Angle_4_R1!L5*$F$4/3600,$T$86)))</f>
        <v/>
      </c>
      <c r="W11" s="230" t="str">
        <f>IF($B11=FALSE,"",IF($D$4="˝",ROUND(Angle_4_R1!M5*$F$4,$M$86),ROUND(Angle_4_R1!M5*$F$4/3600,$T$86)))</f>
        <v/>
      </c>
      <c r="X11" s="230" t="str">
        <f t="shared" si="6"/>
        <v/>
      </c>
      <c r="Y11" s="190" t="str">
        <f t="shared" si="7"/>
        <v/>
      </c>
      <c r="Z11" s="230" t="str">
        <f t="shared" si="8"/>
        <v/>
      </c>
      <c r="AA11" s="230" t="str">
        <f t="shared" si="9"/>
        <v/>
      </c>
      <c r="AB11" s="230" t="str">
        <f t="shared" ref="AB11:AB39" si="14">IF($B11=FALSE,"",IF(F11="˝",IF(AND(V11&lt;=S11,S11&lt;=W11),"PASS","FAIL"),IF(AND(V11&lt;=T11,T11&lt;=W11),"PASS","FAIL")))</f>
        <v/>
      </c>
      <c r="AC11" s="230" t="str">
        <f t="shared" si="10"/>
        <v/>
      </c>
    </row>
    <row r="12" spans="1:30" ht="15" customHeight="1">
      <c r="B12" s="232" t="b">
        <f>IF(TRIM(Angle_4_R1!C6)="",FALSE,TRUE)</f>
        <v>0</v>
      </c>
      <c r="C12" s="230" t="str">
        <f>IF($B12=FALSE,"",Angle_4_R1!A6)</f>
        <v/>
      </c>
      <c r="D12" s="230" t="str">
        <f>IF($B12=FALSE,"",Angle_4_R1!B6)</f>
        <v/>
      </c>
      <c r="E12" s="230" t="str">
        <f>IF($B12=FALSE,"",VALUE(Angle_4_R1!C6))</f>
        <v/>
      </c>
      <c r="F12" s="230" t="str">
        <f>IF($B12=FALSE,"",Angle_4_R1!D6)</f>
        <v/>
      </c>
      <c r="G12" s="232" t="str">
        <f>IF($B12=FALSE,"",Angle_4_R1!O6)</f>
        <v/>
      </c>
      <c r="H12" s="232" t="str">
        <f>IF($B12=FALSE,"",Angle_4_R1!P6)</f>
        <v/>
      </c>
      <c r="I12" s="232" t="str">
        <f>IF($B12=FALSE,"",Angle_4_R1!Q6)</f>
        <v/>
      </c>
      <c r="J12" s="232" t="str">
        <f>IF($B12=FALSE,"",Angle_4_R1!R6)</f>
        <v/>
      </c>
      <c r="K12" s="232" t="str">
        <f>IF($B12=FALSE,"",Angle_4_R1!S6)</f>
        <v/>
      </c>
      <c r="L12" s="232" t="str">
        <f t="shared" si="11"/>
        <v/>
      </c>
      <c r="M12" s="232" t="str">
        <f t="shared" si="12"/>
        <v/>
      </c>
      <c r="N12" s="237" t="str">
        <f t="shared" si="1"/>
        <v/>
      </c>
      <c r="O12" s="238" t="str">
        <f>IF($B12=FALSE,"",Angle_4_R1!D39)</f>
        <v/>
      </c>
      <c r="P12" s="239" t="str">
        <f t="shared" si="2"/>
        <v/>
      </c>
      <c r="Q12" s="240" t="str">
        <f t="shared" si="13"/>
        <v/>
      </c>
      <c r="R12" s="241" t="str">
        <f t="shared" si="3"/>
        <v/>
      </c>
      <c r="S12" s="241" t="str">
        <f t="shared" si="4"/>
        <v/>
      </c>
      <c r="T12" s="241" t="str">
        <f t="shared" si="5"/>
        <v/>
      </c>
      <c r="U12" s="103"/>
      <c r="V12" s="230" t="str">
        <f>IF($B12=FALSE,"",IF($D$4="˝",ROUND(Angle_4_R1!L6*$F$4,$M$86),ROUND(Angle_4_R1!L6*$F$4/3600,$T$86)))</f>
        <v/>
      </c>
      <c r="W12" s="230" t="str">
        <f>IF($B12=FALSE,"",IF($D$4="˝",ROUND(Angle_4_R1!M6*$F$4,$M$86),ROUND(Angle_4_R1!M6*$F$4/3600,$T$86)))</f>
        <v/>
      </c>
      <c r="X12" s="230" t="str">
        <f t="shared" si="6"/>
        <v/>
      </c>
      <c r="Y12" s="190" t="str">
        <f t="shared" si="7"/>
        <v/>
      </c>
      <c r="Z12" s="230" t="str">
        <f t="shared" si="8"/>
        <v/>
      </c>
      <c r="AA12" s="230" t="str">
        <f t="shared" si="9"/>
        <v/>
      </c>
      <c r="AB12" s="230" t="str">
        <f t="shared" si="14"/>
        <v/>
      </c>
      <c r="AC12" s="230" t="str">
        <f t="shared" si="10"/>
        <v/>
      </c>
    </row>
    <row r="13" spans="1:30" ht="15" customHeight="1">
      <c r="B13" s="232" t="b">
        <f>IF(TRIM(Angle_4_R1!C7)="",FALSE,TRUE)</f>
        <v>0</v>
      </c>
      <c r="C13" s="230" t="str">
        <f>IF($B13=FALSE,"",Angle_4_R1!A7)</f>
        <v/>
      </c>
      <c r="D13" s="230" t="str">
        <f>IF($B13=FALSE,"",Angle_4_R1!B7)</f>
        <v/>
      </c>
      <c r="E13" s="230" t="str">
        <f>IF($B13=FALSE,"",VALUE(Angle_4_R1!C7))</f>
        <v/>
      </c>
      <c r="F13" s="230" t="str">
        <f>IF($B13=FALSE,"",Angle_4_R1!D7)</f>
        <v/>
      </c>
      <c r="G13" s="232" t="str">
        <f>IF($B13=FALSE,"",Angle_4_R1!O7)</f>
        <v/>
      </c>
      <c r="H13" s="232" t="str">
        <f>IF($B13=FALSE,"",Angle_4_R1!P7)</f>
        <v/>
      </c>
      <c r="I13" s="232" t="str">
        <f>IF($B13=FALSE,"",Angle_4_R1!Q7)</f>
        <v/>
      </c>
      <c r="J13" s="232" t="str">
        <f>IF($B13=FALSE,"",Angle_4_R1!R7)</f>
        <v/>
      </c>
      <c r="K13" s="232" t="str">
        <f>IF($B13=FALSE,"",Angle_4_R1!S7)</f>
        <v/>
      </c>
      <c r="L13" s="232" t="str">
        <f t="shared" si="11"/>
        <v/>
      </c>
      <c r="M13" s="232" t="str">
        <f t="shared" si="12"/>
        <v/>
      </c>
      <c r="N13" s="237" t="str">
        <f t="shared" si="1"/>
        <v/>
      </c>
      <c r="O13" s="238" t="str">
        <f>IF($B13=FALSE,"",Angle_4_R1!D40)</f>
        <v/>
      </c>
      <c r="P13" s="239" t="str">
        <f t="shared" si="2"/>
        <v/>
      </c>
      <c r="Q13" s="240" t="str">
        <f t="shared" si="13"/>
        <v/>
      </c>
      <c r="R13" s="241" t="str">
        <f t="shared" si="3"/>
        <v/>
      </c>
      <c r="S13" s="241" t="str">
        <f t="shared" si="4"/>
        <v/>
      </c>
      <c r="T13" s="241" t="str">
        <f t="shared" si="5"/>
        <v/>
      </c>
      <c r="U13" s="103"/>
      <c r="V13" s="230" t="str">
        <f>IF($B13=FALSE,"",IF($D$4="˝",ROUND(Angle_4_R1!L7*$F$4,$M$86),ROUND(Angle_4_R1!L7*$F$4/3600,$T$86)))</f>
        <v/>
      </c>
      <c r="W13" s="230" t="str">
        <f>IF($B13=FALSE,"",IF($D$4="˝",ROUND(Angle_4_R1!M7*$F$4,$M$86),ROUND(Angle_4_R1!M7*$F$4/3600,$T$86)))</f>
        <v/>
      </c>
      <c r="X13" s="230" t="str">
        <f t="shared" si="6"/>
        <v/>
      </c>
      <c r="Y13" s="190" t="str">
        <f t="shared" si="7"/>
        <v/>
      </c>
      <c r="Z13" s="230" t="str">
        <f t="shared" si="8"/>
        <v/>
      </c>
      <c r="AA13" s="230" t="str">
        <f t="shared" si="9"/>
        <v/>
      </c>
      <c r="AB13" s="230" t="str">
        <f t="shared" si="14"/>
        <v/>
      </c>
      <c r="AC13" s="230" t="str">
        <f t="shared" si="10"/>
        <v/>
      </c>
    </row>
    <row r="14" spans="1:30" ht="15" customHeight="1">
      <c r="B14" s="232" t="b">
        <f>IF(TRIM(Angle_4_R1!C8)="",FALSE,TRUE)</f>
        <v>0</v>
      </c>
      <c r="C14" s="230" t="str">
        <f>IF($B14=FALSE,"",Angle_4_R1!A8)</f>
        <v/>
      </c>
      <c r="D14" s="230" t="str">
        <f>IF($B14=FALSE,"",Angle_4_R1!B8)</f>
        <v/>
      </c>
      <c r="E14" s="230" t="str">
        <f>IF($B14=FALSE,"",VALUE(Angle_4_R1!C8))</f>
        <v/>
      </c>
      <c r="F14" s="230" t="str">
        <f>IF($B14=FALSE,"",Angle_4_R1!D8)</f>
        <v/>
      </c>
      <c r="G14" s="232" t="str">
        <f>IF($B14=FALSE,"",Angle_4_R1!O8)</f>
        <v/>
      </c>
      <c r="H14" s="232" t="str">
        <f>IF($B14=FALSE,"",Angle_4_R1!P8)</f>
        <v/>
      </c>
      <c r="I14" s="232" t="str">
        <f>IF($B14=FALSE,"",Angle_4_R1!Q8)</f>
        <v/>
      </c>
      <c r="J14" s="232" t="str">
        <f>IF($B14=FALSE,"",Angle_4_R1!R8)</f>
        <v/>
      </c>
      <c r="K14" s="232" t="str">
        <f>IF($B14=FALSE,"",Angle_4_R1!S8)</f>
        <v/>
      </c>
      <c r="L14" s="232" t="str">
        <f t="shared" si="11"/>
        <v/>
      </c>
      <c r="M14" s="232" t="str">
        <f t="shared" si="12"/>
        <v/>
      </c>
      <c r="N14" s="237" t="str">
        <f t="shared" si="1"/>
        <v/>
      </c>
      <c r="O14" s="238" t="str">
        <f>IF($B14=FALSE,"",Angle_4_R1!D41)</f>
        <v/>
      </c>
      <c r="P14" s="239" t="str">
        <f t="shared" si="2"/>
        <v/>
      </c>
      <c r="Q14" s="240" t="str">
        <f t="shared" si="13"/>
        <v/>
      </c>
      <c r="R14" s="241" t="str">
        <f t="shared" si="3"/>
        <v/>
      </c>
      <c r="S14" s="241" t="str">
        <f t="shared" si="4"/>
        <v/>
      </c>
      <c r="T14" s="241" t="str">
        <f t="shared" si="5"/>
        <v/>
      </c>
      <c r="U14" s="103"/>
      <c r="V14" s="230" t="str">
        <f>IF($B14=FALSE,"",IF($D$4="˝",ROUND(Angle_4_R1!L8*$F$4,$M$86),ROUND(Angle_4_R1!L8*$F$4/3600,$T$86)))</f>
        <v/>
      </c>
      <c r="W14" s="230" t="str">
        <f>IF($B14=FALSE,"",IF($D$4="˝",ROUND(Angle_4_R1!M8*$F$4,$M$86),ROUND(Angle_4_R1!M8*$F$4/3600,$T$86)))</f>
        <v/>
      </c>
      <c r="X14" s="230" t="str">
        <f t="shared" si="6"/>
        <v/>
      </c>
      <c r="Y14" s="190" t="str">
        <f t="shared" si="7"/>
        <v/>
      </c>
      <c r="Z14" s="230" t="str">
        <f t="shared" si="8"/>
        <v/>
      </c>
      <c r="AA14" s="230" t="str">
        <f t="shared" si="9"/>
        <v/>
      </c>
      <c r="AB14" s="230" t="str">
        <f t="shared" si="14"/>
        <v/>
      </c>
      <c r="AC14" s="230" t="str">
        <f t="shared" si="10"/>
        <v/>
      </c>
    </row>
    <row r="15" spans="1:30" ht="15" customHeight="1">
      <c r="B15" s="232" t="b">
        <f>IF(TRIM(Angle_4_R1!C9)="",FALSE,TRUE)</f>
        <v>0</v>
      </c>
      <c r="C15" s="230" t="str">
        <f>IF($B15=FALSE,"",Angle_4_R1!A9)</f>
        <v/>
      </c>
      <c r="D15" s="230" t="str">
        <f>IF($B15=FALSE,"",Angle_4_R1!B9)</f>
        <v/>
      </c>
      <c r="E15" s="230" t="str">
        <f>IF($B15=FALSE,"",VALUE(Angle_4_R1!C9))</f>
        <v/>
      </c>
      <c r="F15" s="230" t="str">
        <f>IF($B15=FALSE,"",Angle_4_R1!D9)</f>
        <v/>
      </c>
      <c r="G15" s="232" t="str">
        <f>IF($B15=FALSE,"",Angle_4_R1!O9)</f>
        <v/>
      </c>
      <c r="H15" s="232" t="str">
        <f>IF($B15=FALSE,"",Angle_4_R1!P9)</f>
        <v/>
      </c>
      <c r="I15" s="232" t="str">
        <f>IF($B15=FALSE,"",Angle_4_R1!Q9)</f>
        <v/>
      </c>
      <c r="J15" s="232" t="str">
        <f>IF($B15=FALSE,"",Angle_4_R1!R9)</f>
        <v/>
      </c>
      <c r="K15" s="232" t="str">
        <f>IF($B15=FALSE,"",Angle_4_R1!S9)</f>
        <v/>
      </c>
      <c r="L15" s="232" t="str">
        <f t="shared" si="11"/>
        <v/>
      </c>
      <c r="M15" s="232" t="str">
        <f t="shared" si="12"/>
        <v/>
      </c>
      <c r="N15" s="237" t="str">
        <f t="shared" si="1"/>
        <v/>
      </c>
      <c r="O15" s="238" t="str">
        <f>IF($B15=FALSE,"",Angle_4_R1!D42)</f>
        <v/>
      </c>
      <c r="P15" s="239" t="str">
        <f t="shared" si="2"/>
        <v/>
      </c>
      <c r="Q15" s="240" t="str">
        <f t="shared" si="13"/>
        <v/>
      </c>
      <c r="R15" s="241" t="str">
        <f t="shared" si="3"/>
        <v/>
      </c>
      <c r="S15" s="241" t="str">
        <f t="shared" si="4"/>
        <v/>
      </c>
      <c r="T15" s="241" t="str">
        <f t="shared" si="5"/>
        <v/>
      </c>
      <c r="U15" s="103"/>
      <c r="V15" s="230" t="str">
        <f>IF($B15=FALSE,"",IF($D$4="˝",ROUND(Angle_4_R1!L9*$F$4,$M$86),ROUND(Angle_4_R1!L9*$F$4/3600,$T$86)))</f>
        <v/>
      </c>
      <c r="W15" s="230" t="str">
        <f>IF($B15=FALSE,"",IF($D$4="˝",ROUND(Angle_4_R1!M9*$F$4,$M$86),ROUND(Angle_4_R1!M9*$F$4/3600,$T$86)))</f>
        <v/>
      </c>
      <c r="X15" s="230" t="str">
        <f t="shared" si="6"/>
        <v/>
      </c>
      <c r="Y15" s="190" t="str">
        <f t="shared" si="7"/>
        <v/>
      </c>
      <c r="Z15" s="230" t="str">
        <f t="shared" si="8"/>
        <v/>
      </c>
      <c r="AA15" s="230" t="str">
        <f t="shared" si="9"/>
        <v/>
      </c>
      <c r="AB15" s="230" t="str">
        <f t="shared" si="14"/>
        <v/>
      </c>
      <c r="AC15" s="230" t="str">
        <f t="shared" si="10"/>
        <v/>
      </c>
    </row>
    <row r="16" spans="1:30" ht="15" customHeight="1">
      <c r="B16" s="232" t="b">
        <f>IF(TRIM(Angle_4_R1!C10)="",FALSE,TRUE)</f>
        <v>0</v>
      </c>
      <c r="C16" s="230" t="str">
        <f>IF($B16=FALSE,"",Angle_4_R1!A10)</f>
        <v/>
      </c>
      <c r="D16" s="230" t="str">
        <f>IF($B16=FALSE,"",Angle_4_R1!B10)</f>
        <v/>
      </c>
      <c r="E16" s="230" t="str">
        <f>IF($B16=FALSE,"",VALUE(Angle_4_R1!C10))</f>
        <v/>
      </c>
      <c r="F16" s="230" t="str">
        <f>IF($B16=FALSE,"",Angle_4_R1!D10)</f>
        <v/>
      </c>
      <c r="G16" s="232" t="str">
        <f>IF($B16=FALSE,"",Angle_4_R1!O10)</f>
        <v/>
      </c>
      <c r="H16" s="232" t="str">
        <f>IF($B16=FALSE,"",Angle_4_R1!P10)</f>
        <v/>
      </c>
      <c r="I16" s="232" t="str">
        <f>IF($B16=FALSE,"",Angle_4_R1!Q10)</f>
        <v/>
      </c>
      <c r="J16" s="232" t="str">
        <f>IF($B16=FALSE,"",Angle_4_R1!R10)</f>
        <v/>
      </c>
      <c r="K16" s="232" t="str">
        <f>IF($B16=FALSE,"",Angle_4_R1!S10)</f>
        <v/>
      </c>
      <c r="L16" s="232" t="str">
        <f t="shared" si="11"/>
        <v/>
      </c>
      <c r="M16" s="232" t="str">
        <f t="shared" si="12"/>
        <v/>
      </c>
      <c r="N16" s="237" t="str">
        <f t="shared" si="1"/>
        <v/>
      </c>
      <c r="O16" s="238" t="str">
        <f>IF($B16=FALSE,"",Angle_4_R1!D43)</f>
        <v/>
      </c>
      <c r="P16" s="239" t="str">
        <f t="shared" si="2"/>
        <v/>
      </c>
      <c r="Q16" s="240" t="str">
        <f t="shared" si="13"/>
        <v/>
      </c>
      <c r="R16" s="241" t="str">
        <f t="shared" si="3"/>
        <v/>
      </c>
      <c r="S16" s="241" t="str">
        <f t="shared" si="4"/>
        <v/>
      </c>
      <c r="T16" s="241" t="str">
        <f t="shared" si="5"/>
        <v/>
      </c>
      <c r="U16" s="103"/>
      <c r="V16" s="230" t="str">
        <f>IF($B16=FALSE,"",IF($D$4="˝",ROUND(Angle_4_R1!L10*$F$4,$M$86),ROUND(Angle_4_R1!L10*$F$4/3600,$T$86)))</f>
        <v/>
      </c>
      <c r="W16" s="230" t="str">
        <f>IF($B16=FALSE,"",IF($D$4="˝",ROUND(Angle_4_R1!M10*$F$4,$M$86),ROUND(Angle_4_R1!M10*$F$4/3600,$T$86)))</f>
        <v/>
      </c>
      <c r="X16" s="230" t="str">
        <f t="shared" si="6"/>
        <v/>
      </c>
      <c r="Y16" s="190" t="str">
        <f t="shared" si="7"/>
        <v/>
      </c>
      <c r="Z16" s="230" t="str">
        <f t="shared" si="8"/>
        <v/>
      </c>
      <c r="AA16" s="230" t="str">
        <f t="shared" si="9"/>
        <v/>
      </c>
      <c r="AB16" s="230" t="str">
        <f t="shared" si="14"/>
        <v/>
      </c>
      <c r="AC16" s="230" t="str">
        <f t="shared" si="10"/>
        <v/>
      </c>
    </row>
    <row r="17" spans="2:29" ht="15" customHeight="1">
      <c r="B17" s="232" t="b">
        <f>IF(TRIM(Angle_4_R1!C11)="",FALSE,TRUE)</f>
        <v>0</v>
      </c>
      <c r="C17" s="230" t="str">
        <f>IF($B17=FALSE,"",Angle_4_R1!A11)</f>
        <v/>
      </c>
      <c r="D17" s="230" t="str">
        <f>IF($B17=FALSE,"",Angle_4_R1!B11)</f>
        <v/>
      </c>
      <c r="E17" s="230" t="str">
        <f>IF($B17=FALSE,"",VALUE(Angle_4_R1!C11))</f>
        <v/>
      </c>
      <c r="F17" s="230" t="str">
        <f>IF($B17=FALSE,"",Angle_4_R1!D11)</f>
        <v/>
      </c>
      <c r="G17" s="232" t="str">
        <f>IF($B17=FALSE,"",Angle_4_R1!O11)</f>
        <v/>
      </c>
      <c r="H17" s="232" t="str">
        <f>IF($B17=FALSE,"",Angle_4_R1!P11)</f>
        <v/>
      </c>
      <c r="I17" s="232" t="str">
        <f>IF($B17=FALSE,"",Angle_4_R1!Q11)</f>
        <v/>
      </c>
      <c r="J17" s="232" t="str">
        <f>IF($B17=FALSE,"",Angle_4_R1!R11)</f>
        <v/>
      </c>
      <c r="K17" s="232" t="str">
        <f>IF($B17=FALSE,"",Angle_4_R1!S11)</f>
        <v/>
      </c>
      <c r="L17" s="232" t="str">
        <f t="shared" si="11"/>
        <v/>
      </c>
      <c r="M17" s="232" t="str">
        <f t="shared" si="12"/>
        <v/>
      </c>
      <c r="N17" s="237" t="str">
        <f t="shared" si="1"/>
        <v/>
      </c>
      <c r="O17" s="238" t="str">
        <f>IF($B17=FALSE,"",Angle_4_R1!D44)</f>
        <v/>
      </c>
      <c r="P17" s="239" t="str">
        <f t="shared" si="2"/>
        <v/>
      </c>
      <c r="Q17" s="240" t="str">
        <f t="shared" si="13"/>
        <v/>
      </c>
      <c r="R17" s="241" t="str">
        <f t="shared" si="3"/>
        <v/>
      </c>
      <c r="S17" s="241" t="str">
        <f t="shared" si="4"/>
        <v/>
      </c>
      <c r="T17" s="241" t="str">
        <f t="shared" si="5"/>
        <v/>
      </c>
      <c r="U17" s="103"/>
      <c r="V17" s="230" t="str">
        <f>IF($B17=FALSE,"",IF($D$4="˝",ROUND(Angle_4_R1!L11*$F$4,$M$86),ROUND(Angle_4_R1!L11*$F$4/3600,$T$86)))</f>
        <v/>
      </c>
      <c r="W17" s="230" t="str">
        <f>IF($B17=FALSE,"",IF($D$4="˝",ROUND(Angle_4_R1!M11*$F$4,$M$86),ROUND(Angle_4_R1!M11*$F$4/3600,$T$86)))</f>
        <v/>
      </c>
      <c r="X17" s="230" t="str">
        <f t="shared" si="6"/>
        <v/>
      </c>
      <c r="Y17" s="190" t="str">
        <f t="shared" si="7"/>
        <v/>
      </c>
      <c r="Z17" s="230" t="str">
        <f t="shared" si="8"/>
        <v/>
      </c>
      <c r="AA17" s="230" t="str">
        <f t="shared" si="9"/>
        <v/>
      </c>
      <c r="AB17" s="230" t="str">
        <f t="shared" si="14"/>
        <v/>
      </c>
      <c r="AC17" s="230" t="str">
        <f t="shared" si="10"/>
        <v/>
      </c>
    </row>
    <row r="18" spans="2:29" ht="15" customHeight="1">
      <c r="B18" s="232" t="b">
        <f>IF(TRIM(Angle_4_R1!C12)="",FALSE,TRUE)</f>
        <v>0</v>
      </c>
      <c r="C18" s="230" t="str">
        <f>IF($B18=FALSE,"",Angle_4_R1!A12)</f>
        <v/>
      </c>
      <c r="D18" s="230" t="str">
        <f>IF($B18=FALSE,"",Angle_4_R1!B12)</f>
        <v/>
      </c>
      <c r="E18" s="230" t="str">
        <f>IF($B18=FALSE,"",VALUE(Angle_4_R1!C12))</f>
        <v/>
      </c>
      <c r="F18" s="230" t="str">
        <f>IF($B18=FALSE,"",Angle_4_R1!D12)</f>
        <v/>
      </c>
      <c r="G18" s="232" t="str">
        <f>IF($B18=FALSE,"",Angle_4_R1!O12)</f>
        <v/>
      </c>
      <c r="H18" s="232" t="str">
        <f>IF($B18=FALSE,"",Angle_4_R1!P12)</f>
        <v/>
      </c>
      <c r="I18" s="232" t="str">
        <f>IF($B18=FALSE,"",Angle_4_R1!Q12)</f>
        <v/>
      </c>
      <c r="J18" s="232" t="str">
        <f>IF($B18=FALSE,"",Angle_4_R1!R12)</f>
        <v/>
      </c>
      <c r="K18" s="232" t="str">
        <f>IF($B18=FALSE,"",Angle_4_R1!S12)</f>
        <v/>
      </c>
      <c r="L18" s="232" t="str">
        <f t="shared" si="11"/>
        <v/>
      </c>
      <c r="M18" s="232" t="str">
        <f t="shared" si="12"/>
        <v/>
      </c>
      <c r="N18" s="237" t="str">
        <f t="shared" si="1"/>
        <v/>
      </c>
      <c r="O18" s="238" t="str">
        <f>IF($B18=FALSE,"",Angle_4_R1!D45)</f>
        <v/>
      </c>
      <c r="P18" s="239" t="str">
        <f t="shared" si="2"/>
        <v/>
      </c>
      <c r="Q18" s="240" t="str">
        <f t="shared" si="13"/>
        <v/>
      </c>
      <c r="R18" s="241" t="str">
        <f t="shared" si="3"/>
        <v/>
      </c>
      <c r="S18" s="241" t="str">
        <f t="shared" si="4"/>
        <v/>
      </c>
      <c r="T18" s="241" t="str">
        <f t="shared" si="5"/>
        <v/>
      </c>
      <c r="U18" s="103"/>
      <c r="V18" s="230" t="str">
        <f>IF($B18=FALSE,"",IF($D$4="˝",ROUND(Angle_4_R1!L12*$F$4,$M$86),ROUND(Angle_4_R1!L12*$F$4/3600,$T$86)))</f>
        <v/>
      </c>
      <c r="W18" s="230" t="str">
        <f>IF($B18=FALSE,"",IF($D$4="˝",ROUND(Angle_4_R1!M12*$F$4,$M$86),ROUND(Angle_4_R1!M12*$F$4/3600,$T$86)))</f>
        <v/>
      </c>
      <c r="X18" s="230" t="str">
        <f t="shared" si="6"/>
        <v/>
      </c>
      <c r="Y18" s="190" t="str">
        <f t="shared" si="7"/>
        <v/>
      </c>
      <c r="Z18" s="230" t="str">
        <f t="shared" si="8"/>
        <v/>
      </c>
      <c r="AA18" s="230" t="str">
        <f t="shared" si="9"/>
        <v/>
      </c>
      <c r="AB18" s="230" t="str">
        <f t="shared" si="14"/>
        <v/>
      </c>
      <c r="AC18" s="230" t="str">
        <f t="shared" si="10"/>
        <v/>
      </c>
    </row>
    <row r="19" spans="2:29" ht="15" customHeight="1">
      <c r="B19" s="232" t="b">
        <f>IF(TRIM(Angle_4_R1!C13)="",FALSE,TRUE)</f>
        <v>0</v>
      </c>
      <c r="C19" s="230" t="str">
        <f>IF($B19=FALSE,"",Angle_4_R1!A13)</f>
        <v/>
      </c>
      <c r="D19" s="230" t="str">
        <f>IF($B19=FALSE,"",Angle_4_R1!B13)</f>
        <v/>
      </c>
      <c r="E19" s="230" t="str">
        <f>IF($B19=FALSE,"",VALUE(Angle_4_R1!C13))</f>
        <v/>
      </c>
      <c r="F19" s="230" t="str">
        <f>IF($B19=FALSE,"",Angle_4_R1!D13)</f>
        <v/>
      </c>
      <c r="G19" s="232" t="str">
        <f>IF($B19=FALSE,"",Angle_4_R1!O13)</f>
        <v/>
      </c>
      <c r="H19" s="232" t="str">
        <f>IF($B19=FALSE,"",Angle_4_R1!P13)</f>
        <v/>
      </c>
      <c r="I19" s="232" t="str">
        <f>IF($B19=FALSE,"",Angle_4_R1!Q13)</f>
        <v/>
      </c>
      <c r="J19" s="232" t="str">
        <f>IF($B19=FALSE,"",Angle_4_R1!R13)</f>
        <v/>
      </c>
      <c r="K19" s="232" t="str">
        <f>IF($B19=FALSE,"",Angle_4_R1!S13)</f>
        <v/>
      </c>
      <c r="L19" s="232" t="str">
        <f t="shared" si="11"/>
        <v/>
      </c>
      <c r="M19" s="232" t="str">
        <f t="shared" si="12"/>
        <v/>
      </c>
      <c r="N19" s="237" t="str">
        <f t="shared" si="1"/>
        <v/>
      </c>
      <c r="O19" s="238" t="str">
        <f>IF($B19=FALSE,"",Angle_4_R1!D46)</f>
        <v/>
      </c>
      <c r="P19" s="239" t="str">
        <f t="shared" si="2"/>
        <v/>
      </c>
      <c r="Q19" s="240" t="str">
        <f t="shared" si="13"/>
        <v/>
      </c>
      <c r="R19" s="241" t="str">
        <f t="shared" si="3"/>
        <v/>
      </c>
      <c r="S19" s="241" t="str">
        <f t="shared" si="4"/>
        <v/>
      </c>
      <c r="T19" s="241" t="str">
        <f t="shared" si="5"/>
        <v/>
      </c>
      <c r="U19" s="103"/>
      <c r="V19" s="230" t="str">
        <f>IF($B19=FALSE,"",IF($D$4="˝",ROUND(Angle_4_R1!L13*$F$4,$M$86),ROUND(Angle_4_R1!L13*$F$4/3600,$T$86)))</f>
        <v/>
      </c>
      <c r="W19" s="230" t="str">
        <f>IF($B19=FALSE,"",IF($D$4="˝",ROUND(Angle_4_R1!M13*$F$4,$M$86),ROUND(Angle_4_R1!M13*$F$4/3600,$T$86)))</f>
        <v/>
      </c>
      <c r="X19" s="230" t="str">
        <f t="shared" si="6"/>
        <v/>
      </c>
      <c r="Y19" s="190" t="str">
        <f t="shared" si="7"/>
        <v/>
      </c>
      <c r="Z19" s="230" t="str">
        <f t="shared" si="8"/>
        <v/>
      </c>
      <c r="AA19" s="230" t="str">
        <f t="shared" si="9"/>
        <v/>
      </c>
      <c r="AB19" s="230" t="str">
        <f t="shared" si="14"/>
        <v/>
      </c>
      <c r="AC19" s="230" t="str">
        <f t="shared" si="10"/>
        <v/>
      </c>
    </row>
    <row r="20" spans="2:29" ht="15" customHeight="1">
      <c r="B20" s="232" t="b">
        <f>IF(TRIM(Angle_4_R1!C14)="",FALSE,TRUE)</f>
        <v>0</v>
      </c>
      <c r="C20" s="230" t="str">
        <f>IF($B20=FALSE,"",Angle_4_R1!A14)</f>
        <v/>
      </c>
      <c r="D20" s="230" t="str">
        <f>IF($B20=FALSE,"",Angle_4_R1!B14)</f>
        <v/>
      </c>
      <c r="E20" s="230" t="str">
        <f>IF($B20=FALSE,"",VALUE(Angle_4_R1!C14))</f>
        <v/>
      </c>
      <c r="F20" s="230" t="str">
        <f>IF($B20=FALSE,"",Angle_4_R1!D14)</f>
        <v/>
      </c>
      <c r="G20" s="232" t="str">
        <f>IF($B20=FALSE,"",Angle_4_R1!O14)</f>
        <v/>
      </c>
      <c r="H20" s="232" t="str">
        <f>IF($B20=FALSE,"",Angle_4_R1!P14)</f>
        <v/>
      </c>
      <c r="I20" s="232" t="str">
        <f>IF($B20=FALSE,"",Angle_4_R1!Q14)</f>
        <v/>
      </c>
      <c r="J20" s="232" t="str">
        <f>IF($B20=FALSE,"",Angle_4_R1!R14)</f>
        <v/>
      </c>
      <c r="K20" s="232" t="str">
        <f>IF($B20=FALSE,"",Angle_4_R1!S14)</f>
        <v/>
      </c>
      <c r="L20" s="232" t="str">
        <f t="shared" si="11"/>
        <v/>
      </c>
      <c r="M20" s="232" t="str">
        <f t="shared" si="12"/>
        <v/>
      </c>
      <c r="N20" s="237" t="str">
        <f t="shared" si="1"/>
        <v/>
      </c>
      <c r="O20" s="238" t="str">
        <f>IF($B20=FALSE,"",Angle_4_R1!D47)</f>
        <v/>
      </c>
      <c r="P20" s="239" t="str">
        <f t="shared" si="2"/>
        <v/>
      </c>
      <c r="Q20" s="240" t="str">
        <f t="shared" si="13"/>
        <v/>
      </c>
      <c r="R20" s="241" t="str">
        <f t="shared" si="3"/>
        <v/>
      </c>
      <c r="S20" s="241" t="str">
        <f t="shared" si="4"/>
        <v/>
      </c>
      <c r="T20" s="241" t="str">
        <f t="shared" si="5"/>
        <v/>
      </c>
      <c r="U20" s="103"/>
      <c r="V20" s="230" t="str">
        <f>IF($B20=FALSE,"",IF($D$4="˝",ROUND(Angle_4_R1!L14*$F$4,$M$86),ROUND(Angle_4_R1!L14*$F$4/3600,$T$86)))</f>
        <v/>
      </c>
      <c r="W20" s="230" t="str">
        <f>IF($B20=FALSE,"",IF($D$4="˝",ROUND(Angle_4_R1!M14*$F$4,$M$86),ROUND(Angle_4_R1!M14*$F$4/3600,$T$86)))</f>
        <v/>
      </c>
      <c r="X20" s="230" t="str">
        <f t="shared" si="6"/>
        <v/>
      </c>
      <c r="Y20" s="190" t="str">
        <f t="shared" si="7"/>
        <v/>
      </c>
      <c r="Z20" s="230" t="str">
        <f t="shared" si="8"/>
        <v/>
      </c>
      <c r="AA20" s="230" t="str">
        <f t="shared" si="9"/>
        <v/>
      </c>
      <c r="AB20" s="230" t="str">
        <f t="shared" si="14"/>
        <v/>
      </c>
      <c r="AC20" s="230" t="str">
        <f t="shared" si="10"/>
        <v/>
      </c>
    </row>
    <row r="21" spans="2:29" ht="15" customHeight="1">
      <c r="B21" s="232" t="b">
        <f>IF(TRIM(Angle_4_R1!C15)="",FALSE,TRUE)</f>
        <v>0</v>
      </c>
      <c r="C21" s="230" t="str">
        <f>IF($B21=FALSE,"",Angle_4_R1!A15)</f>
        <v/>
      </c>
      <c r="D21" s="230" t="str">
        <f>IF($B21=FALSE,"",Angle_4_R1!B15)</f>
        <v/>
      </c>
      <c r="E21" s="230" t="str">
        <f>IF($B21=FALSE,"",VALUE(Angle_4_R1!C15))</f>
        <v/>
      </c>
      <c r="F21" s="230" t="str">
        <f>IF($B21=FALSE,"",Angle_4_R1!D15)</f>
        <v/>
      </c>
      <c r="G21" s="232" t="str">
        <f>IF($B21=FALSE,"",Angle_4_R1!O15)</f>
        <v/>
      </c>
      <c r="H21" s="232" t="str">
        <f>IF($B21=FALSE,"",Angle_4_R1!P15)</f>
        <v/>
      </c>
      <c r="I21" s="232" t="str">
        <f>IF($B21=FALSE,"",Angle_4_R1!Q15)</f>
        <v/>
      </c>
      <c r="J21" s="232" t="str">
        <f>IF($B21=FALSE,"",Angle_4_R1!R15)</f>
        <v/>
      </c>
      <c r="K21" s="232" t="str">
        <f>IF($B21=FALSE,"",Angle_4_R1!S15)</f>
        <v/>
      </c>
      <c r="L21" s="232" t="str">
        <f t="shared" si="11"/>
        <v/>
      </c>
      <c r="M21" s="232" t="str">
        <f t="shared" si="12"/>
        <v/>
      </c>
      <c r="N21" s="237" t="str">
        <f t="shared" si="1"/>
        <v/>
      </c>
      <c r="O21" s="238" t="str">
        <f>IF($B21=FALSE,"",Angle_4_R1!D48)</f>
        <v/>
      </c>
      <c r="P21" s="239" t="str">
        <f t="shared" si="2"/>
        <v/>
      </c>
      <c r="Q21" s="240" t="str">
        <f t="shared" si="13"/>
        <v/>
      </c>
      <c r="R21" s="241" t="str">
        <f t="shared" si="3"/>
        <v/>
      </c>
      <c r="S21" s="241" t="str">
        <f t="shared" si="4"/>
        <v/>
      </c>
      <c r="T21" s="241" t="str">
        <f t="shared" si="5"/>
        <v/>
      </c>
      <c r="U21" s="103"/>
      <c r="V21" s="230" t="str">
        <f>IF($B21=FALSE,"",IF($D$4="˝",ROUND(Angle_4_R1!L15*$F$4,$M$86),ROUND(Angle_4_R1!L15*$F$4/3600,$T$86)))</f>
        <v/>
      </c>
      <c r="W21" s="230" t="str">
        <f>IF($B21=FALSE,"",IF($D$4="˝",ROUND(Angle_4_R1!M15*$F$4,$M$86),ROUND(Angle_4_R1!M15*$F$4/3600,$T$86)))</f>
        <v/>
      </c>
      <c r="X21" s="230" t="str">
        <f t="shared" si="6"/>
        <v/>
      </c>
      <c r="Y21" s="190" t="str">
        <f t="shared" si="7"/>
        <v/>
      </c>
      <c r="Z21" s="230" t="str">
        <f t="shared" si="8"/>
        <v/>
      </c>
      <c r="AA21" s="230" t="str">
        <f t="shared" si="9"/>
        <v/>
      </c>
      <c r="AB21" s="230" t="str">
        <f t="shared" si="14"/>
        <v/>
      </c>
      <c r="AC21" s="230" t="str">
        <f t="shared" si="10"/>
        <v/>
      </c>
    </row>
    <row r="22" spans="2:29" ht="15" customHeight="1">
      <c r="B22" s="232" t="b">
        <f>IF(TRIM(Angle_4_R1!C16)="",FALSE,TRUE)</f>
        <v>0</v>
      </c>
      <c r="C22" s="230" t="str">
        <f>IF($B22=FALSE,"",Angle_4_R1!A16)</f>
        <v/>
      </c>
      <c r="D22" s="230" t="str">
        <f>IF($B22=FALSE,"",Angle_4_R1!B16)</f>
        <v/>
      </c>
      <c r="E22" s="230" t="str">
        <f>IF($B22=FALSE,"",VALUE(Angle_4_R1!C16))</f>
        <v/>
      </c>
      <c r="F22" s="230" t="str">
        <f>IF($B22=FALSE,"",Angle_4_R1!D16)</f>
        <v/>
      </c>
      <c r="G22" s="232" t="str">
        <f>IF($B22=FALSE,"",Angle_4_R1!O16)</f>
        <v/>
      </c>
      <c r="H22" s="232" t="str">
        <f>IF($B22=FALSE,"",Angle_4_R1!P16)</f>
        <v/>
      </c>
      <c r="I22" s="232" t="str">
        <f>IF($B22=FALSE,"",Angle_4_R1!Q16)</f>
        <v/>
      </c>
      <c r="J22" s="232" t="str">
        <f>IF($B22=FALSE,"",Angle_4_R1!R16)</f>
        <v/>
      </c>
      <c r="K22" s="232" t="str">
        <f>IF($B22=FALSE,"",Angle_4_R1!S16)</f>
        <v/>
      </c>
      <c r="L22" s="232" t="str">
        <f t="shared" si="11"/>
        <v/>
      </c>
      <c r="M22" s="232" t="str">
        <f t="shared" si="12"/>
        <v/>
      </c>
      <c r="N22" s="237" t="str">
        <f t="shared" si="1"/>
        <v/>
      </c>
      <c r="O22" s="238" t="str">
        <f>IF($B22=FALSE,"",Angle_4_R1!D49)</f>
        <v/>
      </c>
      <c r="P22" s="239" t="str">
        <f t="shared" si="2"/>
        <v/>
      </c>
      <c r="Q22" s="240" t="str">
        <f t="shared" si="13"/>
        <v/>
      </c>
      <c r="R22" s="241" t="str">
        <f t="shared" si="3"/>
        <v/>
      </c>
      <c r="S22" s="241" t="str">
        <f t="shared" si="4"/>
        <v/>
      </c>
      <c r="T22" s="241" t="str">
        <f t="shared" si="5"/>
        <v/>
      </c>
      <c r="U22" s="103"/>
      <c r="V22" s="230" t="str">
        <f>IF($B22=FALSE,"",IF($D$4="˝",ROUND(Angle_4_R1!L16*$F$4,$M$86),ROUND(Angle_4_R1!L16*$F$4/3600,$T$86)))</f>
        <v/>
      </c>
      <c r="W22" s="230" t="str">
        <f>IF($B22=FALSE,"",IF($D$4="˝",ROUND(Angle_4_R1!M16*$F$4,$M$86),ROUND(Angle_4_R1!M16*$F$4/3600,$T$86)))</f>
        <v/>
      </c>
      <c r="X22" s="230" t="str">
        <f t="shared" si="6"/>
        <v/>
      </c>
      <c r="Y22" s="190" t="str">
        <f t="shared" si="7"/>
        <v/>
      </c>
      <c r="Z22" s="230" t="str">
        <f t="shared" si="8"/>
        <v/>
      </c>
      <c r="AA22" s="230" t="str">
        <f t="shared" si="9"/>
        <v/>
      </c>
      <c r="AB22" s="230" t="str">
        <f t="shared" si="14"/>
        <v/>
      </c>
      <c r="AC22" s="230" t="str">
        <f t="shared" si="10"/>
        <v/>
      </c>
    </row>
    <row r="23" spans="2:29" ht="15" customHeight="1">
      <c r="B23" s="232" t="b">
        <f>IF(TRIM(Angle_4_R1!C17)="",FALSE,TRUE)</f>
        <v>0</v>
      </c>
      <c r="C23" s="230" t="str">
        <f>IF($B23=FALSE,"",Angle_4_R1!A17)</f>
        <v/>
      </c>
      <c r="D23" s="230" t="str">
        <f>IF($B23=FALSE,"",Angle_4_R1!B17)</f>
        <v/>
      </c>
      <c r="E23" s="230" t="str">
        <f>IF($B23=FALSE,"",VALUE(Angle_4_R1!C17))</f>
        <v/>
      </c>
      <c r="F23" s="230" t="str">
        <f>IF($B23=FALSE,"",Angle_4_R1!D17)</f>
        <v/>
      </c>
      <c r="G23" s="232" t="str">
        <f>IF($B23=FALSE,"",Angle_4_R1!O17)</f>
        <v/>
      </c>
      <c r="H23" s="232" t="str">
        <f>IF($B23=FALSE,"",Angle_4_R1!P17)</f>
        <v/>
      </c>
      <c r="I23" s="232" t="str">
        <f>IF($B23=FALSE,"",Angle_4_R1!Q17)</f>
        <v/>
      </c>
      <c r="J23" s="232" t="str">
        <f>IF($B23=FALSE,"",Angle_4_R1!R17)</f>
        <v/>
      </c>
      <c r="K23" s="232" t="str">
        <f>IF($B23=FALSE,"",Angle_4_R1!S17)</f>
        <v/>
      </c>
      <c r="L23" s="232" t="str">
        <f t="shared" si="11"/>
        <v/>
      </c>
      <c r="M23" s="232" t="str">
        <f t="shared" si="12"/>
        <v/>
      </c>
      <c r="N23" s="237" t="str">
        <f t="shared" si="1"/>
        <v/>
      </c>
      <c r="O23" s="238" t="str">
        <f>IF($B23=FALSE,"",Angle_4_R1!D50)</f>
        <v/>
      </c>
      <c r="P23" s="239" t="str">
        <f t="shared" si="2"/>
        <v/>
      </c>
      <c r="Q23" s="240" t="str">
        <f t="shared" si="13"/>
        <v/>
      </c>
      <c r="R23" s="241" t="str">
        <f t="shared" si="3"/>
        <v/>
      </c>
      <c r="S23" s="241" t="str">
        <f t="shared" si="4"/>
        <v/>
      </c>
      <c r="T23" s="241" t="str">
        <f t="shared" si="5"/>
        <v/>
      </c>
      <c r="U23" s="103"/>
      <c r="V23" s="230" t="str">
        <f>IF($B23=FALSE,"",IF($D$4="˝",ROUND(Angle_4_R1!L17*$F$4,$M$86),ROUND(Angle_4_R1!L17*$F$4/3600,$T$86)))</f>
        <v/>
      </c>
      <c r="W23" s="230" t="str">
        <f>IF($B23=FALSE,"",IF($D$4="˝",ROUND(Angle_4_R1!M17*$F$4,$M$86),ROUND(Angle_4_R1!M17*$F$4/3600,$T$86)))</f>
        <v/>
      </c>
      <c r="X23" s="230" t="str">
        <f t="shared" si="6"/>
        <v/>
      </c>
      <c r="Y23" s="190" t="str">
        <f t="shared" si="7"/>
        <v/>
      </c>
      <c r="Z23" s="230" t="str">
        <f t="shared" si="8"/>
        <v/>
      </c>
      <c r="AA23" s="230" t="str">
        <f t="shared" si="9"/>
        <v/>
      </c>
      <c r="AB23" s="230" t="str">
        <f t="shared" si="14"/>
        <v/>
      </c>
      <c r="AC23" s="230" t="str">
        <f t="shared" si="10"/>
        <v/>
      </c>
    </row>
    <row r="24" spans="2:29" ht="15" customHeight="1">
      <c r="B24" s="232" t="b">
        <f>IF(TRIM(Angle_4_R1!C18)="",FALSE,TRUE)</f>
        <v>0</v>
      </c>
      <c r="C24" s="230" t="str">
        <f>IF($B24=FALSE,"",Angle_4_R1!A18)</f>
        <v/>
      </c>
      <c r="D24" s="230" t="str">
        <f>IF($B24=FALSE,"",Angle_4_R1!B18)</f>
        <v/>
      </c>
      <c r="E24" s="230" t="str">
        <f>IF($B24=FALSE,"",VALUE(Angle_4_R1!C18))</f>
        <v/>
      </c>
      <c r="F24" s="230" t="str">
        <f>IF($B24=FALSE,"",Angle_4_R1!D18)</f>
        <v/>
      </c>
      <c r="G24" s="232" t="str">
        <f>IF($B24=FALSE,"",Angle_4_R1!O18)</f>
        <v/>
      </c>
      <c r="H24" s="232" t="str">
        <f>IF($B24=FALSE,"",Angle_4_R1!P18)</f>
        <v/>
      </c>
      <c r="I24" s="232" t="str">
        <f>IF($B24=FALSE,"",Angle_4_R1!Q18)</f>
        <v/>
      </c>
      <c r="J24" s="232" t="str">
        <f>IF($B24=FALSE,"",Angle_4_R1!R18)</f>
        <v/>
      </c>
      <c r="K24" s="232" t="str">
        <f>IF($B24=FALSE,"",Angle_4_R1!S18)</f>
        <v/>
      </c>
      <c r="L24" s="232" t="str">
        <f t="shared" si="11"/>
        <v/>
      </c>
      <c r="M24" s="232" t="str">
        <f t="shared" si="12"/>
        <v/>
      </c>
      <c r="N24" s="237" t="str">
        <f t="shared" si="1"/>
        <v/>
      </c>
      <c r="O24" s="238" t="str">
        <f>IF($B24=FALSE,"",Angle_4_R1!D51)</f>
        <v/>
      </c>
      <c r="P24" s="239" t="str">
        <f t="shared" si="2"/>
        <v/>
      </c>
      <c r="Q24" s="240" t="str">
        <f t="shared" si="13"/>
        <v/>
      </c>
      <c r="R24" s="241" t="str">
        <f t="shared" si="3"/>
        <v/>
      </c>
      <c r="S24" s="241" t="str">
        <f t="shared" si="4"/>
        <v/>
      </c>
      <c r="T24" s="241" t="str">
        <f t="shared" si="5"/>
        <v/>
      </c>
      <c r="U24" s="103"/>
      <c r="V24" s="230" t="str">
        <f>IF($B24=FALSE,"",IF($D$4="˝",ROUND(Angle_4_R1!L18*$F$4,$M$86),ROUND(Angle_4_R1!L18*$F$4/3600,$T$86)))</f>
        <v/>
      </c>
      <c r="W24" s="230" t="str">
        <f>IF($B24=FALSE,"",IF($D$4="˝",ROUND(Angle_4_R1!M18*$F$4,$M$86),ROUND(Angle_4_R1!M18*$F$4/3600,$T$86)))</f>
        <v/>
      </c>
      <c r="X24" s="230" t="str">
        <f t="shared" si="6"/>
        <v/>
      </c>
      <c r="Y24" s="190" t="str">
        <f t="shared" si="7"/>
        <v/>
      </c>
      <c r="Z24" s="230" t="str">
        <f t="shared" si="8"/>
        <v/>
      </c>
      <c r="AA24" s="230" t="str">
        <f t="shared" si="9"/>
        <v/>
      </c>
      <c r="AB24" s="230" t="str">
        <f t="shared" si="14"/>
        <v/>
      </c>
      <c r="AC24" s="230" t="str">
        <f t="shared" si="10"/>
        <v/>
      </c>
    </row>
    <row r="25" spans="2:29" ht="15" customHeight="1">
      <c r="B25" s="232" t="b">
        <f>IF(TRIM(Angle_4_R1!C19)="",FALSE,TRUE)</f>
        <v>0</v>
      </c>
      <c r="C25" s="230" t="str">
        <f>IF($B25=FALSE,"",Angle_4_R1!A19)</f>
        <v/>
      </c>
      <c r="D25" s="230" t="str">
        <f>IF($B25=FALSE,"",Angle_4_R1!B19)</f>
        <v/>
      </c>
      <c r="E25" s="230" t="str">
        <f>IF($B25=FALSE,"",VALUE(Angle_4_R1!C19))</f>
        <v/>
      </c>
      <c r="F25" s="230" t="str">
        <f>IF($B25=FALSE,"",Angle_4_R1!D19)</f>
        <v/>
      </c>
      <c r="G25" s="232" t="str">
        <f>IF($B25=FALSE,"",Angle_4_R1!O19)</f>
        <v/>
      </c>
      <c r="H25" s="232" t="str">
        <f>IF($B25=FALSE,"",Angle_4_R1!P19)</f>
        <v/>
      </c>
      <c r="I25" s="232" t="str">
        <f>IF($B25=FALSE,"",Angle_4_R1!Q19)</f>
        <v/>
      </c>
      <c r="J25" s="232" t="str">
        <f>IF($B25=FALSE,"",Angle_4_R1!R19)</f>
        <v/>
      </c>
      <c r="K25" s="232" t="str">
        <f>IF($B25=FALSE,"",Angle_4_R1!S19)</f>
        <v/>
      </c>
      <c r="L25" s="232" t="str">
        <f t="shared" si="11"/>
        <v/>
      </c>
      <c r="M25" s="232" t="str">
        <f t="shared" si="12"/>
        <v/>
      </c>
      <c r="N25" s="237" t="str">
        <f t="shared" si="1"/>
        <v/>
      </c>
      <c r="O25" s="238" t="str">
        <f>IF($B25=FALSE,"",Angle_4_R1!D52)</f>
        <v/>
      </c>
      <c r="P25" s="239" t="str">
        <f t="shared" si="2"/>
        <v/>
      </c>
      <c r="Q25" s="240" t="str">
        <f t="shared" si="13"/>
        <v/>
      </c>
      <c r="R25" s="241" t="str">
        <f t="shared" si="3"/>
        <v/>
      </c>
      <c r="S25" s="241" t="str">
        <f t="shared" si="4"/>
        <v/>
      </c>
      <c r="T25" s="241" t="str">
        <f t="shared" si="5"/>
        <v/>
      </c>
      <c r="U25" s="103"/>
      <c r="V25" s="230" t="str">
        <f>IF($B25=FALSE,"",IF($D$4="˝",ROUND(Angle_4_R1!L19*$F$4,$M$86),ROUND(Angle_4_R1!L19*$F$4/3600,$T$86)))</f>
        <v/>
      </c>
      <c r="W25" s="230" t="str">
        <f>IF($B25=FALSE,"",IF($D$4="˝",ROUND(Angle_4_R1!M19*$F$4,$M$86),ROUND(Angle_4_R1!M19*$F$4/3600,$T$86)))</f>
        <v/>
      </c>
      <c r="X25" s="230" t="str">
        <f t="shared" si="6"/>
        <v/>
      </c>
      <c r="Y25" s="190" t="str">
        <f t="shared" si="7"/>
        <v/>
      </c>
      <c r="Z25" s="230" t="str">
        <f t="shared" si="8"/>
        <v/>
      </c>
      <c r="AA25" s="230" t="str">
        <f t="shared" si="9"/>
        <v/>
      </c>
      <c r="AB25" s="230" t="str">
        <f t="shared" si="14"/>
        <v/>
      </c>
      <c r="AC25" s="230" t="str">
        <f t="shared" si="10"/>
        <v/>
      </c>
    </row>
    <row r="26" spans="2:29" ht="15" customHeight="1">
      <c r="B26" s="232" t="b">
        <f>IF(TRIM(Angle_4_R1!C20)="",FALSE,TRUE)</f>
        <v>0</v>
      </c>
      <c r="C26" s="230" t="str">
        <f>IF($B26=FALSE,"",Angle_4_R1!A20)</f>
        <v/>
      </c>
      <c r="D26" s="230" t="str">
        <f>IF($B26=FALSE,"",Angle_4_R1!B20)</f>
        <v/>
      </c>
      <c r="E26" s="230" t="str">
        <f>IF($B26=FALSE,"",VALUE(Angle_4_R1!C20))</f>
        <v/>
      </c>
      <c r="F26" s="230" t="str">
        <f>IF($B26=FALSE,"",Angle_4_R1!D20)</f>
        <v/>
      </c>
      <c r="G26" s="232" t="str">
        <f>IF($B26=FALSE,"",Angle_4_R1!O20)</f>
        <v/>
      </c>
      <c r="H26" s="232" t="str">
        <f>IF($B26=FALSE,"",Angle_4_R1!P20)</f>
        <v/>
      </c>
      <c r="I26" s="232" t="str">
        <f>IF($B26=FALSE,"",Angle_4_R1!Q20)</f>
        <v/>
      </c>
      <c r="J26" s="232" t="str">
        <f>IF($B26=FALSE,"",Angle_4_R1!R20)</f>
        <v/>
      </c>
      <c r="K26" s="232" t="str">
        <f>IF($B26=FALSE,"",Angle_4_R1!S20)</f>
        <v/>
      </c>
      <c r="L26" s="232" t="str">
        <f t="shared" si="11"/>
        <v/>
      </c>
      <c r="M26" s="232" t="str">
        <f t="shared" si="12"/>
        <v/>
      </c>
      <c r="N26" s="237" t="str">
        <f t="shared" si="1"/>
        <v/>
      </c>
      <c r="O26" s="238" t="str">
        <f>IF($B26=FALSE,"",Angle_4_R1!D53)</f>
        <v/>
      </c>
      <c r="P26" s="239" t="str">
        <f t="shared" si="2"/>
        <v/>
      </c>
      <c r="Q26" s="240" t="str">
        <f t="shared" si="13"/>
        <v/>
      </c>
      <c r="R26" s="241" t="str">
        <f t="shared" si="3"/>
        <v/>
      </c>
      <c r="S26" s="241" t="str">
        <f t="shared" si="4"/>
        <v/>
      </c>
      <c r="T26" s="241" t="str">
        <f t="shared" si="5"/>
        <v/>
      </c>
      <c r="U26" s="103"/>
      <c r="V26" s="230" t="str">
        <f>IF($B26=FALSE,"",IF($D$4="˝",ROUND(Angle_4_R1!L20*$F$4,$M$86),ROUND(Angle_4_R1!L20*$F$4/3600,$T$86)))</f>
        <v/>
      </c>
      <c r="W26" s="230" t="str">
        <f>IF($B26=FALSE,"",IF($D$4="˝",ROUND(Angle_4_R1!M20*$F$4,$M$86),ROUND(Angle_4_R1!M20*$F$4/3600,$T$86)))</f>
        <v/>
      </c>
      <c r="X26" s="230" t="str">
        <f t="shared" si="6"/>
        <v/>
      </c>
      <c r="Y26" s="190" t="str">
        <f t="shared" si="7"/>
        <v/>
      </c>
      <c r="Z26" s="230" t="str">
        <f t="shared" si="8"/>
        <v/>
      </c>
      <c r="AA26" s="230" t="str">
        <f t="shared" si="9"/>
        <v/>
      </c>
      <c r="AB26" s="230" t="str">
        <f t="shared" si="14"/>
        <v/>
      </c>
      <c r="AC26" s="230" t="str">
        <f t="shared" si="10"/>
        <v/>
      </c>
    </row>
    <row r="27" spans="2:29" ht="15" customHeight="1">
      <c r="B27" s="232" t="b">
        <f>IF(TRIM(Angle_4_R1!C21)="",FALSE,TRUE)</f>
        <v>0</v>
      </c>
      <c r="C27" s="230" t="str">
        <f>IF($B27=FALSE,"",Angle_4_R1!A21)</f>
        <v/>
      </c>
      <c r="D27" s="230" t="str">
        <f>IF($B27=FALSE,"",Angle_4_R1!B21)</f>
        <v/>
      </c>
      <c r="E27" s="230" t="str">
        <f>IF($B27=FALSE,"",VALUE(Angle_4_R1!C21))</f>
        <v/>
      </c>
      <c r="F27" s="230" t="str">
        <f>IF($B27=FALSE,"",Angle_4_R1!D21)</f>
        <v/>
      </c>
      <c r="G27" s="232" t="str">
        <f>IF($B27=FALSE,"",Angle_4_R1!O21)</f>
        <v/>
      </c>
      <c r="H27" s="232" t="str">
        <f>IF($B27=FALSE,"",Angle_4_R1!P21)</f>
        <v/>
      </c>
      <c r="I27" s="232" t="str">
        <f>IF($B27=FALSE,"",Angle_4_R1!Q21)</f>
        <v/>
      </c>
      <c r="J27" s="232" t="str">
        <f>IF($B27=FALSE,"",Angle_4_R1!R21)</f>
        <v/>
      </c>
      <c r="K27" s="232" t="str">
        <f>IF($B27=FALSE,"",Angle_4_R1!S21)</f>
        <v/>
      </c>
      <c r="L27" s="232" t="str">
        <f t="shared" si="11"/>
        <v/>
      </c>
      <c r="M27" s="232" t="str">
        <f t="shared" si="12"/>
        <v/>
      </c>
      <c r="N27" s="237" t="str">
        <f t="shared" si="1"/>
        <v/>
      </c>
      <c r="O27" s="238" t="str">
        <f>IF($B27=FALSE,"",Angle_4_R1!D54)</f>
        <v/>
      </c>
      <c r="P27" s="239" t="str">
        <f t="shared" si="2"/>
        <v/>
      </c>
      <c r="Q27" s="240" t="str">
        <f t="shared" si="13"/>
        <v/>
      </c>
      <c r="R27" s="241" t="str">
        <f t="shared" si="3"/>
        <v/>
      </c>
      <c r="S27" s="241" t="str">
        <f t="shared" si="4"/>
        <v/>
      </c>
      <c r="T27" s="241" t="str">
        <f t="shared" si="5"/>
        <v/>
      </c>
      <c r="U27" s="103"/>
      <c r="V27" s="230" t="str">
        <f>IF($B27=FALSE,"",IF($D$4="˝",ROUND(Angle_4_R1!L21*$F$4,$M$86),ROUND(Angle_4_R1!L21*$F$4/3600,$T$86)))</f>
        <v/>
      </c>
      <c r="W27" s="230" t="str">
        <f>IF($B27=FALSE,"",IF($D$4="˝",ROUND(Angle_4_R1!M21*$F$4,$M$86),ROUND(Angle_4_R1!M21*$F$4/3600,$T$86)))</f>
        <v/>
      </c>
      <c r="X27" s="230" t="str">
        <f t="shared" si="6"/>
        <v/>
      </c>
      <c r="Y27" s="190" t="str">
        <f t="shared" si="7"/>
        <v/>
      </c>
      <c r="Z27" s="230" t="str">
        <f t="shared" si="8"/>
        <v/>
      </c>
      <c r="AA27" s="230" t="str">
        <f t="shared" si="9"/>
        <v/>
      </c>
      <c r="AB27" s="230" t="str">
        <f t="shared" si="14"/>
        <v/>
      </c>
      <c r="AC27" s="230" t="str">
        <f t="shared" si="10"/>
        <v/>
      </c>
    </row>
    <row r="28" spans="2:29" ht="15" customHeight="1">
      <c r="B28" s="232" t="b">
        <f>IF(TRIM(Angle_4_R1!C22)="",FALSE,TRUE)</f>
        <v>0</v>
      </c>
      <c r="C28" s="230" t="str">
        <f>IF($B28=FALSE,"",Angle_4_R1!A22)</f>
        <v/>
      </c>
      <c r="D28" s="230" t="str">
        <f>IF($B28=FALSE,"",Angle_4_R1!B22)</f>
        <v/>
      </c>
      <c r="E28" s="230" t="str">
        <f>IF($B28=FALSE,"",VALUE(Angle_4_R1!C22))</f>
        <v/>
      </c>
      <c r="F28" s="230" t="str">
        <f>IF($B28=FALSE,"",Angle_4_R1!D22)</f>
        <v/>
      </c>
      <c r="G28" s="232" t="str">
        <f>IF($B28=FALSE,"",Angle_4_R1!O22)</f>
        <v/>
      </c>
      <c r="H28" s="232" t="str">
        <f>IF($B28=FALSE,"",Angle_4_R1!P22)</f>
        <v/>
      </c>
      <c r="I28" s="232" t="str">
        <f>IF($B28=FALSE,"",Angle_4_R1!Q22)</f>
        <v/>
      </c>
      <c r="J28" s="232" t="str">
        <f>IF($B28=FALSE,"",Angle_4_R1!R22)</f>
        <v/>
      </c>
      <c r="K28" s="232" t="str">
        <f>IF($B28=FALSE,"",Angle_4_R1!S22)</f>
        <v/>
      </c>
      <c r="L28" s="232" t="str">
        <f t="shared" si="11"/>
        <v/>
      </c>
      <c r="M28" s="232" t="str">
        <f t="shared" si="12"/>
        <v/>
      </c>
      <c r="N28" s="237" t="str">
        <f t="shared" si="1"/>
        <v/>
      </c>
      <c r="O28" s="238" t="str">
        <f>IF($B28=FALSE,"",Angle_4_R1!D55)</f>
        <v/>
      </c>
      <c r="P28" s="239" t="str">
        <f t="shared" si="2"/>
        <v/>
      </c>
      <c r="Q28" s="240" t="str">
        <f t="shared" si="13"/>
        <v/>
      </c>
      <c r="R28" s="241" t="str">
        <f t="shared" si="3"/>
        <v/>
      </c>
      <c r="S28" s="241" t="str">
        <f t="shared" si="4"/>
        <v/>
      </c>
      <c r="T28" s="241" t="str">
        <f t="shared" si="5"/>
        <v/>
      </c>
      <c r="U28" s="103"/>
      <c r="V28" s="230" t="str">
        <f>IF($B28=FALSE,"",IF($D$4="˝",ROUND(Angle_4_R1!L22*$F$4,$M$86),ROUND(Angle_4_R1!L22*$F$4/3600,$T$86)))</f>
        <v/>
      </c>
      <c r="W28" s="230" t="str">
        <f>IF($B28=FALSE,"",IF($D$4="˝",ROUND(Angle_4_R1!M22*$F$4,$M$86),ROUND(Angle_4_R1!M22*$F$4/3600,$T$86)))</f>
        <v/>
      </c>
      <c r="X28" s="230" t="str">
        <f t="shared" si="6"/>
        <v/>
      </c>
      <c r="Y28" s="190" t="str">
        <f t="shared" si="7"/>
        <v/>
      </c>
      <c r="Z28" s="230" t="str">
        <f t="shared" si="8"/>
        <v/>
      </c>
      <c r="AA28" s="230" t="str">
        <f t="shared" si="9"/>
        <v/>
      </c>
      <c r="AB28" s="230" t="str">
        <f t="shared" si="14"/>
        <v/>
      </c>
      <c r="AC28" s="230" t="str">
        <f t="shared" si="10"/>
        <v/>
      </c>
    </row>
    <row r="29" spans="2:29" ht="15" customHeight="1">
      <c r="B29" s="232" t="b">
        <f>IF(TRIM(Angle_4_R1!C23)="",FALSE,TRUE)</f>
        <v>0</v>
      </c>
      <c r="C29" s="230" t="str">
        <f>IF($B29=FALSE,"",Angle_4_R1!A23)</f>
        <v/>
      </c>
      <c r="D29" s="230" t="str">
        <f>IF($B29=FALSE,"",Angle_4_R1!B23)</f>
        <v/>
      </c>
      <c r="E29" s="230" t="str">
        <f>IF($B29=FALSE,"",VALUE(Angle_4_R1!C23))</f>
        <v/>
      </c>
      <c r="F29" s="230" t="str">
        <f>IF($B29=FALSE,"",Angle_4_R1!D23)</f>
        <v/>
      </c>
      <c r="G29" s="232" t="str">
        <f>IF($B29=FALSE,"",Angle_4_R1!O23)</f>
        <v/>
      </c>
      <c r="H29" s="232" t="str">
        <f>IF($B29=FALSE,"",Angle_4_R1!P23)</f>
        <v/>
      </c>
      <c r="I29" s="232" t="str">
        <f>IF($B29=FALSE,"",Angle_4_R1!Q23)</f>
        <v/>
      </c>
      <c r="J29" s="232" t="str">
        <f>IF($B29=FALSE,"",Angle_4_R1!R23)</f>
        <v/>
      </c>
      <c r="K29" s="232" t="str">
        <f>IF($B29=FALSE,"",Angle_4_R1!S23)</f>
        <v/>
      </c>
      <c r="L29" s="232" t="str">
        <f t="shared" si="11"/>
        <v/>
      </c>
      <c r="M29" s="232" t="str">
        <f t="shared" si="12"/>
        <v/>
      </c>
      <c r="N29" s="237" t="str">
        <f t="shared" si="1"/>
        <v/>
      </c>
      <c r="O29" s="238" t="str">
        <f>IF($B29=FALSE,"",Angle_4_R1!D56)</f>
        <v/>
      </c>
      <c r="P29" s="239" t="str">
        <f t="shared" si="2"/>
        <v/>
      </c>
      <c r="Q29" s="240" t="str">
        <f t="shared" si="13"/>
        <v/>
      </c>
      <c r="R29" s="241" t="str">
        <f t="shared" si="3"/>
        <v/>
      </c>
      <c r="S29" s="241" t="str">
        <f t="shared" si="4"/>
        <v/>
      </c>
      <c r="T29" s="241" t="str">
        <f t="shared" si="5"/>
        <v/>
      </c>
      <c r="U29" s="103"/>
      <c r="V29" s="230" t="str">
        <f>IF($B29=FALSE,"",IF($D$4="˝",ROUND(Angle_4_R1!L23*$F$4,$M$86),ROUND(Angle_4_R1!L23*$F$4/3600,$T$86)))</f>
        <v/>
      </c>
      <c r="W29" s="230" t="str">
        <f>IF($B29=FALSE,"",IF($D$4="˝",ROUND(Angle_4_R1!M23*$F$4,$M$86),ROUND(Angle_4_R1!M23*$F$4/3600,$T$86)))</f>
        <v/>
      </c>
      <c r="X29" s="230" t="str">
        <f t="shared" si="6"/>
        <v/>
      </c>
      <c r="Y29" s="190" t="str">
        <f t="shared" si="7"/>
        <v/>
      </c>
      <c r="Z29" s="230" t="str">
        <f t="shared" si="8"/>
        <v/>
      </c>
      <c r="AA29" s="230" t="str">
        <f t="shared" si="9"/>
        <v/>
      </c>
      <c r="AB29" s="230" t="str">
        <f t="shared" si="14"/>
        <v/>
      </c>
      <c r="AC29" s="230" t="str">
        <f t="shared" si="10"/>
        <v/>
      </c>
    </row>
    <row r="30" spans="2:29" ht="15" customHeight="1">
      <c r="B30" s="232" t="b">
        <f>IF(TRIM(Angle_4_R1!C24)="",FALSE,TRUE)</f>
        <v>0</v>
      </c>
      <c r="C30" s="230" t="str">
        <f>IF($B30=FALSE,"",Angle_4_R1!A24)</f>
        <v/>
      </c>
      <c r="D30" s="230" t="str">
        <f>IF($B30=FALSE,"",Angle_4_R1!B24)</f>
        <v/>
      </c>
      <c r="E30" s="230" t="str">
        <f>IF($B30=FALSE,"",VALUE(Angle_4_R1!C24))</f>
        <v/>
      </c>
      <c r="F30" s="230" t="str">
        <f>IF($B30=FALSE,"",Angle_4_R1!D24)</f>
        <v/>
      </c>
      <c r="G30" s="232" t="str">
        <f>IF($B30=FALSE,"",Angle_4_R1!O24)</f>
        <v/>
      </c>
      <c r="H30" s="232" t="str">
        <f>IF($B30=FALSE,"",Angle_4_R1!P24)</f>
        <v/>
      </c>
      <c r="I30" s="232" t="str">
        <f>IF($B30=FALSE,"",Angle_4_R1!Q24)</f>
        <v/>
      </c>
      <c r="J30" s="232" t="str">
        <f>IF($B30=FALSE,"",Angle_4_R1!R24)</f>
        <v/>
      </c>
      <c r="K30" s="232" t="str">
        <f>IF($B30=FALSE,"",Angle_4_R1!S24)</f>
        <v/>
      </c>
      <c r="L30" s="232" t="str">
        <f t="shared" si="11"/>
        <v/>
      </c>
      <c r="M30" s="232" t="str">
        <f t="shared" si="12"/>
        <v/>
      </c>
      <c r="N30" s="237" t="str">
        <f t="shared" si="1"/>
        <v/>
      </c>
      <c r="O30" s="238" t="str">
        <f>IF($B30=FALSE,"",Angle_4_R1!D57)</f>
        <v/>
      </c>
      <c r="P30" s="239" t="str">
        <f t="shared" si="2"/>
        <v/>
      </c>
      <c r="Q30" s="240" t="str">
        <f t="shared" si="13"/>
        <v/>
      </c>
      <c r="R30" s="241" t="str">
        <f t="shared" si="3"/>
        <v/>
      </c>
      <c r="S30" s="241" t="str">
        <f t="shared" si="4"/>
        <v/>
      </c>
      <c r="T30" s="241" t="str">
        <f t="shared" si="5"/>
        <v/>
      </c>
      <c r="U30" s="103"/>
      <c r="V30" s="230" t="str">
        <f>IF($B30=FALSE,"",IF($D$4="˝",ROUND(Angle_4_R1!L24*$F$4,$M$86),ROUND(Angle_4_R1!L24*$F$4/3600,$T$86)))</f>
        <v/>
      </c>
      <c r="W30" s="230" t="str">
        <f>IF($B30=FALSE,"",IF($D$4="˝",ROUND(Angle_4_R1!M24*$F$4,$M$86),ROUND(Angle_4_R1!M24*$F$4/3600,$T$86)))</f>
        <v/>
      </c>
      <c r="X30" s="230" t="str">
        <f t="shared" si="6"/>
        <v/>
      </c>
      <c r="Y30" s="190" t="str">
        <f t="shared" si="7"/>
        <v/>
      </c>
      <c r="Z30" s="230" t="str">
        <f t="shared" si="8"/>
        <v/>
      </c>
      <c r="AA30" s="230" t="str">
        <f t="shared" si="9"/>
        <v/>
      </c>
      <c r="AB30" s="230" t="str">
        <f t="shared" si="14"/>
        <v/>
      </c>
      <c r="AC30" s="230" t="str">
        <f t="shared" si="10"/>
        <v/>
      </c>
    </row>
    <row r="31" spans="2:29" ht="15" customHeight="1">
      <c r="B31" s="232" t="b">
        <f>IF(TRIM(Angle_4_R1!C25)="",FALSE,TRUE)</f>
        <v>0</v>
      </c>
      <c r="C31" s="230" t="str">
        <f>IF($B31=FALSE,"",Angle_4_R1!A25)</f>
        <v/>
      </c>
      <c r="D31" s="230" t="str">
        <f>IF($B31=FALSE,"",Angle_4_R1!B25)</f>
        <v/>
      </c>
      <c r="E31" s="230" t="str">
        <f>IF($B31=FALSE,"",VALUE(Angle_4_R1!C25))</f>
        <v/>
      </c>
      <c r="F31" s="230" t="str">
        <f>IF($B31=FALSE,"",Angle_4_R1!D25)</f>
        <v/>
      </c>
      <c r="G31" s="232" t="str">
        <f>IF($B31=FALSE,"",Angle_4_R1!O25)</f>
        <v/>
      </c>
      <c r="H31" s="232" t="str">
        <f>IF($B31=FALSE,"",Angle_4_R1!P25)</f>
        <v/>
      </c>
      <c r="I31" s="232" t="str">
        <f>IF($B31=FALSE,"",Angle_4_R1!Q25)</f>
        <v/>
      </c>
      <c r="J31" s="232" t="str">
        <f>IF($B31=FALSE,"",Angle_4_R1!R25)</f>
        <v/>
      </c>
      <c r="K31" s="232" t="str">
        <f>IF($B31=FALSE,"",Angle_4_R1!S25)</f>
        <v/>
      </c>
      <c r="L31" s="232" t="str">
        <f t="shared" si="11"/>
        <v/>
      </c>
      <c r="M31" s="232" t="str">
        <f t="shared" si="12"/>
        <v/>
      </c>
      <c r="N31" s="237" t="str">
        <f t="shared" si="1"/>
        <v/>
      </c>
      <c r="O31" s="238" t="str">
        <f>IF($B31=FALSE,"",Angle_4_R1!D58)</f>
        <v/>
      </c>
      <c r="P31" s="239" t="str">
        <f t="shared" si="2"/>
        <v/>
      </c>
      <c r="Q31" s="240" t="str">
        <f t="shared" si="13"/>
        <v/>
      </c>
      <c r="R31" s="241" t="str">
        <f t="shared" si="3"/>
        <v/>
      </c>
      <c r="S31" s="241" t="str">
        <f t="shared" si="4"/>
        <v/>
      </c>
      <c r="T31" s="241" t="str">
        <f t="shared" si="5"/>
        <v/>
      </c>
      <c r="U31" s="103"/>
      <c r="V31" s="230" t="str">
        <f>IF($B31=FALSE,"",IF($D$4="˝",ROUND(Angle_4_R1!L25*$F$4,$M$86),ROUND(Angle_4_R1!L25*$F$4/3600,$T$86)))</f>
        <v/>
      </c>
      <c r="W31" s="230" t="str">
        <f>IF($B31=FALSE,"",IF($D$4="˝",ROUND(Angle_4_R1!M25*$F$4,$M$86),ROUND(Angle_4_R1!M25*$F$4/3600,$T$86)))</f>
        <v/>
      </c>
      <c r="X31" s="230" t="str">
        <f t="shared" si="6"/>
        <v/>
      </c>
      <c r="Y31" s="190" t="str">
        <f t="shared" si="7"/>
        <v/>
      </c>
      <c r="Z31" s="230" t="str">
        <f t="shared" si="8"/>
        <v/>
      </c>
      <c r="AA31" s="230" t="str">
        <f t="shared" si="9"/>
        <v/>
      </c>
      <c r="AB31" s="230" t="str">
        <f t="shared" si="14"/>
        <v/>
      </c>
      <c r="AC31" s="230" t="str">
        <f t="shared" si="10"/>
        <v/>
      </c>
    </row>
    <row r="32" spans="2:29" ht="15" customHeight="1">
      <c r="B32" s="232" t="b">
        <f>IF(TRIM(Angle_4_R1!C26)="",FALSE,TRUE)</f>
        <v>0</v>
      </c>
      <c r="C32" s="230" t="str">
        <f>IF($B32=FALSE,"",Angle_4_R1!A26)</f>
        <v/>
      </c>
      <c r="D32" s="230" t="str">
        <f>IF($B32=FALSE,"",Angle_4_R1!B26)</f>
        <v/>
      </c>
      <c r="E32" s="230" t="str">
        <f>IF($B32=FALSE,"",VALUE(Angle_4_R1!C26))</f>
        <v/>
      </c>
      <c r="F32" s="230" t="str">
        <f>IF($B32=FALSE,"",Angle_4_R1!D26)</f>
        <v/>
      </c>
      <c r="G32" s="232" t="str">
        <f>IF($B32=FALSE,"",Angle_4_R1!O26)</f>
        <v/>
      </c>
      <c r="H32" s="232" t="str">
        <f>IF($B32=FALSE,"",Angle_4_R1!P26)</f>
        <v/>
      </c>
      <c r="I32" s="232" t="str">
        <f>IF($B32=FALSE,"",Angle_4_R1!Q26)</f>
        <v/>
      </c>
      <c r="J32" s="232" t="str">
        <f>IF($B32=FALSE,"",Angle_4_R1!R26)</f>
        <v/>
      </c>
      <c r="K32" s="232" t="str">
        <f>IF($B32=FALSE,"",Angle_4_R1!S26)</f>
        <v/>
      </c>
      <c r="L32" s="232" t="str">
        <f t="shared" si="11"/>
        <v/>
      </c>
      <c r="M32" s="232" t="str">
        <f t="shared" si="12"/>
        <v/>
      </c>
      <c r="N32" s="237" t="str">
        <f t="shared" si="1"/>
        <v/>
      </c>
      <c r="O32" s="238" t="str">
        <f>IF($B32=FALSE,"",Angle_4_R1!D59)</f>
        <v/>
      </c>
      <c r="P32" s="239" t="str">
        <f t="shared" si="2"/>
        <v/>
      </c>
      <c r="Q32" s="240" t="str">
        <f t="shared" si="13"/>
        <v/>
      </c>
      <c r="R32" s="241" t="str">
        <f t="shared" si="3"/>
        <v/>
      </c>
      <c r="S32" s="241" t="str">
        <f t="shared" si="4"/>
        <v/>
      </c>
      <c r="T32" s="241" t="str">
        <f t="shared" si="5"/>
        <v/>
      </c>
      <c r="U32" s="103"/>
      <c r="V32" s="230" t="str">
        <f>IF($B32=FALSE,"",IF($D$4="˝",ROUND(Angle_4_R1!L26*$F$4,$M$86),ROUND(Angle_4_R1!L26*$F$4/3600,$T$86)))</f>
        <v/>
      </c>
      <c r="W32" s="230" t="str">
        <f>IF($B32=FALSE,"",IF($D$4="˝",ROUND(Angle_4_R1!M26*$F$4,$M$86),ROUND(Angle_4_R1!M26*$F$4/3600,$T$86)))</f>
        <v/>
      </c>
      <c r="X32" s="230" t="str">
        <f t="shared" si="6"/>
        <v/>
      </c>
      <c r="Y32" s="190" t="str">
        <f t="shared" si="7"/>
        <v/>
      </c>
      <c r="Z32" s="230" t="str">
        <f t="shared" si="8"/>
        <v/>
      </c>
      <c r="AA32" s="230" t="str">
        <f t="shared" si="9"/>
        <v/>
      </c>
      <c r="AB32" s="230" t="str">
        <f t="shared" si="14"/>
        <v/>
      </c>
      <c r="AC32" s="230" t="str">
        <f t="shared" si="10"/>
        <v/>
      </c>
    </row>
    <row r="33" spans="2:29" ht="15" customHeight="1">
      <c r="B33" s="232" t="b">
        <f>IF(TRIM(Angle_4_R1!C27)="",FALSE,TRUE)</f>
        <v>0</v>
      </c>
      <c r="C33" s="230" t="str">
        <f>IF($B33=FALSE,"",Angle_4_R1!A27)</f>
        <v/>
      </c>
      <c r="D33" s="230" t="str">
        <f>IF($B33=FALSE,"",Angle_4_R1!B27)</f>
        <v/>
      </c>
      <c r="E33" s="230" t="str">
        <f>IF($B33=FALSE,"",VALUE(Angle_4_R1!C27))</f>
        <v/>
      </c>
      <c r="F33" s="230" t="str">
        <f>IF($B33=FALSE,"",Angle_4_R1!D27)</f>
        <v/>
      </c>
      <c r="G33" s="232" t="str">
        <f>IF($B33=FALSE,"",Angle_4_R1!O27)</f>
        <v/>
      </c>
      <c r="H33" s="232" t="str">
        <f>IF($B33=FALSE,"",Angle_4_R1!P27)</f>
        <v/>
      </c>
      <c r="I33" s="232" t="str">
        <f>IF($B33=FALSE,"",Angle_4_R1!Q27)</f>
        <v/>
      </c>
      <c r="J33" s="232" t="str">
        <f>IF($B33=FALSE,"",Angle_4_R1!R27)</f>
        <v/>
      </c>
      <c r="K33" s="232" t="str">
        <f>IF($B33=FALSE,"",Angle_4_R1!S27)</f>
        <v/>
      </c>
      <c r="L33" s="232" t="str">
        <f t="shared" si="11"/>
        <v/>
      </c>
      <c r="M33" s="232" t="str">
        <f t="shared" si="12"/>
        <v/>
      </c>
      <c r="N33" s="237" t="str">
        <f t="shared" si="1"/>
        <v/>
      </c>
      <c r="O33" s="238" t="str">
        <f>IF($B33=FALSE,"",Angle_4_R1!D60)</f>
        <v/>
      </c>
      <c r="P33" s="239" t="str">
        <f t="shared" si="2"/>
        <v/>
      </c>
      <c r="Q33" s="240" t="str">
        <f t="shared" si="13"/>
        <v/>
      </c>
      <c r="R33" s="241" t="str">
        <f t="shared" si="3"/>
        <v/>
      </c>
      <c r="S33" s="241" t="str">
        <f t="shared" si="4"/>
        <v/>
      </c>
      <c r="T33" s="241" t="str">
        <f t="shared" si="5"/>
        <v/>
      </c>
      <c r="U33" s="103"/>
      <c r="V33" s="230" t="str">
        <f>IF($B33=FALSE,"",IF($D$4="˝",ROUND(Angle_4_R1!L27*$F$4,$M$86),ROUND(Angle_4_R1!L27*$F$4/3600,$T$86)))</f>
        <v/>
      </c>
      <c r="W33" s="230" t="str">
        <f>IF($B33=FALSE,"",IF($D$4="˝",ROUND(Angle_4_R1!M27*$F$4,$M$86),ROUND(Angle_4_R1!M27*$F$4/3600,$T$86)))</f>
        <v/>
      </c>
      <c r="X33" s="230" t="str">
        <f t="shared" si="6"/>
        <v/>
      </c>
      <c r="Y33" s="190" t="str">
        <f t="shared" si="7"/>
        <v/>
      </c>
      <c r="Z33" s="230" t="str">
        <f t="shared" si="8"/>
        <v/>
      </c>
      <c r="AA33" s="230" t="str">
        <f t="shared" si="9"/>
        <v/>
      </c>
      <c r="AB33" s="230" t="str">
        <f t="shared" si="14"/>
        <v/>
      </c>
      <c r="AC33" s="230" t="str">
        <f t="shared" si="10"/>
        <v/>
      </c>
    </row>
    <row r="34" spans="2:29" ht="15" customHeight="1">
      <c r="B34" s="232" t="b">
        <f>IF(TRIM(Angle_4_R1!C28)="",FALSE,TRUE)</f>
        <v>0</v>
      </c>
      <c r="C34" s="230" t="str">
        <f>IF($B34=FALSE,"",Angle_4_R1!A28)</f>
        <v/>
      </c>
      <c r="D34" s="230" t="str">
        <f>IF($B34=FALSE,"",Angle_4_R1!B28)</f>
        <v/>
      </c>
      <c r="E34" s="230" t="str">
        <f>IF($B34=FALSE,"",VALUE(Angle_4_R1!C28))</f>
        <v/>
      </c>
      <c r="F34" s="230" t="str">
        <f>IF($B34=FALSE,"",Angle_4_R1!D28)</f>
        <v/>
      </c>
      <c r="G34" s="232" t="str">
        <f>IF($B34=FALSE,"",Angle_4_R1!O28)</f>
        <v/>
      </c>
      <c r="H34" s="232" t="str">
        <f>IF($B34=FALSE,"",Angle_4_R1!P28)</f>
        <v/>
      </c>
      <c r="I34" s="232" t="str">
        <f>IF($B34=FALSE,"",Angle_4_R1!Q28)</f>
        <v/>
      </c>
      <c r="J34" s="232" t="str">
        <f>IF($B34=FALSE,"",Angle_4_R1!R28)</f>
        <v/>
      </c>
      <c r="K34" s="232" t="str">
        <f>IF($B34=FALSE,"",Angle_4_R1!S28)</f>
        <v/>
      </c>
      <c r="L34" s="232" t="str">
        <f t="shared" si="11"/>
        <v/>
      </c>
      <c r="M34" s="232" t="str">
        <f t="shared" si="12"/>
        <v/>
      </c>
      <c r="N34" s="237" t="str">
        <f t="shared" si="1"/>
        <v/>
      </c>
      <c r="O34" s="238" t="str">
        <f>IF($B34=FALSE,"",Angle_4_R1!D61)</f>
        <v/>
      </c>
      <c r="P34" s="239" t="str">
        <f t="shared" si="2"/>
        <v/>
      </c>
      <c r="Q34" s="240" t="str">
        <f t="shared" si="13"/>
        <v/>
      </c>
      <c r="R34" s="241" t="str">
        <f t="shared" si="3"/>
        <v/>
      </c>
      <c r="S34" s="241" t="str">
        <f t="shared" si="4"/>
        <v/>
      </c>
      <c r="T34" s="241" t="str">
        <f t="shared" si="5"/>
        <v/>
      </c>
      <c r="U34" s="103"/>
      <c r="V34" s="230" t="str">
        <f>IF($B34=FALSE,"",IF($D$4="˝",ROUND(Angle_4_R1!L28*$F$4,$M$86),ROUND(Angle_4_R1!L28*$F$4/3600,$T$86)))</f>
        <v/>
      </c>
      <c r="W34" s="230" t="str">
        <f>IF($B34=FALSE,"",IF($D$4="˝",ROUND(Angle_4_R1!M28*$F$4,$M$86),ROUND(Angle_4_R1!M28*$F$4/3600,$T$86)))</f>
        <v/>
      </c>
      <c r="X34" s="230" t="str">
        <f t="shared" si="6"/>
        <v/>
      </c>
      <c r="Y34" s="190" t="str">
        <f t="shared" si="7"/>
        <v/>
      </c>
      <c r="Z34" s="230" t="str">
        <f t="shared" si="8"/>
        <v/>
      </c>
      <c r="AA34" s="230" t="str">
        <f t="shared" si="9"/>
        <v/>
      </c>
      <c r="AB34" s="230" t="str">
        <f t="shared" si="14"/>
        <v/>
      </c>
      <c r="AC34" s="230" t="str">
        <f t="shared" si="10"/>
        <v/>
      </c>
    </row>
    <row r="35" spans="2:29" ht="15" customHeight="1">
      <c r="B35" s="232" t="b">
        <f>IF(TRIM(Angle_4_R1!C29)="",FALSE,TRUE)</f>
        <v>0</v>
      </c>
      <c r="C35" s="230" t="str">
        <f>IF($B35=FALSE,"",Angle_4_R1!A29)</f>
        <v/>
      </c>
      <c r="D35" s="230" t="str">
        <f>IF($B35=FALSE,"",Angle_4_R1!B29)</f>
        <v/>
      </c>
      <c r="E35" s="230" t="str">
        <f>IF($B35=FALSE,"",VALUE(Angle_4_R1!C29))</f>
        <v/>
      </c>
      <c r="F35" s="230" t="str">
        <f>IF($B35=FALSE,"",Angle_4_R1!D29)</f>
        <v/>
      </c>
      <c r="G35" s="232" t="str">
        <f>IF($B35=FALSE,"",Angle_4_R1!O29)</f>
        <v/>
      </c>
      <c r="H35" s="232" t="str">
        <f>IF($B35=FALSE,"",Angle_4_R1!P29)</f>
        <v/>
      </c>
      <c r="I35" s="232" t="str">
        <f>IF($B35=FALSE,"",Angle_4_R1!Q29)</f>
        <v/>
      </c>
      <c r="J35" s="232" t="str">
        <f>IF($B35=FALSE,"",Angle_4_R1!R29)</f>
        <v/>
      </c>
      <c r="K35" s="232" t="str">
        <f>IF($B35=FALSE,"",Angle_4_R1!S29)</f>
        <v/>
      </c>
      <c r="L35" s="232" t="str">
        <f t="shared" si="11"/>
        <v/>
      </c>
      <c r="M35" s="232" t="str">
        <f t="shared" si="12"/>
        <v/>
      </c>
      <c r="N35" s="237" t="str">
        <f t="shared" si="1"/>
        <v/>
      </c>
      <c r="O35" s="238" t="str">
        <f>IF($B35=FALSE,"",Angle_4_R1!D62)</f>
        <v/>
      </c>
      <c r="P35" s="239" t="str">
        <f t="shared" si="2"/>
        <v/>
      </c>
      <c r="Q35" s="240" t="str">
        <f t="shared" si="13"/>
        <v/>
      </c>
      <c r="R35" s="241" t="str">
        <f t="shared" si="3"/>
        <v/>
      </c>
      <c r="S35" s="241" t="str">
        <f t="shared" si="4"/>
        <v/>
      </c>
      <c r="T35" s="241" t="str">
        <f t="shared" si="5"/>
        <v/>
      </c>
      <c r="U35" s="103"/>
      <c r="V35" s="230" t="str">
        <f>IF($B35=FALSE,"",IF($D$4="˝",ROUND(Angle_4_R1!L29*$F$4,$M$86),ROUND(Angle_4_R1!L29*$F$4/3600,$T$86)))</f>
        <v/>
      </c>
      <c r="W35" s="230" t="str">
        <f>IF($B35=FALSE,"",IF($D$4="˝",ROUND(Angle_4_R1!M29*$F$4,$M$86),ROUND(Angle_4_R1!M29*$F$4/3600,$T$86)))</f>
        <v/>
      </c>
      <c r="X35" s="230" t="str">
        <f t="shared" si="6"/>
        <v/>
      </c>
      <c r="Y35" s="190" t="str">
        <f t="shared" si="7"/>
        <v/>
      </c>
      <c r="Z35" s="230" t="str">
        <f t="shared" si="8"/>
        <v/>
      </c>
      <c r="AA35" s="230" t="str">
        <f t="shared" si="9"/>
        <v/>
      </c>
      <c r="AB35" s="230" t="str">
        <f t="shared" si="14"/>
        <v/>
      </c>
      <c r="AC35" s="230" t="str">
        <f t="shared" si="10"/>
        <v/>
      </c>
    </row>
    <row r="36" spans="2:29" ht="15" customHeight="1">
      <c r="B36" s="232" t="b">
        <f>IF(TRIM(Angle_4_R1!C30)="",FALSE,TRUE)</f>
        <v>0</v>
      </c>
      <c r="C36" s="230" t="str">
        <f>IF($B36=FALSE,"",Angle_4_R1!A30)</f>
        <v/>
      </c>
      <c r="D36" s="230" t="str">
        <f>IF($B36=FALSE,"",Angle_4_R1!B30)</f>
        <v/>
      </c>
      <c r="E36" s="230" t="str">
        <f>IF($B36=FALSE,"",VALUE(Angle_4_R1!C30))</f>
        <v/>
      </c>
      <c r="F36" s="230" t="str">
        <f>IF($B36=FALSE,"",Angle_4_R1!D30)</f>
        <v/>
      </c>
      <c r="G36" s="232" t="str">
        <f>IF($B36=FALSE,"",Angle_4_R1!O30)</f>
        <v/>
      </c>
      <c r="H36" s="232" t="str">
        <f>IF($B36=FALSE,"",Angle_4_R1!P30)</f>
        <v/>
      </c>
      <c r="I36" s="232" t="str">
        <f>IF($B36=FALSE,"",Angle_4_R1!Q30)</f>
        <v/>
      </c>
      <c r="J36" s="232" t="str">
        <f>IF($B36=FALSE,"",Angle_4_R1!R30)</f>
        <v/>
      </c>
      <c r="K36" s="232" t="str">
        <f>IF($B36=FALSE,"",Angle_4_R1!S30)</f>
        <v/>
      </c>
      <c r="L36" s="232" t="str">
        <f t="shared" si="11"/>
        <v/>
      </c>
      <c r="M36" s="232" t="str">
        <f t="shared" si="12"/>
        <v/>
      </c>
      <c r="N36" s="237" t="str">
        <f t="shared" si="1"/>
        <v/>
      </c>
      <c r="O36" s="238" t="str">
        <f>IF($B36=FALSE,"",Angle_4_R1!D63)</f>
        <v/>
      </c>
      <c r="P36" s="239" t="str">
        <f t="shared" si="2"/>
        <v/>
      </c>
      <c r="Q36" s="240" t="str">
        <f t="shared" si="13"/>
        <v/>
      </c>
      <c r="R36" s="241" t="str">
        <f t="shared" si="3"/>
        <v/>
      </c>
      <c r="S36" s="241" t="str">
        <f t="shared" si="4"/>
        <v/>
      </c>
      <c r="T36" s="241" t="str">
        <f t="shared" si="5"/>
        <v/>
      </c>
      <c r="U36" s="103"/>
      <c r="V36" s="230" t="str">
        <f>IF($B36=FALSE,"",IF($D$4="˝",ROUND(Angle_4_R1!L30*$F$4,$M$86),ROUND(Angle_4_R1!L30*$F$4/3600,$T$86)))</f>
        <v/>
      </c>
      <c r="W36" s="230" t="str">
        <f>IF($B36=FALSE,"",IF($D$4="˝",ROUND(Angle_4_R1!M30*$F$4,$M$86),ROUND(Angle_4_R1!M30*$F$4/3600,$T$86)))</f>
        <v/>
      </c>
      <c r="X36" s="230" t="str">
        <f t="shared" si="6"/>
        <v/>
      </c>
      <c r="Y36" s="190" t="str">
        <f t="shared" si="7"/>
        <v/>
      </c>
      <c r="Z36" s="230" t="str">
        <f t="shared" si="8"/>
        <v/>
      </c>
      <c r="AA36" s="230" t="str">
        <f t="shared" si="9"/>
        <v/>
      </c>
      <c r="AB36" s="230" t="str">
        <f t="shared" si="14"/>
        <v/>
      </c>
      <c r="AC36" s="230" t="str">
        <f t="shared" si="10"/>
        <v/>
      </c>
    </row>
    <row r="37" spans="2:29" ht="15" customHeight="1">
      <c r="B37" s="232" t="b">
        <f>IF(TRIM(Angle_4_R1!C31)="",FALSE,TRUE)</f>
        <v>0</v>
      </c>
      <c r="C37" s="230" t="str">
        <f>IF($B37=FALSE,"",Angle_4_R1!A31)</f>
        <v/>
      </c>
      <c r="D37" s="230" t="str">
        <f>IF($B37=FALSE,"",Angle_4_R1!B31)</f>
        <v/>
      </c>
      <c r="E37" s="230" t="str">
        <f>IF($B37=FALSE,"",VALUE(Angle_4_R1!C31))</f>
        <v/>
      </c>
      <c r="F37" s="230" t="str">
        <f>IF($B37=FALSE,"",Angle_4_R1!D31)</f>
        <v/>
      </c>
      <c r="G37" s="232" t="str">
        <f>IF($B37=FALSE,"",Angle_4_R1!O31)</f>
        <v/>
      </c>
      <c r="H37" s="232" t="str">
        <f>IF($B37=FALSE,"",Angle_4_R1!P31)</f>
        <v/>
      </c>
      <c r="I37" s="232" t="str">
        <f>IF($B37=FALSE,"",Angle_4_R1!Q31)</f>
        <v/>
      </c>
      <c r="J37" s="232" t="str">
        <f>IF($B37=FALSE,"",Angle_4_R1!R31)</f>
        <v/>
      </c>
      <c r="K37" s="232" t="str">
        <f>IF($B37=FALSE,"",Angle_4_R1!S31)</f>
        <v/>
      </c>
      <c r="L37" s="232" t="str">
        <f t="shared" si="11"/>
        <v/>
      </c>
      <c r="M37" s="232" t="str">
        <f t="shared" si="12"/>
        <v/>
      </c>
      <c r="N37" s="237" t="str">
        <f t="shared" si="1"/>
        <v/>
      </c>
      <c r="O37" s="238" t="str">
        <f>IF($B37=FALSE,"",Angle_4_R1!D64)</f>
        <v/>
      </c>
      <c r="P37" s="239" t="str">
        <f t="shared" si="2"/>
        <v/>
      </c>
      <c r="Q37" s="240" t="str">
        <f t="shared" si="13"/>
        <v/>
      </c>
      <c r="R37" s="241" t="str">
        <f t="shared" si="3"/>
        <v/>
      </c>
      <c r="S37" s="241" t="str">
        <f t="shared" si="4"/>
        <v/>
      </c>
      <c r="T37" s="241" t="str">
        <f t="shared" si="5"/>
        <v/>
      </c>
      <c r="U37" s="103"/>
      <c r="V37" s="230" t="str">
        <f>IF($B37=FALSE,"",IF($D$4="˝",ROUND(Angle_4_R1!L31*$F$4,$M$86),ROUND(Angle_4_R1!L31*$F$4/3600,$T$86)))</f>
        <v/>
      </c>
      <c r="W37" s="230" t="str">
        <f>IF($B37=FALSE,"",IF($D$4="˝",ROUND(Angle_4_R1!M31*$F$4,$M$86),ROUND(Angle_4_R1!M31*$F$4/3600,$T$86)))</f>
        <v/>
      </c>
      <c r="X37" s="230" t="str">
        <f t="shared" si="6"/>
        <v/>
      </c>
      <c r="Y37" s="190" t="str">
        <f t="shared" si="7"/>
        <v/>
      </c>
      <c r="Z37" s="230" t="str">
        <f t="shared" si="8"/>
        <v/>
      </c>
      <c r="AA37" s="230" t="str">
        <f t="shared" si="9"/>
        <v/>
      </c>
      <c r="AB37" s="230" t="str">
        <f t="shared" si="14"/>
        <v/>
      </c>
      <c r="AC37" s="230" t="str">
        <f t="shared" si="10"/>
        <v/>
      </c>
    </row>
    <row r="38" spans="2:29" ht="15" customHeight="1">
      <c r="B38" s="232" t="b">
        <f>IF(TRIM(Angle_4_R1!C32)="",FALSE,TRUE)</f>
        <v>0</v>
      </c>
      <c r="C38" s="230" t="str">
        <f>IF($B38=FALSE,"",Angle_4_R1!A32)</f>
        <v/>
      </c>
      <c r="D38" s="230" t="str">
        <f>IF($B38=FALSE,"",Angle_4_R1!B32)</f>
        <v/>
      </c>
      <c r="E38" s="230" t="str">
        <f>IF($B38=FALSE,"",VALUE(Angle_4_R1!C32))</f>
        <v/>
      </c>
      <c r="F38" s="230" t="str">
        <f>IF($B38=FALSE,"",Angle_4_R1!D32)</f>
        <v/>
      </c>
      <c r="G38" s="232" t="str">
        <f>IF($B38=FALSE,"",Angle_4_R1!O32)</f>
        <v/>
      </c>
      <c r="H38" s="232" t="str">
        <f>IF($B38=FALSE,"",Angle_4_R1!P32)</f>
        <v/>
      </c>
      <c r="I38" s="232" t="str">
        <f>IF($B38=FALSE,"",Angle_4_R1!Q32)</f>
        <v/>
      </c>
      <c r="J38" s="232" t="str">
        <f>IF($B38=FALSE,"",Angle_4_R1!R32)</f>
        <v/>
      </c>
      <c r="K38" s="232" t="str">
        <f>IF($B38=FALSE,"",Angle_4_R1!S32)</f>
        <v/>
      </c>
      <c r="L38" s="232" t="str">
        <f t="shared" si="11"/>
        <v/>
      </c>
      <c r="M38" s="232" t="str">
        <f t="shared" si="12"/>
        <v/>
      </c>
      <c r="N38" s="237" t="str">
        <f t="shared" si="1"/>
        <v/>
      </c>
      <c r="O38" s="238" t="str">
        <f>IF($B38=FALSE,"",Angle_4_R1!D65)</f>
        <v/>
      </c>
      <c r="P38" s="239" t="str">
        <f t="shared" si="2"/>
        <v/>
      </c>
      <c r="Q38" s="240" t="str">
        <f t="shared" si="13"/>
        <v/>
      </c>
      <c r="R38" s="241" t="str">
        <f t="shared" si="3"/>
        <v/>
      </c>
      <c r="S38" s="241" t="str">
        <f t="shared" si="4"/>
        <v/>
      </c>
      <c r="T38" s="241" t="str">
        <f t="shared" si="5"/>
        <v/>
      </c>
      <c r="U38" s="103"/>
      <c r="V38" s="230" t="str">
        <f>IF($B38=FALSE,"",IF($D$4="˝",ROUND(Angle_4_R1!L32*$F$4,$M$86),ROUND(Angle_4_R1!L32*$F$4/3600,$T$86)))</f>
        <v/>
      </c>
      <c r="W38" s="230" t="str">
        <f>IF($B38=FALSE,"",IF($D$4="˝",ROUND(Angle_4_R1!M32*$F$4,$M$86),ROUND(Angle_4_R1!M32*$F$4/3600,$T$86)))</f>
        <v/>
      </c>
      <c r="X38" s="230" t="str">
        <f t="shared" si="6"/>
        <v/>
      </c>
      <c r="Y38" s="190" t="str">
        <f t="shared" si="7"/>
        <v/>
      </c>
      <c r="Z38" s="230" t="str">
        <f t="shared" si="8"/>
        <v/>
      </c>
      <c r="AA38" s="230" t="str">
        <f t="shared" si="9"/>
        <v/>
      </c>
      <c r="AB38" s="230" t="str">
        <f t="shared" si="14"/>
        <v/>
      </c>
      <c r="AC38" s="230" t="str">
        <f t="shared" si="10"/>
        <v/>
      </c>
    </row>
    <row r="39" spans="2:29" ht="15" customHeight="1">
      <c r="B39" s="232" t="b">
        <f>IF(TRIM(Angle_4_R1!C33)="",FALSE,TRUE)</f>
        <v>0</v>
      </c>
      <c r="C39" s="230" t="str">
        <f>IF($B39=FALSE,"",Angle_4_R1!A33)</f>
        <v/>
      </c>
      <c r="D39" s="230" t="str">
        <f>IF($B39=FALSE,"",Angle_4_R1!B33)</f>
        <v/>
      </c>
      <c r="E39" s="230" t="str">
        <f>IF($B39=FALSE,"",VALUE(Angle_4_R1!C33))</f>
        <v/>
      </c>
      <c r="F39" s="230" t="str">
        <f>IF($B39=FALSE,"",Angle_4_R1!D33)</f>
        <v/>
      </c>
      <c r="G39" s="232" t="str">
        <f>IF($B39=FALSE,"",Angle_4_R1!O33)</f>
        <v/>
      </c>
      <c r="H39" s="232" t="str">
        <f>IF($B39=FALSE,"",Angle_4_R1!P33)</f>
        <v/>
      </c>
      <c r="I39" s="232" t="str">
        <f>IF($B39=FALSE,"",Angle_4_R1!Q33)</f>
        <v/>
      </c>
      <c r="J39" s="232" t="str">
        <f>IF($B39=FALSE,"",Angle_4_R1!R33)</f>
        <v/>
      </c>
      <c r="K39" s="232" t="str">
        <f>IF($B39=FALSE,"",Angle_4_R1!S33)</f>
        <v/>
      </c>
      <c r="L39" s="232" t="str">
        <f t="shared" si="11"/>
        <v/>
      </c>
      <c r="M39" s="232" t="str">
        <f t="shared" si="12"/>
        <v/>
      </c>
      <c r="N39" s="237" t="str">
        <f t="shared" si="1"/>
        <v/>
      </c>
      <c r="O39" s="238" t="str">
        <f>IF($B39=FALSE,"",Angle_4_R1!D66)</f>
        <v/>
      </c>
      <c r="P39" s="239" t="str">
        <f t="shared" si="2"/>
        <v/>
      </c>
      <c r="Q39" s="240" t="str">
        <f t="shared" si="13"/>
        <v/>
      </c>
      <c r="R39" s="241" t="str">
        <f t="shared" si="3"/>
        <v/>
      </c>
      <c r="S39" s="241" t="str">
        <f t="shared" si="4"/>
        <v/>
      </c>
      <c r="T39" s="241" t="str">
        <f t="shared" si="5"/>
        <v/>
      </c>
      <c r="U39" s="103"/>
      <c r="V39" s="230" t="str">
        <f>IF($B39=FALSE,"",IF($D$4="˝",ROUND(Angle_4_R1!L33*$F$4,$M$86),ROUND(Angle_4_R1!L33*$F$4/3600,$T$86)))</f>
        <v/>
      </c>
      <c r="W39" s="230" t="str">
        <f>IF($B39=FALSE,"",IF($D$4="˝",ROUND(Angle_4_R1!M33*$F$4,$M$86),ROUND(Angle_4_R1!M33*$F$4/3600,$T$86)))</f>
        <v/>
      </c>
      <c r="X39" s="230" t="str">
        <f t="shared" si="6"/>
        <v/>
      </c>
      <c r="Y39" s="190" t="str">
        <f t="shared" si="7"/>
        <v/>
      </c>
      <c r="Z39" s="230" t="str">
        <f t="shared" si="8"/>
        <v/>
      </c>
      <c r="AA39" s="230" t="str">
        <f t="shared" si="9"/>
        <v/>
      </c>
      <c r="AB39" s="230" t="str">
        <f t="shared" si="14"/>
        <v/>
      </c>
      <c r="AC39" s="230" t="str">
        <f t="shared" si="10"/>
        <v/>
      </c>
    </row>
    <row r="40" spans="2:29" ht="15" customHeight="1">
      <c r="N40" s="102"/>
      <c r="O40" s="102"/>
      <c r="P40" s="102"/>
      <c r="Q40" s="102"/>
      <c r="R40" s="102"/>
      <c r="S40" s="102"/>
      <c r="T40" s="102"/>
      <c r="U40" s="102"/>
      <c r="Y40" s="102"/>
    </row>
    <row r="41" spans="2:29" ht="15" customHeight="1">
      <c r="B41" s="344" t="s">
        <v>405</v>
      </c>
      <c r="C41" s="344" t="s">
        <v>406</v>
      </c>
      <c r="D41" s="344" t="s">
        <v>407</v>
      </c>
      <c r="E41" s="344" t="s">
        <v>408</v>
      </c>
      <c r="F41" s="344" t="s">
        <v>395</v>
      </c>
      <c r="G41" s="353" t="str">
        <f>"전기식 수준기 지시값 ("&amp;C44&amp;", "&amp;D44&amp;")"</f>
        <v>전기식 수준기 지시값 (, )</v>
      </c>
      <c r="H41" s="354"/>
      <c r="I41" s="354"/>
      <c r="J41" s="354"/>
      <c r="K41" s="354"/>
      <c r="L41" s="355"/>
      <c r="M41" s="437" t="s">
        <v>409</v>
      </c>
      <c r="N41" s="207" t="s">
        <v>408</v>
      </c>
      <c r="O41" s="207" t="s">
        <v>410</v>
      </c>
      <c r="P41" s="207" t="s">
        <v>411</v>
      </c>
      <c r="Q41" s="207" t="s">
        <v>412</v>
      </c>
      <c r="R41" s="441" t="s">
        <v>413</v>
      </c>
      <c r="S41" s="442"/>
      <c r="T41" s="442"/>
      <c r="U41" s="103"/>
      <c r="V41" s="446" t="s">
        <v>414</v>
      </c>
      <c r="W41" s="447"/>
      <c r="X41" s="444" t="s">
        <v>415</v>
      </c>
      <c r="Y41" s="459"/>
      <c r="Z41" s="459"/>
      <c r="AA41" s="459"/>
      <c r="AB41" s="459"/>
      <c r="AC41" s="445"/>
    </row>
    <row r="42" spans="2:29" ht="15" customHeight="1">
      <c r="B42" s="345"/>
      <c r="C42" s="345"/>
      <c r="D42" s="345"/>
      <c r="E42" s="345"/>
      <c r="F42" s="345"/>
      <c r="G42" s="206" t="s">
        <v>416</v>
      </c>
      <c r="H42" s="206" t="s">
        <v>147</v>
      </c>
      <c r="I42" s="206" t="s">
        <v>148</v>
      </c>
      <c r="J42" s="206" t="s">
        <v>149</v>
      </c>
      <c r="K42" s="206" t="s">
        <v>150</v>
      </c>
      <c r="L42" s="233" t="s">
        <v>417</v>
      </c>
      <c r="M42" s="438"/>
      <c r="N42" s="233"/>
      <c r="O42" s="233" t="s">
        <v>418</v>
      </c>
      <c r="P42" s="233" t="s">
        <v>419</v>
      </c>
      <c r="Q42" s="233" t="s">
        <v>420</v>
      </c>
      <c r="R42" s="206" t="s">
        <v>421</v>
      </c>
      <c r="S42" s="439" t="s">
        <v>422</v>
      </c>
      <c r="T42" s="440"/>
      <c r="U42" s="103"/>
      <c r="V42" s="234" t="s">
        <v>423</v>
      </c>
      <c r="W42" s="234" t="s">
        <v>424</v>
      </c>
      <c r="X42" s="205" t="s">
        <v>425</v>
      </c>
      <c r="Y42" s="235" t="s">
        <v>421</v>
      </c>
      <c r="Z42" s="205" t="s">
        <v>422</v>
      </c>
      <c r="AA42" s="236" t="s">
        <v>426</v>
      </c>
      <c r="AB42" s="236" t="s">
        <v>427</v>
      </c>
      <c r="AC42" s="236" t="s">
        <v>428</v>
      </c>
    </row>
    <row r="43" spans="2:29" ht="15" customHeight="1">
      <c r="B43" s="346"/>
      <c r="C43" s="346"/>
      <c r="D43" s="346"/>
      <c r="E43" s="346"/>
      <c r="F43" s="346"/>
      <c r="G43" s="207">
        <f>D4</f>
        <v>0</v>
      </c>
      <c r="H43" s="207">
        <f t="shared" ref="H43:M43" si="15">G43</f>
        <v>0</v>
      </c>
      <c r="I43" s="207">
        <f t="shared" si="15"/>
        <v>0</v>
      </c>
      <c r="J43" s="207">
        <f t="shared" si="15"/>
        <v>0</v>
      </c>
      <c r="K43" s="207">
        <f t="shared" si="15"/>
        <v>0</v>
      </c>
      <c r="L43" s="207">
        <f t="shared" si="15"/>
        <v>0</v>
      </c>
      <c r="M43" s="207">
        <f t="shared" si="15"/>
        <v>0</v>
      </c>
      <c r="N43" s="207" t="s">
        <v>153</v>
      </c>
      <c r="O43" s="207" t="s">
        <v>153</v>
      </c>
      <c r="P43" s="207" t="s">
        <v>153</v>
      </c>
      <c r="Q43" s="207" t="s">
        <v>153</v>
      </c>
      <c r="R43" s="207" t="s">
        <v>153</v>
      </c>
      <c r="S43" s="207" t="s">
        <v>153</v>
      </c>
      <c r="T43" s="207" t="s">
        <v>533</v>
      </c>
      <c r="U43" s="103"/>
      <c r="V43" s="207" t="str">
        <f>IF(D4="˝","˝","˚")</f>
        <v>˚</v>
      </c>
      <c r="W43" s="207" t="str">
        <f>V43</f>
        <v>˚</v>
      </c>
      <c r="X43" s="207" t="str">
        <f>W43</f>
        <v>˚</v>
      </c>
      <c r="Y43" s="207" t="str">
        <f>X43</f>
        <v>˚</v>
      </c>
      <c r="Z43" s="207" t="str">
        <f>Y43</f>
        <v>˚</v>
      </c>
      <c r="AA43" s="207" t="str">
        <f>Z43</f>
        <v>˚</v>
      </c>
      <c r="AB43" s="231">
        <f>IF(TYPE(MATCH("FAIL",AB44:AB73,0))=16,0,1)</f>
        <v>0</v>
      </c>
      <c r="AC43" s="207" t="str">
        <f>AA43</f>
        <v>˚</v>
      </c>
    </row>
    <row r="44" spans="2:29" ht="15" customHeight="1">
      <c r="B44" s="232" t="b">
        <f>IF(TRIM(Angle_4_R2!C4)="",FALSE,TRUE)</f>
        <v>0</v>
      </c>
      <c r="C44" s="230" t="str">
        <f>IF($B44=FALSE,"",Angle_4_R2!A4)</f>
        <v/>
      </c>
      <c r="D44" s="230" t="str">
        <f>IF($B44=FALSE,"",Angle_4_R2!B4)</f>
        <v/>
      </c>
      <c r="E44" s="230" t="str">
        <f>IF($B44=FALSE,"",VALUE(Angle_4_R2!C4))</f>
        <v/>
      </c>
      <c r="F44" s="230" t="str">
        <f>IF($B44=FALSE,"",Angle_4_R2!D4)</f>
        <v/>
      </c>
      <c r="G44" s="232" t="str">
        <f>IF($B44=FALSE,"",Angle_4_R2!O4)</f>
        <v/>
      </c>
      <c r="H44" s="232" t="str">
        <f>IF($B44=FALSE,"",Angle_4_R2!P4)</f>
        <v/>
      </c>
      <c r="I44" s="232" t="str">
        <f>IF($B44=FALSE,"",Angle_4_R2!Q4)</f>
        <v/>
      </c>
      <c r="J44" s="232" t="str">
        <f>IF($B44=FALSE,"",Angle_4_R2!R4)</f>
        <v/>
      </c>
      <c r="K44" s="232" t="str">
        <f>IF($B44=FALSE,"",Angle_4_R2!S4)</f>
        <v/>
      </c>
      <c r="L44" s="232" t="str">
        <f t="shared" ref="L44:L73" si="16">IF($B44=FALSE,"",AVERAGE(G44:K44))</f>
        <v/>
      </c>
      <c r="M44" s="232" t="str">
        <f t="shared" ref="M44:M73" si="17">IF($B44=FALSE,"",STDEV(G44:K44))</f>
        <v/>
      </c>
      <c r="N44" s="237" t="str">
        <f>IF($B44=FALSE,"",E44*$F$4)</f>
        <v/>
      </c>
      <c r="O44" s="238" t="str">
        <f>IF($B44=FALSE,"",Angle_4_R2!D37)</f>
        <v/>
      </c>
      <c r="P44" s="239" t="str">
        <f>IF($B44=FALSE,"",L44*$F$4)</f>
        <v/>
      </c>
      <c r="Q44" s="240" t="str">
        <f t="shared" ref="Q44:Q73" si="18">IF($B44=FALSE,"",O44-P44)</f>
        <v/>
      </c>
      <c r="R44" s="241" t="str">
        <f>IF($B44=FALSE,"",ROUND(Q44,$M$86))</f>
        <v/>
      </c>
      <c r="S44" s="241" t="str">
        <f>IF($B44=FALSE,"",ROUND(N44,$M$86)+R44)</f>
        <v/>
      </c>
      <c r="T44" s="241" t="str">
        <f t="shared" ref="T44:T73" si="19">IF($B44=FALSE,"",ROUND((N44+R44)/3600,$T$86))</f>
        <v/>
      </c>
      <c r="U44" s="103"/>
      <c r="V44" s="230" t="str">
        <f>IF($B44=FALSE,"",IF($D$4="˝",ROUND(Angle_4_R2!L4*$F$4,$M$86),ROUND(Angle_4_R2!L4*$F$4/3600,$T$86)))</f>
        <v/>
      </c>
      <c r="W44" s="230" t="str">
        <f>IF($B44=FALSE,"",IF($D$4="˝",ROUND(Angle_4_R2!M4*$F$4,$M$86),ROUND(Angle_4_R2!M4*$F$4/3600,$T$86)))</f>
        <v/>
      </c>
      <c r="X44" s="230" t="str">
        <f t="shared" ref="X44:X73" si="20">IF($B44=FALSE,"",IF($D$4="˝",TEXT(N44,IF(N44&gt;=1000,"# ##0","0")),TEXT(N44/3600,IF(N44/3600&gt;=1000,"# ##","")&amp;$V$86)))</f>
        <v/>
      </c>
      <c r="Y44" s="190" t="str">
        <f t="shared" ref="Y44:Y73" si="21">IF($B44=FALSE,"",IF($D$4="˝",TEXT(R44,$P$86),TEXT(R44/3600,$V$86)))</f>
        <v/>
      </c>
      <c r="Z44" s="230" t="str">
        <f t="shared" ref="Z44:Z73" si="22">IF($B44=FALSE,"",IF($D$4="˝",TEXT(S44,IF(S44&gt;=1000,"# ##","")&amp;$P$86),TEXT(S44/3600,IF(S44/3600&gt;=1000,"# ##","")&amp;$V$86)))</f>
        <v/>
      </c>
      <c r="AA44" s="230" t="str">
        <f t="shared" ref="AA44:AA73" si="23">IF($B44=FALSE,"",IF($D$4="˝",TEXT(W44-N44,"± "&amp;P$86),TEXT(W44-N44/3600,"± "&amp;V$86)))</f>
        <v/>
      </c>
      <c r="AB44" s="230" t="str">
        <f t="shared" ref="AB44:AB73" si="24">IF($B44=FALSE,"",IF(F44="˝",IF(AND(V44&lt;=S44,S44&lt;=W44),"PASS","FAIL"),IF(AND(V44&lt;=T44,T44&lt;=W44),"PASS","FAIL")))</f>
        <v/>
      </c>
      <c r="AC44" s="230" t="str">
        <f t="shared" ref="AC44:AC73" si="25">IF($B44=FALSE,"",IF($D$4="˝",$W$86,$X$86))</f>
        <v/>
      </c>
    </row>
    <row r="45" spans="2:29" ht="15" customHeight="1">
      <c r="B45" s="232" t="b">
        <f>IF(TRIM(Angle_4_R2!C5)="",FALSE,TRUE)</f>
        <v>0</v>
      </c>
      <c r="C45" s="230" t="str">
        <f>IF($B45=FALSE,"",Angle_4_R2!A5)</f>
        <v/>
      </c>
      <c r="D45" s="230" t="str">
        <f>IF($B45=FALSE,"",Angle_4_R2!B5)</f>
        <v/>
      </c>
      <c r="E45" s="230" t="str">
        <f>IF($B45=FALSE,"",VALUE(Angle_4_R2!C5))</f>
        <v/>
      </c>
      <c r="F45" s="230" t="str">
        <f>IF($B45=FALSE,"",Angle_4_R2!D5)</f>
        <v/>
      </c>
      <c r="G45" s="232" t="str">
        <f>IF($B45=FALSE,"",Angle_4_R2!O5)</f>
        <v/>
      </c>
      <c r="H45" s="232" t="str">
        <f>IF($B45=FALSE,"",Angle_4_R2!P5)</f>
        <v/>
      </c>
      <c r="I45" s="232" t="str">
        <f>IF($B45=FALSE,"",Angle_4_R2!Q5)</f>
        <v/>
      </c>
      <c r="J45" s="232" t="str">
        <f>IF($B45=FALSE,"",Angle_4_R2!R5)</f>
        <v/>
      </c>
      <c r="K45" s="232" t="str">
        <f>IF($B45=FALSE,"",Angle_4_R2!S5)</f>
        <v/>
      </c>
      <c r="L45" s="232" t="str">
        <f t="shared" si="16"/>
        <v/>
      </c>
      <c r="M45" s="232" t="str">
        <f t="shared" si="17"/>
        <v/>
      </c>
      <c r="N45" s="237" t="str">
        <f t="shared" ref="N45:N73" si="26">IF($B45=FALSE,"",E45*$F$4)</f>
        <v/>
      </c>
      <c r="O45" s="238" t="str">
        <f>IF($B45=FALSE,"",Angle_4_R2!D38)</f>
        <v/>
      </c>
      <c r="P45" s="239" t="str">
        <f t="shared" ref="P45:P73" si="27">IF($B45=FALSE,"",L45*$F$4)</f>
        <v/>
      </c>
      <c r="Q45" s="240" t="str">
        <f t="shared" si="18"/>
        <v/>
      </c>
      <c r="R45" s="241" t="str">
        <f t="shared" ref="R45:R73" si="28">IF($B45=FALSE,"",ROUND(Q45,$M$86))</f>
        <v/>
      </c>
      <c r="S45" s="241" t="str">
        <f t="shared" ref="S45:S73" si="29">IF($B45=FALSE,"",ROUND(N45,$M$86)+R45)</f>
        <v/>
      </c>
      <c r="T45" s="241" t="str">
        <f t="shared" si="19"/>
        <v/>
      </c>
      <c r="U45" s="103"/>
      <c r="V45" s="230" t="str">
        <f>IF($B45=FALSE,"",IF($D$4="˝",ROUND(Angle_4_R2!L5*$F$4,$M$86),ROUND(Angle_4_R2!L5*$F$4/3600,$T$86)))</f>
        <v/>
      </c>
      <c r="W45" s="230" t="str">
        <f>IF($B45=FALSE,"",IF($D$4="˝",ROUND(Angle_4_R2!M5*$F$4,$M$86),ROUND(Angle_4_R2!M5*$F$4/3600,$T$86)))</f>
        <v/>
      </c>
      <c r="X45" s="230" t="str">
        <f t="shared" si="20"/>
        <v/>
      </c>
      <c r="Y45" s="190" t="str">
        <f t="shared" si="21"/>
        <v/>
      </c>
      <c r="Z45" s="230" t="str">
        <f t="shared" si="22"/>
        <v/>
      </c>
      <c r="AA45" s="230" t="str">
        <f t="shared" si="23"/>
        <v/>
      </c>
      <c r="AB45" s="230" t="str">
        <f t="shared" si="24"/>
        <v/>
      </c>
      <c r="AC45" s="230" t="str">
        <f t="shared" si="25"/>
        <v/>
      </c>
    </row>
    <row r="46" spans="2:29" ht="15" customHeight="1">
      <c r="B46" s="232" t="b">
        <f>IF(TRIM(Angle_4_R2!C6)="",FALSE,TRUE)</f>
        <v>0</v>
      </c>
      <c r="C46" s="230" t="str">
        <f>IF($B46=FALSE,"",Angle_4_R2!A6)</f>
        <v/>
      </c>
      <c r="D46" s="230" t="str">
        <f>IF($B46=FALSE,"",Angle_4_R2!B6)</f>
        <v/>
      </c>
      <c r="E46" s="230" t="str">
        <f>IF($B46=FALSE,"",VALUE(Angle_4_R2!C6))</f>
        <v/>
      </c>
      <c r="F46" s="230" t="str">
        <f>IF($B46=FALSE,"",Angle_4_R2!D6)</f>
        <v/>
      </c>
      <c r="G46" s="232" t="str">
        <f>IF($B46=FALSE,"",Angle_4_R2!O6)</f>
        <v/>
      </c>
      <c r="H46" s="232" t="str">
        <f>IF($B46=FALSE,"",Angle_4_R2!P6)</f>
        <v/>
      </c>
      <c r="I46" s="232" t="str">
        <f>IF($B46=FALSE,"",Angle_4_R2!Q6)</f>
        <v/>
      </c>
      <c r="J46" s="232" t="str">
        <f>IF($B46=FALSE,"",Angle_4_R2!R6)</f>
        <v/>
      </c>
      <c r="K46" s="232" t="str">
        <f>IF($B46=FALSE,"",Angle_4_R2!S6)</f>
        <v/>
      </c>
      <c r="L46" s="232" t="str">
        <f t="shared" si="16"/>
        <v/>
      </c>
      <c r="M46" s="232" t="str">
        <f t="shared" si="17"/>
        <v/>
      </c>
      <c r="N46" s="237" t="str">
        <f t="shared" si="26"/>
        <v/>
      </c>
      <c r="O46" s="238" t="str">
        <f>IF($B46=FALSE,"",Angle_4_R2!D39)</f>
        <v/>
      </c>
      <c r="P46" s="239" t="str">
        <f t="shared" si="27"/>
        <v/>
      </c>
      <c r="Q46" s="240" t="str">
        <f t="shared" si="18"/>
        <v/>
      </c>
      <c r="R46" s="241" t="str">
        <f t="shared" si="28"/>
        <v/>
      </c>
      <c r="S46" s="241" t="str">
        <f t="shared" si="29"/>
        <v/>
      </c>
      <c r="T46" s="241" t="str">
        <f t="shared" si="19"/>
        <v/>
      </c>
      <c r="U46" s="103"/>
      <c r="V46" s="230" t="str">
        <f>IF($B46=FALSE,"",IF($D$4="˝",ROUND(Angle_4_R2!L6*$F$4,$M$86),ROUND(Angle_4_R2!L6*$F$4/3600,$T$86)))</f>
        <v/>
      </c>
      <c r="W46" s="230" t="str">
        <f>IF($B46=FALSE,"",IF($D$4="˝",ROUND(Angle_4_R2!M6*$F$4,$M$86),ROUND(Angle_4_R2!M6*$F$4/3600,$T$86)))</f>
        <v/>
      </c>
      <c r="X46" s="230" t="str">
        <f t="shared" si="20"/>
        <v/>
      </c>
      <c r="Y46" s="190" t="str">
        <f t="shared" si="21"/>
        <v/>
      </c>
      <c r="Z46" s="230" t="str">
        <f t="shared" si="22"/>
        <v/>
      </c>
      <c r="AA46" s="230" t="str">
        <f t="shared" si="23"/>
        <v/>
      </c>
      <c r="AB46" s="230" t="str">
        <f t="shared" si="24"/>
        <v/>
      </c>
      <c r="AC46" s="230" t="str">
        <f t="shared" si="25"/>
        <v/>
      </c>
    </row>
    <row r="47" spans="2:29" ht="15" customHeight="1">
      <c r="B47" s="232" t="b">
        <f>IF(TRIM(Angle_4_R2!C7)="",FALSE,TRUE)</f>
        <v>0</v>
      </c>
      <c r="C47" s="230" t="str">
        <f>IF($B47=FALSE,"",Angle_4_R2!A7)</f>
        <v/>
      </c>
      <c r="D47" s="230" t="str">
        <f>IF($B47=FALSE,"",Angle_4_R2!B7)</f>
        <v/>
      </c>
      <c r="E47" s="230" t="str">
        <f>IF($B47=FALSE,"",VALUE(Angle_4_R2!C7))</f>
        <v/>
      </c>
      <c r="F47" s="230" t="str">
        <f>IF($B47=FALSE,"",Angle_4_R2!D7)</f>
        <v/>
      </c>
      <c r="G47" s="232" t="str">
        <f>IF($B47=FALSE,"",Angle_4_R2!O7)</f>
        <v/>
      </c>
      <c r="H47" s="232" t="str">
        <f>IF($B47=FALSE,"",Angle_4_R2!P7)</f>
        <v/>
      </c>
      <c r="I47" s="232" t="str">
        <f>IF($B47=FALSE,"",Angle_4_R2!Q7)</f>
        <v/>
      </c>
      <c r="J47" s="232" t="str">
        <f>IF($B47=FALSE,"",Angle_4_R2!R7)</f>
        <v/>
      </c>
      <c r="K47" s="232" t="str">
        <f>IF($B47=FALSE,"",Angle_4_R2!S7)</f>
        <v/>
      </c>
      <c r="L47" s="232" t="str">
        <f t="shared" si="16"/>
        <v/>
      </c>
      <c r="M47" s="232" t="str">
        <f t="shared" si="17"/>
        <v/>
      </c>
      <c r="N47" s="237" t="str">
        <f t="shared" si="26"/>
        <v/>
      </c>
      <c r="O47" s="238" t="str">
        <f>IF($B47=FALSE,"",Angle_4_R2!D40)</f>
        <v/>
      </c>
      <c r="P47" s="239" t="str">
        <f t="shared" si="27"/>
        <v/>
      </c>
      <c r="Q47" s="240" t="str">
        <f t="shared" si="18"/>
        <v/>
      </c>
      <c r="R47" s="241" t="str">
        <f t="shared" si="28"/>
        <v/>
      </c>
      <c r="S47" s="241" t="str">
        <f t="shared" si="29"/>
        <v/>
      </c>
      <c r="T47" s="241" t="str">
        <f t="shared" si="19"/>
        <v/>
      </c>
      <c r="U47" s="103"/>
      <c r="V47" s="230" t="str">
        <f>IF($B47=FALSE,"",IF($D$4="˝",ROUND(Angle_4_R2!L7*$F$4,$M$86),ROUND(Angle_4_R2!L7*$F$4/3600,$T$86)))</f>
        <v/>
      </c>
      <c r="W47" s="230" t="str">
        <f>IF($B47=FALSE,"",IF($D$4="˝",ROUND(Angle_4_R2!M7*$F$4,$M$86),ROUND(Angle_4_R2!M7*$F$4/3600,$T$86)))</f>
        <v/>
      </c>
      <c r="X47" s="230" t="str">
        <f t="shared" si="20"/>
        <v/>
      </c>
      <c r="Y47" s="190" t="str">
        <f t="shared" si="21"/>
        <v/>
      </c>
      <c r="Z47" s="230" t="str">
        <f t="shared" si="22"/>
        <v/>
      </c>
      <c r="AA47" s="230" t="str">
        <f t="shared" si="23"/>
        <v/>
      </c>
      <c r="AB47" s="230" t="str">
        <f t="shared" si="24"/>
        <v/>
      </c>
      <c r="AC47" s="230" t="str">
        <f t="shared" si="25"/>
        <v/>
      </c>
    </row>
    <row r="48" spans="2:29" ht="15" customHeight="1">
      <c r="B48" s="232" t="b">
        <f>IF(TRIM(Angle_4_R2!C8)="",FALSE,TRUE)</f>
        <v>0</v>
      </c>
      <c r="C48" s="230" t="str">
        <f>IF($B48=FALSE,"",Angle_4_R2!A8)</f>
        <v/>
      </c>
      <c r="D48" s="230" t="str">
        <f>IF($B48=FALSE,"",Angle_4_R2!B8)</f>
        <v/>
      </c>
      <c r="E48" s="230" t="str">
        <f>IF($B48=FALSE,"",VALUE(Angle_4_R2!C8))</f>
        <v/>
      </c>
      <c r="F48" s="230" t="str">
        <f>IF($B48=FALSE,"",Angle_4_R2!D8)</f>
        <v/>
      </c>
      <c r="G48" s="232" t="str">
        <f>IF($B48=FALSE,"",Angle_4_R2!O8)</f>
        <v/>
      </c>
      <c r="H48" s="232" t="str">
        <f>IF($B48=FALSE,"",Angle_4_R2!P8)</f>
        <v/>
      </c>
      <c r="I48" s="232" t="str">
        <f>IF($B48=FALSE,"",Angle_4_R2!Q8)</f>
        <v/>
      </c>
      <c r="J48" s="232" t="str">
        <f>IF($B48=FALSE,"",Angle_4_R2!R8)</f>
        <v/>
      </c>
      <c r="K48" s="232" t="str">
        <f>IF($B48=FALSE,"",Angle_4_R2!S8)</f>
        <v/>
      </c>
      <c r="L48" s="232" t="str">
        <f t="shared" si="16"/>
        <v/>
      </c>
      <c r="M48" s="232" t="str">
        <f t="shared" si="17"/>
        <v/>
      </c>
      <c r="N48" s="237" t="str">
        <f t="shared" si="26"/>
        <v/>
      </c>
      <c r="O48" s="238" t="str">
        <f>IF($B48=FALSE,"",Angle_4_R2!D41)</f>
        <v/>
      </c>
      <c r="P48" s="239" t="str">
        <f t="shared" si="27"/>
        <v/>
      </c>
      <c r="Q48" s="240" t="str">
        <f t="shared" si="18"/>
        <v/>
      </c>
      <c r="R48" s="241" t="str">
        <f t="shared" si="28"/>
        <v/>
      </c>
      <c r="S48" s="241" t="str">
        <f t="shared" si="29"/>
        <v/>
      </c>
      <c r="T48" s="241" t="str">
        <f t="shared" si="19"/>
        <v/>
      </c>
      <c r="U48" s="103"/>
      <c r="V48" s="230" t="str">
        <f>IF($B48=FALSE,"",IF($D$4="˝",ROUND(Angle_4_R2!L8*$F$4,$M$86),ROUND(Angle_4_R2!L8*$F$4/3600,$T$86)))</f>
        <v/>
      </c>
      <c r="W48" s="230" t="str">
        <f>IF($B48=FALSE,"",IF($D$4="˝",ROUND(Angle_4_R2!M8*$F$4,$M$86),ROUND(Angle_4_R2!M8*$F$4/3600,$T$86)))</f>
        <v/>
      </c>
      <c r="X48" s="230" t="str">
        <f t="shared" si="20"/>
        <v/>
      </c>
      <c r="Y48" s="190" t="str">
        <f t="shared" si="21"/>
        <v/>
      </c>
      <c r="Z48" s="230" t="str">
        <f t="shared" si="22"/>
        <v/>
      </c>
      <c r="AA48" s="230" t="str">
        <f t="shared" si="23"/>
        <v/>
      </c>
      <c r="AB48" s="230" t="str">
        <f t="shared" si="24"/>
        <v/>
      </c>
      <c r="AC48" s="230" t="str">
        <f t="shared" si="25"/>
        <v/>
      </c>
    </row>
    <row r="49" spans="2:29" ht="15" customHeight="1">
      <c r="B49" s="232" t="b">
        <f>IF(TRIM(Angle_4_R2!C9)="",FALSE,TRUE)</f>
        <v>0</v>
      </c>
      <c r="C49" s="230" t="str">
        <f>IF($B49=FALSE,"",Angle_4_R2!A9)</f>
        <v/>
      </c>
      <c r="D49" s="230" t="str">
        <f>IF($B49=FALSE,"",Angle_4_R2!B9)</f>
        <v/>
      </c>
      <c r="E49" s="230" t="str">
        <f>IF($B49=FALSE,"",VALUE(Angle_4_R2!C9))</f>
        <v/>
      </c>
      <c r="F49" s="230" t="str">
        <f>IF($B49=FALSE,"",Angle_4_R2!D9)</f>
        <v/>
      </c>
      <c r="G49" s="232" t="str">
        <f>IF($B49=FALSE,"",Angle_4_R2!O9)</f>
        <v/>
      </c>
      <c r="H49" s="232" t="str">
        <f>IF($B49=FALSE,"",Angle_4_R2!P9)</f>
        <v/>
      </c>
      <c r="I49" s="232" t="str">
        <f>IF($B49=FALSE,"",Angle_4_R2!Q9)</f>
        <v/>
      </c>
      <c r="J49" s="232" t="str">
        <f>IF($B49=FALSE,"",Angle_4_R2!R9)</f>
        <v/>
      </c>
      <c r="K49" s="232" t="str">
        <f>IF($B49=FALSE,"",Angle_4_R2!S9)</f>
        <v/>
      </c>
      <c r="L49" s="232" t="str">
        <f t="shared" si="16"/>
        <v/>
      </c>
      <c r="M49" s="232" t="str">
        <f t="shared" si="17"/>
        <v/>
      </c>
      <c r="N49" s="237" t="str">
        <f t="shared" si="26"/>
        <v/>
      </c>
      <c r="O49" s="238" t="str">
        <f>IF($B49=FALSE,"",Angle_4_R2!D42)</f>
        <v/>
      </c>
      <c r="P49" s="239" t="str">
        <f t="shared" si="27"/>
        <v/>
      </c>
      <c r="Q49" s="240" t="str">
        <f t="shared" si="18"/>
        <v/>
      </c>
      <c r="R49" s="241" t="str">
        <f t="shared" si="28"/>
        <v/>
      </c>
      <c r="S49" s="241" t="str">
        <f t="shared" si="29"/>
        <v/>
      </c>
      <c r="T49" s="241" t="str">
        <f t="shared" si="19"/>
        <v/>
      </c>
      <c r="U49" s="103"/>
      <c r="V49" s="230" t="str">
        <f>IF($B49=FALSE,"",IF($D$4="˝",ROUND(Angle_4_R2!L9*$F$4,$M$86),ROUND(Angle_4_R2!L9*$F$4/3600,$T$86)))</f>
        <v/>
      </c>
      <c r="W49" s="230" t="str">
        <f>IF($B49=FALSE,"",IF($D$4="˝",ROUND(Angle_4_R2!M9*$F$4,$M$86),ROUND(Angle_4_R2!M9*$F$4/3600,$T$86)))</f>
        <v/>
      </c>
      <c r="X49" s="230" t="str">
        <f t="shared" si="20"/>
        <v/>
      </c>
      <c r="Y49" s="190" t="str">
        <f t="shared" si="21"/>
        <v/>
      </c>
      <c r="Z49" s="230" t="str">
        <f t="shared" si="22"/>
        <v/>
      </c>
      <c r="AA49" s="230" t="str">
        <f t="shared" si="23"/>
        <v/>
      </c>
      <c r="AB49" s="230" t="str">
        <f t="shared" si="24"/>
        <v/>
      </c>
      <c r="AC49" s="230" t="str">
        <f t="shared" si="25"/>
        <v/>
      </c>
    </row>
    <row r="50" spans="2:29" ht="15" customHeight="1">
      <c r="B50" s="232" t="b">
        <f>IF(TRIM(Angle_4_R2!C10)="",FALSE,TRUE)</f>
        <v>0</v>
      </c>
      <c r="C50" s="230" t="str">
        <f>IF($B50=FALSE,"",Angle_4_R2!A10)</f>
        <v/>
      </c>
      <c r="D50" s="230" t="str">
        <f>IF($B50=FALSE,"",Angle_4_R2!B10)</f>
        <v/>
      </c>
      <c r="E50" s="230" t="str">
        <f>IF($B50=FALSE,"",VALUE(Angle_4_R2!C10))</f>
        <v/>
      </c>
      <c r="F50" s="230" t="str">
        <f>IF($B50=FALSE,"",Angle_4_R2!D10)</f>
        <v/>
      </c>
      <c r="G50" s="232" t="str">
        <f>IF($B50=FALSE,"",Angle_4_R2!O10)</f>
        <v/>
      </c>
      <c r="H50" s="232" t="str">
        <f>IF($B50=FALSE,"",Angle_4_R2!P10)</f>
        <v/>
      </c>
      <c r="I50" s="232" t="str">
        <f>IF($B50=FALSE,"",Angle_4_R2!Q10)</f>
        <v/>
      </c>
      <c r="J50" s="232" t="str">
        <f>IF($B50=FALSE,"",Angle_4_R2!R10)</f>
        <v/>
      </c>
      <c r="K50" s="232" t="str">
        <f>IF($B50=FALSE,"",Angle_4_R2!S10)</f>
        <v/>
      </c>
      <c r="L50" s="232" t="str">
        <f t="shared" si="16"/>
        <v/>
      </c>
      <c r="M50" s="232" t="str">
        <f t="shared" si="17"/>
        <v/>
      </c>
      <c r="N50" s="237" t="str">
        <f t="shared" si="26"/>
        <v/>
      </c>
      <c r="O50" s="238" t="str">
        <f>IF($B50=FALSE,"",Angle_4_R2!D43)</f>
        <v/>
      </c>
      <c r="P50" s="239" t="str">
        <f t="shared" si="27"/>
        <v/>
      </c>
      <c r="Q50" s="240" t="str">
        <f t="shared" si="18"/>
        <v/>
      </c>
      <c r="R50" s="241" t="str">
        <f t="shared" si="28"/>
        <v/>
      </c>
      <c r="S50" s="241" t="str">
        <f t="shared" si="29"/>
        <v/>
      </c>
      <c r="T50" s="241" t="str">
        <f t="shared" si="19"/>
        <v/>
      </c>
      <c r="U50" s="103"/>
      <c r="V50" s="230" t="str">
        <f>IF($B50=FALSE,"",IF($D$4="˝",ROUND(Angle_4_R2!L10*$F$4,$M$86),ROUND(Angle_4_R2!L10*$F$4/3600,$T$86)))</f>
        <v/>
      </c>
      <c r="W50" s="230" t="str">
        <f>IF($B50=FALSE,"",IF($D$4="˝",ROUND(Angle_4_R2!M10*$F$4,$M$86),ROUND(Angle_4_R2!M10*$F$4/3600,$T$86)))</f>
        <v/>
      </c>
      <c r="X50" s="230" t="str">
        <f t="shared" si="20"/>
        <v/>
      </c>
      <c r="Y50" s="190" t="str">
        <f t="shared" si="21"/>
        <v/>
      </c>
      <c r="Z50" s="230" t="str">
        <f t="shared" si="22"/>
        <v/>
      </c>
      <c r="AA50" s="230" t="str">
        <f t="shared" si="23"/>
        <v/>
      </c>
      <c r="AB50" s="230" t="str">
        <f t="shared" si="24"/>
        <v/>
      </c>
      <c r="AC50" s="230" t="str">
        <f t="shared" si="25"/>
        <v/>
      </c>
    </row>
    <row r="51" spans="2:29" ht="15" customHeight="1">
      <c r="B51" s="232" t="b">
        <f>IF(TRIM(Angle_4_R2!C11)="",FALSE,TRUE)</f>
        <v>0</v>
      </c>
      <c r="C51" s="230" t="str">
        <f>IF($B51=FALSE,"",Angle_4_R2!A11)</f>
        <v/>
      </c>
      <c r="D51" s="230" t="str">
        <f>IF($B51=FALSE,"",Angle_4_R2!B11)</f>
        <v/>
      </c>
      <c r="E51" s="230" t="str">
        <f>IF($B51=FALSE,"",VALUE(Angle_4_R2!C11))</f>
        <v/>
      </c>
      <c r="F51" s="230" t="str">
        <f>IF($B51=FALSE,"",Angle_4_R2!D11)</f>
        <v/>
      </c>
      <c r="G51" s="232" t="str">
        <f>IF($B51=FALSE,"",Angle_4_R2!O11)</f>
        <v/>
      </c>
      <c r="H51" s="232" t="str">
        <f>IF($B51=FALSE,"",Angle_4_R2!P11)</f>
        <v/>
      </c>
      <c r="I51" s="232" t="str">
        <f>IF($B51=FALSE,"",Angle_4_R2!Q11)</f>
        <v/>
      </c>
      <c r="J51" s="232" t="str">
        <f>IF($B51=FALSE,"",Angle_4_R2!R11)</f>
        <v/>
      </c>
      <c r="K51" s="232" t="str">
        <f>IF($B51=FALSE,"",Angle_4_R2!S11)</f>
        <v/>
      </c>
      <c r="L51" s="232" t="str">
        <f t="shared" si="16"/>
        <v/>
      </c>
      <c r="M51" s="232" t="str">
        <f t="shared" si="17"/>
        <v/>
      </c>
      <c r="N51" s="237" t="str">
        <f t="shared" si="26"/>
        <v/>
      </c>
      <c r="O51" s="238" t="str">
        <f>IF($B51=FALSE,"",Angle_4_R2!D44)</f>
        <v/>
      </c>
      <c r="P51" s="239" t="str">
        <f t="shared" si="27"/>
        <v/>
      </c>
      <c r="Q51" s="240" t="str">
        <f t="shared" si="18"/>
        <v/>
      </c>
      <c r="R51" s="241" t="str">
        <f t="shared" si="28"/>
        <v/>
      </c>
      <c r="S51" s="241" t="str">
        <f t="shared" si="29"/>
        <v/>
      </c>
      <c r="T51" s="241" t="str">
        <f t="shared" si="19"/>
        <v/>
      </c>
      <c r="U51" s="103"/>
      <c r="V51" s="230" t="str">
        <f>IF($B51=FALSE,"",IF($D$4="˝",ROUND(Angle_4_R2!L11*$F$4,$M$86),ROUND(Angle_4_R2!L11*$F$4/3600,$T$86)))</f>
        <v/>
      </c>
      <c r="W51" s="230" t="str">
        <f>IF($B51=FALSE,"",IF($D$4="˝",ROUND(Angle_4_R2!M11*$F$4,$M$86),ROUND(Angle_4_R2!M11*$F$4/3600,$T$86)))</f>
        <v/>
      </c>
      <c r="X51" s="230" t="str">
        <f t="shared" si="20"/>
        <v/>
      </c>
      <c r="Y51" s="190" t="str">
        <f t="shared" si="21"/>
        <v/>
      </c>
      <c r="Z51" s="230" t="str">
        <f t="shared" si="22"/>
        <v/>
      </c>
      <c r="AA51" s="230" t="str">
        <f t="shared" si="23"/>
        <v/>
      </c>
      <c r="AB51" s="230" t="str">
        <f t="shared" si="24"/>
        <v/>
      </c>
      <c r="AC51" s="230" t="str">
        <f t="shared" si="25"/>
        <v/>
      </c>
    </row>
    <row r="52" spans="2:29" ht="15" customHeight="1">
      <c r="B52" s="232" t="b">
        <f>IF(TRIM(Angle_4_R2!C12)="",FALSE,TRUE)</f>
        <v>0</v>
      </c>
      <c r="C52" s="230" t="str">
        <f>IF($B52=FALSE,"",Angle_4_R2!A12)</f>
        <v/>
      </c>
      <c r="D52" s="230" t="str">
        <f>IF($B52=FALSE,"",Angle_4_R2!B12)</f>
        <v/>
      </c>
      <c r="E52" s="230" t="str">
        <f>IF($B52=FALSE,"",VALUE(Angle_4_R2!C12))</f>
        <v/>
      </c>
      <c r="F52" s="230" t="str">
        <f>IF($B52=FALSE,"",Angle_4_R2!D12)</f>
        <v/>
      </c>
      <c r="G52" s="232" t="str">
        <f>IF($B52=FALSE,"",Angle_4_R2!O12)</f>
        <v/>
      </c>
      <c r="H52" s="232" t="str">
        <f>IF($B52=FALSE,"",Angle_4_R2!P12)</f>
        <v/>
      </c>
      <c r="I52" s="232" t="str">
        <f>IF($B52=FALSE,"",Angle_4_R2!Q12)</f>
        <v/>
      </c>
      <c r="J52" s="232" t="str">
        <f>IF($B52=FALSE,"",Angle_4_R2!R12)</f>
        <v/>
      </c>
      <c r="K52" s="232" t="str">
        <f>IF($B52=FALSE,"",Angle_4_R2!S12)</f>
        <v/>
      </c>
      <c r="L52" s="232" t="str">
        <f t="shared" si="16"/>
        <v/>
      </c>
      <c r="M52" s="232" t="str">
        <f t="shared" si="17"/>
        <v/>
      </c>
      <c r="N52" s="237" t="str">
        <f t="shared" si="26"/>
        <v/>
      </c>
      <c r="O52" s="238" t="str">
        <f>IF($B52=FALSE,"",Angle_4_R2!D45)</f>
        <v/>
      </c>
      <c r="P52" s="239" t="str">
        <f t="shared" si="27"/>
        <v/>
      </c>
      <c r="Q52" s="240" t="str">
        <f t="shared" si="18"/>
        <v/>
      </c>
      <c r="R52" s="241" t="str">
        <f t="shared" si="28"/>
        <v/>
      </c>
      <c r="S52" s="241" t="str">
        <f t="shared" si="29"/>
        <v/>
      </c>
      <c r="T52" s="241" t="str">
        <f t="shared" si="19"/>
        <v/>
      </c>
      <c r="U52" s="103"/>
      <c r="V52" s="230" t="str">
        <f>IF($B52=FALSE,"",IF($D$4="˝",ROUND(Angle_4_R2!L12*$F$4,$M$86),ROUND(Angle_4_R2!L12*$F$4/3600,$T$86)))</f>
        <v/>
      </c>
      <c r="W52" s="230" t="str">
        <f>IF($B52=FALSE,"",IF($D$4="˝",ROUND(Angle_4_R2!M12*$F$4,$M$86),ROUND(Angle_4_R2!M12*$F$4/3600,$T$86)))</f>
        <v/>
      </c>
      <c r="X52" s="230" t="str">
        <f t="shared" si="20"/>
        <v/>
      </c>
      <c r="Y52" s="190" t="str">
        <f t="shared" si="21"/>
        <v/>
      </c>
      <c r="Z52" s="230" t="str">
        <f t="shared" si="22"/>
        <v/>
      </c>
      <c r="AA52" s="230" t="str">
        <f t="shared" si="23"/>
        <v/>
      </c>
      <c r="AB52" s="230" t="str">
        <f t="shared" si="24"/>
        <v/>
      </c>
      <c r="AC52" s="230" t="str">
        <f t="shared" si="25"/>
        <v/>
      </c>
    </row>
    <row r="53" spans="2:29" ht="15" customHeight="1">
      <c r="B53" s="232" t="b">
        <f>IF(TRIM(Angle_4_R2!C13)="",FALSE,TRUE)</f>
        <v>0</v>
      </c>
      <c r="C53" s="230" t="str">
        <f>IF($B53=FALSE,"",Angle_4_R2!A13)</f>
        <v/>
      </c>
      <c r="D53" s="230" t="str">
        <f>IF($B53=FALSE,"",Angle_4_R2!B13)</f>
        <v/>
      </c>
      <c r="E53" s="230" t="str">
        <f>IF($B53=FALSE,"",VALUE(Angle_4_R2!C13))</f>
        <v/>
      </c>
      <c r="F53" s="230" t="str">
        <f>IF($B53=FALSE,"",Angle_4_R2!D13)</f>
        <v/>
      </c>
      <c r="G53" s="232" t="str">
        <f>IF($B53=FALSE,"",Angle_4_R2!O13)</f>
        <v/>
      </c>
      <c r="H53" s="232" t="str">
        <f>IF($B53=FALSE,"",Angle_4_R2!P13)</f>
        <v/>
      </c>
      <c r="I53" s="232" t="str">
        <f>IF($B53=FALSE,"",Angle_4_R2!Q13)</f>
        <v/>
      </c>
      <c r="J53" s="232" t="str">
        <f>IF($B53=FALSE,"",Angle_4_R2!R13)</f>
        <v/>
      </c>
      <c r="K53" s="232" t="str">
        <f>IF($B53=FALSE,"",Angle_4_R2!S13)</f>
        <v/>
      </c>
      <c r="L53" s="232" t="str">
        <f t="shared" si="16"/>
        <v/>
      </c>
      <c r="M53" s="232" t="str">
        <f t="shared" si="17"/>
        <v/>
      </c>
      <c r="N53" s="237" t="str">
        <f t="shared" si="26"/>
        <v/>
      </c>
      <c r="O53" s="238" t="str">
        <f>IF($B53=FALSE,"",Angle_4_R2!D46)</f>
        <v/>
      </c>
      <c r="P53" s="239" t="str">
        <f t="shared" si="27"/>
        <v/>
      </c>
      <c r="Q53" s="240" t="str">
        <f t="shared" si="18"/>
        <v/>
      </c>
      <c r="R53" s="241" t="str">
        <f t="shared" si="28"/>
        <v/>
      </c>
      <c r="S53" s="241" t="str">
        <f t="shared" si="29"/>
        <v/>
      </c>
      <c r="T53" s="241" t="str">
        <f t="shared" si="19"/>
        <v/>
      </c>
      <c r="U53" s="103"/>
      <c r="V53" s="230" t="str">
        <f>IF($B53=FALSE,"",IF($D$4="˝",ROUND(Angle_4_R2!L13*$F$4,$M$86),ROUND(Angle_4_R2!L13*$F$4/3600,$T$86)))</f>
        <v/>
      </c>
      <c r="W53" s="230" t="str">
        <f>IF($B53=FALSE,"",IF($D$4="˝",ROUND(Angle_4_R2!M13*$F$4,$M$86),ROUND(Angle_4_R2!M13*$F$4/3600,$T$86)))</f>
        <v/>
      </c>
      <c r="X53" s="230" t="str">
        <f t="shared" si="20"/>
        <v/>
      </c>
      <c r="Y53" s="190" t="str">
        <f t="shared" si="21"/>
        <v/>
      </c>
      <c r="Z53" s="230" t="str">
        <f t="shared" si="22"/>
        <v/>
      </c>
      <c r="AA53" s="230" t="str">
        <f t="shared" si="23"/>
        <v/>
      </c>
      <c r="AB53" s="230" t="str">
        <f t="shared" si="24"/>
        <v/>
      </c>
      <c r="AC53" s="230" t="str">
        <f t="shared" si="25"/>
        <v/>
      </c>
    </row>
    <row r="54" spans="2:29" ht="15" customHeight="1">
      <c r="B54" s="232" t="b">
        <f>IF(TRIM(Angle_4_R2!C14)="",FALSE,TRUE)</f>
        <v>0</v>
      </c>
      <c r="C54" s="230" t="str">
        <f>IF($B54=FALSE,"",Angle_4_R2!A14)</f>
        <v/>
      </c>
      <c r="D54" s="230" t="str">
        <f>IF($B54=FALSE,"",Angle_4_R2!B14)</f>
        <v/>
      </c>
      <c r="E54" s="230" t="str">
        <f>IF($B54=FALSE,"",VALUE(Angle_4_R2!C14))</f>
        <v/>
      </c>
      <c r="F54" s="230" t="str">
        <f>IF($B54=FALSE,"",Angle_4_R2!D14)</f>
        <v/>
      </c>
      <c r="G54" s="232" t="str">
        <f>IF($B54=FALSE,"",Angle_4_R2!O14)</f>
        <v/>
      </c>
      <c r="H54" s="232" t="str">
        <f>IF($B54=FALSE,"",Angle_4_R2!P14)</f>
        <v/>
      </c>
      <c r="I54" s="232" t="str">
        <f>IF($B54=FALSE,"",Angle_4_R2!Q14)</f>
        <v/>
      </c>
      <c r="J54" s="232" t="str">
        <f>IF($B54=FALSE,"",Angle_4_R2!R14)</f>
        <v/>
      </c>
      <c r="K54" s="232" t="str">
        <f>IF($B54=FALSE,"",Angle_4_R2!S14)</f>
        <v/>
      </c>
      <c r="L54" s="232" t="str">
        <f t="shared" si="16"/>
        <v/>
      </c>
      <c r="M54" s="232" t="str">
        <f t="shared" si="17"/>
        <v/>
      </c>
      <c r="N54" s="237" t="str">
        <f t="shared" si="26"/>
        <v/>
      </c>
      <c r="O54" s="238" t="str">
        <f>IF($B54=FALSE,"",Angle_4_R2!D47)</f>
        <v/>
      </c>
      <c r="P54" s="239" t="str">
        <f t="shared" si="27"/>
        <v/>
      </c>
      <c r="Q54" s="240" t="str">
        <f t="shared" si="18"/>
        <v/>
      </c>
      <c r="R54" s="241" t="str">
        <f t="shared" si="28"/>
        <v/>
      </c>
      <c r="S54" s="241" t="str">
        <f t="shared" si="29"/>
        <v/>
      </c>
      <c r="T54" s="241" t="str">
        <f t="shared" si="19"/>
        <v/>
      </c>
      <c r="U54" s="103"/>
      <c r="V54" s="230" t="str">
        <f>IF($B54=FALSE,"",IF($D$4="˝",ROUND(Angle_4_R2!L14*$F$4,$M$86),ROUND(Angle_4_R2!L14*$F$4/3600,$T$86)))</f>
        <v/>
      </c>
      <c r="W54" s="230" t="str">
        <f>IF($B54=FALSE,"",IF($D$4="˝",ROUND(Angle_4_R2!M14*$F$4,$M$86),ROUND(Angle_4_R2!M14*$F$4/3600,$T$86)))</f>
        <v/>
      </c>
      <c r="X54" s="230" t="str">
        <f t="shared" si="20"/>
        <v/>
      </c>
      <c r="Y54" s="190" t="str">
        <f t="shared" si="21"/>
        <v/>
      </c>
      <c r="Z54" s="230" t="str">
        <f t="shared" si="22"/>
        <v/>
      </c>
      <c r="AA54" s="230" t="str">
        <f t="shared" si="23"/>
        <v/>
      </c>
      <c r="AB54" s="230" t="str">
        <f t="shared" si="24"/>
        <v/>
      </c>
      <c r="AC54" s="230" t="str">
        <f t="shared" si="25"/>
        <v/>
      </c>
    </row>
    <row r="55" spans="2:29" ht="15" customHeight="1">
      <c r="B55" s="232" t="b">
        <f>IF(TRIM(Angle_4_R2!C15)="",FALSE,TRUE)</f>
        <v>0</v>
      </c>
      <c r="C55" s="230" t="str">
        <f>IF($B55=FALSE,"",Angle_4_R2!A15)</f>
        <v/>
      </c>
      <c r="D55" s="230" t="str">
        <f>IF($B55=FALSE,"",Angle_4_R2!B15)</f>
        <v/>
      </c>
      <c r="E55" s="230" t="str">
        <f>IF($B55=FALSE,"",VALUE(Angle_4_R2!C15))</f>
        <v/>
      </c>
      <c r="F55" s="230" t="str">
        <f>IF($B55=FALSE,"",Angle_4_R2!D15)</f>
        <v/>
      </c>
      <c r="G55" s="232" t="str">
        <f>IF($B55=FALSE,"",Angle_4_R2!O15)</f>
        <v/>
      </c>
      <c r="H55" s="232" t="str">
        <f>IF($B55=FALSE,"",Angle_4_R2!P15)</f>
        <v/>
      </c>
      <c r="I55" s="232" t="str">
        <f>IF($B55=FALSE,"",Angle_4_R2!Q15)</f>
        <v/>
      </c>
      <c r="J55" s="232" t="str">
        <f>IF($B55=FALSE,"",Angle_4_R2!R15)</f>
        <v/>
      </c>
      <c r="K55" s="232" t="str">
        <f>IF($B55=FALSE,"",Angle_4_R2!S15)</f>
        <v/>
      </c>
      <c r="L55" s="232" t="str">
        <f t="shared" si="16"/>
        <v/>
      </c>
      <c r="M55" s="232" t="str">
        <f t="shared" si="17"/>
        <v/>
      </c>
      <c r="N55" s="237" t="str">
        <f t="shared" si="26"/>
        <v/>
      </c>
      <c r="O55" s="238" t="str">
        <f>IF($B55=FALSE,"",Angle_4_R2!D48)</f>
        <v/>
      </c>
      <c r="P55" s="239" t="str">
        <f t="shared" si="27"/>
        <v/>
      </c>
      <c r="Q55" s="240" t="str">
        <f t="shared" si="18"/>
        <v/>
      </c>
      <c r="R55" s="241" t="str">
        <f t="shared" si="28"/>
        <v/>
      </c>
      <c r="S55" s="241" t="str">
        <f t="shared" si="29"/>
        <v/>
      </c>
      <c r="T55" s="241" t="str">
        <f t="shared" si="19"/>
        <v/>
      </c>
      <c r="U55" s="103"/>
      <c r="V55" s="230" t="str">
        <f>IF($B55=FALSE,"",IF($D$4="˝",ROUND(Angle_4_R2!L15*$F$4,$M$86),ROUND(Angle_4_R2!L15*$F$4/3600,$T$86)))</f>
        <v/>
      </c>
      <c r="W55" s="230" t="str">
        <f>IF($B55=FALSE,"",IF($D$4="˝",ROUND(Angle_4_R2!M15*$F$4,$M$86),ROUND(Angle_4_R2!M15*$F$4/3600,$T$86)))</f>
        <v/>
      </c>
      <c r="X55" s="230" t="str">
        <f t="shared" si="20"/>
        <v/>
      </c>
      <c r="Y55" s="190" t="str">
        <f t="shared" si="21"/>
        <v/>
      </c>
      <c r="Z55" s="230" t="str">
        <f t="shared" si="22"/>
        <v/>
      </c>
      <c r="AA55" s="230" t="str">
        <f t="shared" si="23"/>
        <v/>
      </c>
      <c r="AB55" s="230" t="str">
        <f t="shared" si="24"/>
        <v/>
      </c>
      <c r="AC55" s="230" t="str">
        <f t="shared" si="25"/>
        <v/>
      </c>
    </row>
    <row r="56" spans="2:29" ht="15" customHeight="1">
      <c r="B56" s="232" t="b">
        <f>IF(TRIM(Angle_4_R2!C16)="",FALSE,TRUE)</f>
        <v>0</v>
      </c>
      <c r="C56" s="230" t="str">
        <f>IF($B56=FALSE,"",Angle_4_R2!A16)</f>
        <v/>
      </c>
      <c r="D56" s="230" t="str">
        <f>IF($B56=FALSE,"",Angle_4_R2!B16)</f>
        <v/>
      </c>
      <c r="E56" s="230" t="str">
        <f>IF($B56=FALSE,"",VALUE(Angle_4_R2!C16))</f>
        <v/>
      </c>
      <c r="F56" s="230" t="str">
        <f>IF($B56=FALSE,"",Angle_4_R2!D16)</f>
        <v/>
      </c>
      <c r="G56" s="232" t="str">
        <f>IF($B56=FALSE,"",Angle_4_R2!O16)</f>
        <v/>
      </c>
      <c r="H56" s="232" t="str">
        <f>IF($B56=FALSE,"",Angle_4_R2!P16)</f>
        <v/>
      </c>
      <c r="I56" s="232" t="str">
        <f>IF($B56=FALSE,"",Angle_4_R2!Q16)</f>
        <v/>
      </c>
      <c r="J56" s="232" t="str">
        <f>IF($B56=FALSE,"",Angle_4_R2!R16)</f>
        <v/>
      </c>
      <c r="K56" s="232" t="str">
        <f>IF($B56=FALSE,"",Angle_4_R2!S16)</f>
        <v/>
      </c>
      <c r="L56" s="232" t="str">
        <f t="shared" si="16"/>
        <v/>
      </c>
      <c r="M56" s="232" t="str">
        <f t="shared" si="17"/>
        <v/>
      </c>
      <c r="N56" s="237" t="str">
        <f t="shared" si="26"/>
        <v/>
      </c>
      <c r="O56" s="238" t="str">
        <f>IF($B56=FALSE,"",Angle_4_R2!D49)</f>
        <v/>
      </c>
      <c r="P56" s="239" t="str">
        <f t="shared" si="27"/>
        <v/>
      </c>
      <c r="Q56" s="240" t="str">
        <f t="shared" si="18"/>
        <v/>
      </c>
      <c r="R56" s="241" t="str">
        <f t="shared" si="28"/>
        <v/>
      </c>
      <c r="S56" s="241" t="str">
        <f t="shared" si="29"/>
        <v/>
      </c>
      <c r="T56" s="241" t="str">
        <f t="shared" si="19"/>
        <v/>
      </c>
      <c r="U56" s="103"/>
      <c r="V56" s="230" t="str">
        <f>IF($B56=FALSE,"",IF($D$4="˝",ROUND(Angle_4_R2!L16*$F$4,$M$86),ROUND(Angle_4_R2!L16*$F$4/3600,$T$86)))</f>
        <v/>
      </c>
      <c r="W56" s="230" t="str">
        <f>IF($B56=FALSE,"",IF($D$4="˝",ROUND(Angle_4_R2!M16*$F$4,$M$86),ROUND(Angle_4_R2!M16*$F$4/3600,$T$86)))</f>
        <v/>
      </c>
      <c r="X56" s="230" t="str">
        <f t="shared" si="20"/>
        <v/>
      </c>
      <c r="Y56" s="190" t="str">
        <f t="shared" si="21"/>
        <v/>
      </c>
      <c r="Z56" s="230" t="str">
        <f t="shared" si="22"/>
        <v/>
      </c>
      <c r="AA56" s="230" t="str">
        <f t="shared" si="23"/>
        <v/>
      </c>
      <c r="AB56" s="230" t="str">
        <f t="shared" si="24"/>
        <v/>
      </c>
      <c r="AC56" s="230" t="str">
        <f t="shared" si="25"/>
        <v/>
      </c>
    </row>
    <row r="57" spans="2:29" ht="15" customHeight="1">
      <c r="B57" s="232" t="b">
        <f>IF(TRIM(Angle_4_R2!C17)="",FALSE,TRUE)</f>
        <v>0</v>
      </c>
      <c r="C57" s="230" t="str">
        <f>IF($B57=FALSE,"",Angle_4_R2!A17)</f>
        <v/>
      </c>
      <c r="D57" s="230" t="str">
        <f>IF($B57=FALSE,"",Angle_4_R2!B17)</f>
        <v/>
      </c>
      <c r="E57" s="230" t="str">
        <f>IF($B57=FALSE,"",VALUE(Angle_4_R2!C17))</f>
        <v/>
      </c>
      <c r="F57" s="230" t="str">
        <f>IF($B57=FALSE,"",Angle_4_R2!D17)</f>
        <v/>
      </c>
      <c r="G57" s="232" t="str">
        <f>IF($B57=FALSE,"",Angle_4_R2!O17)</f>
        <v/>
      </c>
      <c r="H57" s="232" t="str">
        <f>IF($B57=FALSE,"",Angle_4_R2!P17)</f>
        <v/>
      </c>
      <c r="I57" s="232" t="str">
        <f>IF($B57=FALSE,"",Angle_4_R2!Q17)</f>
        <v/>
      </c>
      <c r="J57" s="232" t="str">
        <f>IF($B57=FALSE,"",Angle_4_R2!R17)</f>
        <v/>
      </c>
      <c r="K57" s="232" t="str">
        <f>IF($B57=FALSE,"",Angle_4_R2!S17)</f>
        <v/>
      </c>
      <c r="L57" s="232" t="str">
        <f t="shared" si="16"/>
        <v/>
      </c>
      <c r="M57" s="232" t="str">
        <f t="shared" si="17"/>
        <v/>
      </c>
      <c r="N57" s="237" t="str">
        <f t="shared" si="26"/>
        <v/>
      </c>
      <c r="O57" s="238" t="str">
        <f>IF($B57=FALSE,"",Angle_4_R2!D50)</f>
        <v/>
      </c>
      <c r="P57" s="239" t="str">
        <f t="shared" si="27"/>
        <v/>
      </c>
      <c r="Q57" s="240" t="str">
        <f t="shared" si="18"/>
        <v/>
      </c>
      <c r="R57" s="241" t="str">
        <f t="shared" si="28"/>
        <v/>
      </c>
      <c r="S57" s="241" t="str">
        <f t="shared" si="29"/>
        <v/>
      </c>
      <c r="T57" s="241" t="str">
        <f t="shared" si="19"/>
        <v/>
      </c>
      <c r="U57" s="103"/>
      <c r="V57" s="230" t="str">
        <f>IF($B57=FALSE,"",IF($D$4="˝",ROUND(Angle_4_R2!L17*$F$4,$M$86),ROUND(Angle_4_R2!L17*$F$4/3600,$T$86)))</f>
        <v/>
      </c>
      <c r="W57" s="230" t="str">
        <f>IF($B57=FALSE,"",IF($D$4="˝",ROUND(Angle_4_R2!M17*$F$4,$M$86),ROUND(Angle_4_R2!M17*$F$4/3600,$T$86)))</f>
        <v/>
      </c>
      <c r="X57" s="230" t="str">
        <f t="shared" si="20"/>
        <v/>
      </c>
      <c r="Y57" s="190" t="str">
        <f t="shared" si="21"/>
        <v/>
      </c>
      <c r="Z57" s="230" t="str">
        <f t="shared" si="22"/>
        <v/>
      </c>
      <c r="AA57" s="230" t="str">
        <f t="shared" si="23"/>
        <v/>
      </c>
      <c r="AB57" s="230" t="str">
        <f t="shared" si="24"/>
        <v/>
      </c>
      <c r="AC57" s="230" t="str">
        <f t="shared" si="25"/>
        <v/>
      </c>
    </row>
    <row r="58" spans="2:29" ht="15" customHeight="1">
      <c r="B58" s="232" t="b">
        <f>IF(TRIM(Angle_4_R2!C18)="",FALSE,TRUE)</f>
        <v>0</v>
      </c>
      <c r="C58" s="230" t="str">
        <f>IF($B58=FALSE,"",Angle_4_R2!A18)</f>
        <v/>
      </c>
      <c r="D58" s="230" t="str">
        <f>IF($B58=FALSE,"",Angle_4_R2!B18)</f>
        <v/>
      </c>
      <c r="E58" s="230" t="str">
        <f>IF($B58=FALSE,"",VALUE(Angle_4_R2!C18))</f>
        <v/>
      </c>
      <c r="F58" s="230" t="str">
        <f>IF($B58=FALSE,"",Angle_4_R2!D18)</f>
        <v/>
      </c>
      <c r="G58" s="232" t="str">
        <f>IF($B58=FALSE,"",Angle_4_R2!O18)</f>
        <v/>
      </c>
      <c r="H58" s="232" t="str">
        <f>IF($B58=FALSE,"",Angle_4_R2!P18)</f>
        <v/>
      </c>
      <c r="I58" s="232" t="str">
        <f>IF($B58=FALSE,"",Angle_4_R2!Q18)</f>
        <v/>
      </c>
      <c r="J58" s="232" t="str">
        <f>IF($B58=FALSE,"",Angle_4_R2!R18)</f>
        <v/>
      </c>
      <c r="K58" s="232" t="str">
        <f>IF($B58=FALSE,"",Angle_4_R2!S18)</f>
        <v/>
      </c>
      <c r="L58" s="232" t="str">
        <f t="shared" si="16"/>
        <v/>
      </c>
      <c r="M58" s="232" t="str">
        <f t="shared" si="17"/>
        <v/>
      </c>
      <c r="N58" s="237" t="str">
        <f t="shared" si="26"/>
        <v/>
      </c>
      <c r="O58" s="238" t="str">
        <f>IF($B58=FALSE,"",Angle_4_R2!D51)</f>
        <v/>
      </c>
      <c r="P58" s="239" t="str">
        <f t="shared" si="27"/>
        <v/>
      </c>
      <c r="Q58" s="240" t="str">
        <f t="shared" si="18"/>
        <v/>
      </c>
      <c r="R58" s="241" t="str">
        <f t="shared" si="28"/>
        <v/>
      </c>
      <c r="S58" s="241" t="str">
        <f t="shared" si="29"/>
        <v/>
      </c>
      <c r="T58" s="241" t="str">
        <f t="shared" si="19"/>
        <v/>
      </c>
      <c r="U58" s="103"/>
      <c r="V58" s="230" t="str">
        <f>IF($B58=FALSE,"",IF($D$4="˝",ROUND(Angle_4_R2!L18*$F$4,$M$86),ROUND(Angle_4_R2!L18*$F$4/3600,$T$86)))</f>
        <v/>
      </c>
      <c r="W58" s="230" t="str">
        <f>IF($B58=FALSE,"",IF($D$4="˝",ROUND(Angle_4_R2!M18*$F$4,$M$86),ROUND(Angle_4_R2!M18*$F$4/3600,$T$86)))</f>
        <v/>
      </c>
      <c r="X58" s="230" t="str">
        <f t="shared" si="20"/>
        <v/>
      </c>
      <c r="Y58" s="190" t="str">
        <f t="shared" si="21"/>
        <v/>
      </c>
      <c r="Z58" s="230" t="str">
        <f t="shared" si="22"/>
        <v/>
      </c>
      <c r="AA58" s="230" t="str">
        <f t="shared" si="23"/>
        <v/>
      </c>
      <c r="AB58" s="230" t="str">
        <f t="shared" si="24"/>
        <v/>
      </c>
      <c r="AC58" s="230" t="str">
        <f t="shared" si="25"/>
        <v/>
      </c>
    </row>
    <row r="59" spans="2:29" ht="15" customHeight="1">
      <c r="B59" s="232" t="b">
        <f>IF(TRIM(Angle_4_R2!C19)="",FALSE,TRUE)</f>
        <v>0</v>
      </c>
      <c r="C59" s="230" t="str">
        <f>IF($B59=FALSE,"",Angle_4_R2!A19)</f>
        <v/>
      </c>
      <c r="D59" s="230" t="str">
        <f>IF($B59=FALSE,"",Angle_4_R2!B19)</f>
        <v/>
      </c>
      <c r="E59" s="230" t="str">
        <f>IF($B59=FALSE,"",VALUE(Angle_4_R2!C19))</f>
        <v/>
      </c>
      <c r="F59" s="230" t="str">
        <f>IF($B59=FALSE,"",Angle_4_R2!D19)</f>
        <v/>
      </c>
      <c r="G59" s="232" t="str">
        <f>IF($B59=FALSE,"",Angle_4_R2!O19)</f>
        <v/>
      </c>
      <c r="H59" s="232" t="str">
        <f>IF($B59=FALSE,"",Angle_4_R2!P19)</f>
        <v/>
      </c>
      <c r="I59" s="232" t="str">
        <f>IF($B59=FALSE,"",Angle_4_R2!Q19)</f>
        <v/>
      </c>
      <c r="J59" s="232" t="str">
        <f>IF($B59=FALSE,"",Angle_4_R2!R19)</f>
        <v/>
      </c>
      <c r="K59" s="232" t="str">
        <f>IF($B59=FALSE,"",Angle_4_R2!S19)</f>
        <v/>
      </c>
      <c r="L59" s="232" t="str">
        <f t="shared" si="16"/>
        <v/>
      </c>
      <c r="M59" s="232" t="str">
        <f t="shared" si="17"/>
        <v/>
      </c>
      <c r="N59" s="237" t="str">
        <f t="shared" si="26"/>
        <v/>
      </c>
      <c r="O59" s="238" t="str">
        <f>IF($B59=FALSE,"",Angle_4_R2!D52)</f>
        <v/>
      </c>
      <c r="P59" s="239" t="str">
        <f t="shared" si="27"/>
        <v/>
      </c>
      <c r="Q59" s="240" t="str">
        <f t="shared" si="18"/>
        <v/>
      </c>
      <c r="R59" s="241" t="str">
        <f t="shared" si="28"/>
        <v/>
      </c>
      <c r="S59" s="241" t="str">
        <f t="shared" si="29"/>
        <v/>
      </c>
      <c r="T59" s="241" t="str">
        <f t="shared" si="19"/>
        <v/>
      </c>
      <c r="U59" s="103"/>
      <c r="V59" s="230" t="str">
        <f>IF($B59=FALSE,"",IF($D$4="˝",ROUND(Angle_4_R2!L19*$F$4,$M$86),ROUND(Angle_4_R2!L19*$F$4/3600,$T$86)))</f>
        <v/>
      </c>
      <c r="W59" s="230" t="str">
        <f>IF($B59=FALSE,"",IF($D$4="˝",ROUND(Angle_4_R2!M19*$F$4,$M$86),ROUND(Angle_4_R2!M19*$F$4/3600,$T$86)))</f>
        <v/>
      </c>
      <c r="X59" s="230" t="str">
        <f t="shared" si="20"/>
        <v/>
      </c>
      <c r="Y59" s="190" t="str">
        <f t="shared" si="21"/>
        <v/>
      </c>
      <c r="Z59" s="230" t="str">
        <f t="shared" si="22"/>
        <v/>
      </c>
      <c r="AA59" s="230" t="str">
        <f t="shared" si="23"/>
        <v/>
      </c>
      <c r="AB59" s="230" t="str">
        <f t="shared" si="24"/>
        <v/>
      </c>
      <c r="AC59" s="230" t="str">
        <f t="shared" si="25"/>
        <v/>
      </c>
    </row>
    <row r="60" spans="2:29" ht="15" customHeight="1">
      <c r="B60" s="232" t="b">
        <f>IF(TRIM(Angle_4_R2!C20)="",FALSE,TRUE)</f>
        <v>0</v>
      </c>
      <c r="C60" s="230" t="str">
        <f>IF($B60=FALSE,"",Angle_4_R2!A20)</f>
        <v/>
      </c>
      <c r="D60" s="230" t="str">
        <f>IF($B60=FALSE,"",Angle_4_R2!B20)</f>
        <v/>
      </c>
      <c r="E60" s="230" t="str">
        <f>IF($B60=FALSE,"",VALUE(Angle_4_R2!C20))</f>
        <v/>
      </c>
      <c r="F60" s="230" t="str">
        <f>IF($B60=FALSE,"",Angle_4_R2!D20)</f>
        <v/>
      </c>
      <c r="G60" s="232" t="str">
        <f>IF($B60=FALSE,"",Angle_4_R2!O20)</f>
        <v/>
      </c>
      <c r="H60" s="232" t="str">
        <f>IF($B60=FALSE,"",Angle_4_R2!P20)</f>
        <v/>
      </c>
      <c r="I60" s="232" t="str">
        <f>IF($B60=FALSE,"",Angle_4_R2!Q20)</f>
        <v/>
      </c>
      <c r="J60" s="232" t="str">
        <f>IF($B60=FALSE,"",Angle_4_R2!R20)</f>
        <v/>
      </c>
      <c r="K60" s="232" t="str">
        <f>IF($B60=FALSE,"",Angle_4_R2!S20)</f>
        <v/>
      </c>
      <c r="L60" s="232" t="str">
        <f t="shared" si="16"/>
        <v/>
      </c>
      <c r="M60" s="232" t="str">
        <f t="shared" si="17"/>
        <v/>
      </c>
      <c r="N60" s="237" t="str">
        <f t="shared" si="26"/>
        <v/>
      </c>
      <c r="O60" s="238" t="str">
        <f>IF($B60=FALSE,"",Angle_4_R2!D53)</f>
        <v/>
      </c>
      <c r="P60" s="239" t="str">
        <f t="shared" si="27"/>
        <v/>
      </c>
      <c r="Q60" s="240" t="str">
        <f t="shared" si="18"/>
        <v/>
      </c>
      <c r="R60" s="241" t="str">
        <f t="shared" si="28"/>
        <v/>
      </c>
      <c r="S60" s="241" t="str">
        <f t="shared" si="29"/>
        <v/>
      </c>
      <c r="T60" s="241" t="str">
        <f t="shared" si="19"/>
        <v/>
      </c>
      <c r="U60" s="103"/>
      <c r="V60" s="230" t="str">
        <f>IF($B60=FALSE,"",IF($D$4="˝",ROUND(Angle_4_R2!L20*$F$4,$M$86),ROUND(Angle_4_R2!L20*$F$4/3600,$T$86)))</f>
        <v/>
      </c>
      <c r="W60" s="230" t="str">
        <f>IF($B60=FALSE,"",IF($D$4="˝",ROUND(Angle_4_R2!M20*$F$4,$M$86),ROUND(Angle_4_R2!M20*$F$4/3600,$T$86)))</f>
        <v/>
      </c>
      <c r="X60" s="230" t="str">
        <f t="shared" si="20"/>
        <v/>
      </c>
      <c r="Y60" s="190" t="str">
        <f t="shared" si="21"/>
        <v/>
      </c>
      <c r="Z60" s="230" t="str">
        <f t="shared" si="22"/>
        <v/>
      </c>
      <c r="AA60" s="230" t="str">
        <f t="shared" si="23"/>
        <v/>
      </c>
      <c r="AB60" s="230" t="str">
        <f t="shared" si="24"/>
        <v/>
      </c>
      <c r="AC60" s="230" t="str">
        <f t="shared" si="25"/>
        <v/>
      </c>
    </row>
    <row r="61" spans="2:29" ht="15" customHeight="1">
      <c r="B61" s="232" t="b">
        <f>IF(TRIM(Angle_4_R2!C21)="",FALSE,TRUE)</f>
        <v>0</v>
      </c>
      <c r="C61" s="230" t="str">
        <f>IF($B61=FALSE,"",Angle_4_R2!A21)</f>
        <v/>
      </c>
      <c r="D61" s="230" t="str">
        <f>IF($B61=FALSE,"",Angle_4_R2!B21)</f>
        <v/>
      </c>
      <c r="E61" s="230" t="str">
        <f>IF($B61=FALSE,"",VALUE(Angle_4_R2!C21))</f>
        <v/>
      </c>
      <c r="F61" s="230" t="str">
        <f>IF($B61=FALSE,"",Angle_4_R2!D21)</f>
        <v/>
      </c>
      <c r="G61" s="232" t="str">
        <f>IF($B61=FALSE,"",Angle_4_R2!O21)</f>
        <v/>
      </c>
      <c r="H61" s="232" t="str">
        <f>IF($B61=FALSE,"",Angle_4_R2!P21)</f>
        <v/>
      </c>
      <c r="I61" s="232" t="str">
        <f>IF($B61=FALSE,"",Angle_4_R2!Q21)</f>
        <v/>
      </c>
      <c r="J61" s="232" t="str">
        <f>IF($B61=FALSE,"",Angle_4_R2!R21)</f>
        <v/>
      </c>
      <c r="K61" s="232" t="str">
        <f>IF($B61=FALSE,"",Angle_4_R2!S21)</f>
        <v/>
      </c>
      <c r="L61" s="232" t="str">
        <f t="shared" si="16"/>
        <v/>
      </c>
      <c r="M61" s="232" t="str">
        <f t="shared" si="17"/>
        <v/>
      </c>
      <c r="N61" s="237" t="str">
        <f t="shared" si="26"/>
        <v/>
      </c>
      <c r="O61" s="238" t="str">
        <f>IF($B61=FALSE,"",Angle_4_R2!D54)</f>
        <v/>
      </c>
      <c r="P61" s="239" t="str">
        <f t="shared" si="27"/>
        <v/>
      </c>
      <c r="Q61" s="240" t="str">
        <f t="shared" si="18"/>
        <v/>
      </c>
      <c r="R61" s="241" t="str">
        <f t="shared" si="28"/>
        <v/>
      </c>
      <c r="S61" s="241" t="str">
        <f t="shared" si="29"/>
        <v/>
      </c>
      <c r="T61" s="241" t="str">
        <f t="shared" si="19"/>
        <v/>
      </c>
      <c r="U61" s="103"/>
      <c r="V61" s="230" t="str">
        <f>IF($B61=FALSE,"",IF($D$4="˝",ROUND(Angle_4_R2!L21*$F$4,$M$86),ROUND(Angle_4_R2!L21*$F$4/3600,$T$86)))</f>
        <v/>
      </c>
      <c r="W61" s="230" t="str">
        <f>IF($B61=FALSE,"",IF($D$4="˝",ROUND(Angle_4_R2!M21*$F$4,$M$86),ROUND(Angle_4_R2!M21*$F$4/3600,$T$86)))</f>
        <v/>
      </c>
      <c r="X61" s="230" t="str">
        <f t="shared" si="20"/>
        <v/>
      </c>
      <c r="Y61" s="190" t="str">
        <f t="shared" si="21"/>
        <v/>
      </c>
      <c r="Z61" s="230" t="str">
        <f t="shared" si="22"/>
        <v/>
      </c>
      <c r="AA61" s="230" t="str">
        <f t="shared" si="23"/>
        <v/>
      </c>
      <c r="AB61" s="230" t="str">
        <f t="shared" si="24"/>
        <v/>
      </c>
      <c r="AC61" s="230" t="str">
        <f t="shared" si="25"/>
        <v/>
      </c>
    </row>
    <row r="62" spans="2:29" ht="15" customHeight="1">
      <c r="B62" s="232" t="b">
        <f>IF(TRIM(Angle_4_R2!C22)="",FALSE,TRUE)</f>
        <v>0</v>
      </c>
      <c r="C62" s="230" t="str">
        <f>IF($B62=FALSE,"",Angle_4_R2!A22)</f>
        <v/>
      </c>
      <c r="D62" s="230" t="str">
        <f>IF($B62=FALSE,"",Angle_4_R2!B22)</f>
        <v/>
      </c>
      <c r="E62" s="230" t="str">
        <f>IF($B62=FALSE,"",VALUE(Angle_4_R2!C22))</f>
        <v/>
      </c>
      <c r="F62" s="230" t="str">
        <f>IF($B62=FALSE,"",Angle_4_R2!D22)</f>
        <v/>
      </c>
      <c r="G62" s="232" t="str">
        <f>IF($B62=FALSE,"",Angle_4_R2!O22)</f>
        <v/>
      </c>
      <c r="H62" s="232" t="str">
        <f>IF($B62=FALSE,"",Angle_4_R2!P22)</f>
        <v/>
      </c>
      <c r="I62" s="232" t="str">
        <f>IF($B62=FALSE,"",Angle_4_R2!Q22)</f>
        <v/>
      </c>
      <c r="J62" s="232" t="str">
        <f>IF($B62=FALSE,"",Angle_4_R2!R22)</f>
        <v/>
      </c>
      <c r="K62" s="232" t="str">
        <f>IF($B62=FALSE,"",Angle_4_R2!S22)</f>
        <v/>
      </c>
      <c r="L62" s="232" t="str">
        <f t="shared" si="16"/>
        <v/>
      </c>
      <c r="M62" s="232" t="str">
        <f t="shared" si="17"/>
        <v/>
      </c>
      <c r="N62" s="237" t="str">
        <f t="shared" si="26"/>
        <v/>
      </c>
      <c r="O62" s="238" t="str">
        <f>IF($B62=FALSE,"",Angle_4_R2!D55)</f>
        <v/>
      </c>
      <c r="P62" s="239" t="str">
        <f t="shared" si="27"/>
        <v/>
      </c>
      <c r="Q62" s="240" t="str">
        <f t="shared" si="18"/>
        <v/>
      </c>
      <c r="R62" s="241" t="str">
        <f t="shared" si="28"/>
        <v/>
      </c>
      <c r="S62" s="241" t="str">
        <f t="shared" si="29"/>
        <v/>
      </c>
      <c r="T62" s="241" t="str">
        <f t="shared" si="19"/>
        <v/>
      </c>
      <c r="U62" s="103"/>
      <c r="V62" s="230" t="str">
        <f>IF($B62=FALSE,"",IF($D$4="˝",ROUND(Angle_4_R2!L22*$F$4,$M$86),ROUND(Angle_4_R2!L22*$F$4/3600,$T$86)))</f>
        <v/>
      </c>
      <c r="W62" s="230" t="str">
        <f>IF($B62=FALSE,"",IF($D$4="˝",ROUND(Angle_4_R2!M22*$F$4,$M$86),ROUND(Angle_4_R2!M22*$F$4/3600,$T$86)))</f>
        <v/>
      </c>
      <c r="X62" s="230" t="str">
        <f t="shared" si="20"/>
        <v/>
      </c>
      <c r="Y62" s="190" t="str">
        <f t="shared" si="21"/>
        <v/>
      </c>
      <c r="Z62" s="230" t="str">
        <f t="shared" si="22"/>
        <v/>
      </c>
      <c r="AA62" s="230" t="str">
        <f t="shared" si="23"/>
        <v/>
      </c>
      <c r="AB62" s="230" t="str">
        <f t="shared" si="24"/>
        <v/>
      </c>
      <c r="AC62" s="230" t="str">
        <f t="shared" si="25"/>
        <v/>
      </c>
    </row>
    <row r="63" spans="2:29" ht="15" customHeight="1">
      <c r="B63" s="232" t="b">
        <f>IF(TRIM(Angle_4_R2!C23)="",FALSE,TRUE)</f>
        <v>0</v>
      </c>
      <c r="C63" s="230" t="str">
        <f>IF($B63=FALSE,"",Angle_4_R2!A23)</f>
        <v/>
      </c>
      <c r="D63" s="230" t="str">
        <f>IF($B63=FALSE,"",Angle_4_R2!B23)</f>
        <v/>
      </c>
      <c r="E63" s="230" t="str">
        <f>IF($B63=FALSE,"",VALUE(Angle_4_R2!C23))</f>
        <v/>
      </c>
      <c r="F63" s="230" t="str">
        <f>IF($B63=FALSE,"",Angle_4_R2!D23)</f>
        <v/>
      </c>
      <c r="G63" s="232" t="str">
        <f>IF($B63=FALSE,"",Angle_4_R2!O23)</f>
        <v/>
      </c>
      <c r="H63" s="232" t="str">
        <f>IF($B63=FALSE,"",Angle_4_R2!P23)</f>
        <v/>
      </c>
      <c r="I63" s="232" t="str">
        <f>IF($B63=FALSE,"",Angle_4_R2!Q23)</f>
        <v/>
      </c>
      <c r="J63" s="232" t="str">
        <f>IF($B63=FALSE,"",Angle_4_R2!R23)</f>
        <v/>
      </c>
      <c r="K63" s="232" t="str">
        <f>IF($B63=FALSE,"",Angle_4_R2!S23)</f>
        <v/>
      </c>
      <c r="L63" s="232" t="str">
        <f t="shared" si="16"/>
        <v/>
      </c>
      <c r="M63" s="232" t="str">
        <f t="shared" si="17"/>
        <v/>
      </c>
      <c r="N63" s="237" t="str">
        <f t="shared" si="26"/>
        <v/>
      </c>
      <c r="O63" s="238" t="str">
        <f>IF($B63=FALSE,"",Angle_4_R2!D56)</f>
        <v/>
      </c>
      <c r="P63" s="239" t="str">
        <f t="shared" si="27"/>
        <v/>
      </c>
      <c r="Q63" s="240" t="str">
        <f t="shared" si="18"/>
        <v/>
      </c>
      <c r="R63" s="241" t="str">
        <f t="shared" si="28"/>
        <v/>
      </c>
      <c r="S63" s="241" t="str">
        <f t="shared" si="29"/>
        <v/>
      </c>
      <c r="T63" s="241" t="str">
        <f t="shared" si="19"/>
        <v/>
      </c>
      <c r="U63" s="103"/>
      <c r="V63" s="230" t="str">
        <f>IF($B63=FALSE,"",IF($D$4="˝",ROUND(Angle_4_R2!L23*$F$4,$M$86),ROUND(Angle_4_R2!L23*$F$4/3600,$T$86)))</f>
        <v/>
      </c>
      <c r="W63" s="230" t="str">
        <f>IF($B63=FALSE,"",IF($D$4="˝",ROUND(Angle_4_R2!M23*$F$4,$M$86),ROUND(Angle_4_R2!M23*$F$4/3600,$T$86)))</f>
        <v/>
      </c>
      <c r="X63" s="230" t="str">
        <f t="shared" si="20"/>
        <v/>
      </c>
      <c r="Y63" s="190" t="str">
        <f t="shared" si="21"/>
        <v/>
      </c>
      <c r="Z63" s="230" t="str">
        <f t="shared" si="22"/>
        <v/>
      </c>
      <c r="AA63" s="230" t="str">
        <f t="shared" si="23"/>
        <v/>
      </c>
      <c r="AB63" s="230" t="str">
        <f t="shared" si="24"/>
        <v/>
      </c>
      <c r="AC63" s="230" t="str">
        <f t="shared" si="25"/>
        <v/>
      </c>
    </row>
    <row r="64" spans="2:29" ht="15" customHeight="1">
      <c r="B64" s="232" t="b">
        <f>IF(TRIM(Angle_4_R2!C24)="",FALSE,TRUE)</f>
        <v>0</v>
      </c>
      <c r="C64" s="230" t="str">
        <f>IF($B64=FALSE,"",Angle_4_R2!A24)</f>
        <v/>
      </c>
      <c r="D64" s="230" t="str">
        <f>IF($B64=FALSE,"",Angle_4_R2!B24)</f>
        <v/>
      </c>
      <c r="E64" s="230" t="str">
        <f>IF($B64=FALSE,"",VALUE(Angle_4_R2!C24))</f>
        <v/>
      </c>
      <c r="F64" s="230" t="str">
        <f>IF($B64=FALSE,"",Angle_4_R2!D24)</f>
        <v/>
      </c>
      <c r="G64" s="232" t="str">
        <f>IF($B64=FALSE,"",Angle_4_R2!O24)</f>
        <v/>
      </c>
      <c r="H64" s="232" t="str">
        <f>IF($B64=FALSE,"",Angle_4_R2!P24)</f>
        <v/>
      </c>
      <c r="I64" s="232" t="str">
        <f>IF($B64=FALSE,"",Angle_4_R2!Q24)</f>
        <v/>
      </c>
      <c r="J64" s="232" t="str">
        <f>IF($B64=FALSE,"",Angle_4_R2!R24)</f>
        <v/>
      </c>
      <c r="K64" s="232" t="str">
        <f>IF($B64=FALSE,"",Angle_4_R2!S24)</f>
        <v/>
      </c>
      <c r="L64" s="232" t="str">
        <f t="shared" si="16"/>
        <v/>
      </c>
      <c r="M64" s="232" t="str">
        <f t="shared" si="17"/>
        <v/>
      </c>
      <c r="N64" s="237" t="str">
        <f t="shared" si="26"/>
        <v/>
      </c>
      <c r="O64" s="238" t="str">
        <f>IF($B64=FALSE,"",Angle_4_R2!D57)</f>
        <v/>
      </c>
      <c r="P64" s="239" t="str">
        <f t="shared" si="27"/>
        <v/>
      </c>
      <c r="Q64" s="240" t="str">
        <f t="shared" si="18"/>
        <v/>
      </c>
      <c r="R64" s="241" t="str">
        <f t="shared" si="28"/>
        <v/>
      </c>
      <c r="S64" s="241" t="str">
        <f t="shared" si="29"/>
        <v/>
      </c>
      <c r="T64" s="241" t="str">
        <f t="shared" si="19"/>
        <v/>
      </c>
      <c r="U64" s="103"/>
      <c r="V64" s="230" t="str">
        <f>IF($B64=FALSE,"",IF($D$4="˝",ROUND(Angle_4_R2!L24*$F$4,$M$86),ROUND(Angle_4_R2!L24*$F$4/3600,$T$86)))</f>
        <v/>
      </c>
      <c r="W64" s="230" t="str">
        <f>IF($B64=FALSE,"",IF($D$4="˝",ROUND(Angle_4_R2!M24*$F$4,$M$86),ROUND(Angle_4_R2!M24*$F$4/3600,$T$86)))</f>
        <v/>
      </c>
      <c r="X64" s="230" t="str">
        <f t="shared" si="20"/>
        <v/>
      </c>
      <c r="Y64" s="190" t="str">
        <f t="shared" si="21"/>
        <v/>
      </c>
      <c r="Z64" s="230" t="str">
        <f t="shared" si="22"/>
        <v/>
      </c>
      <c r="AA64" s="230" t="str">
        <f t="shared" si="23"/>
        <v/>
      </c>
      <c r="AB64" s="230" t="str">
        <f t="shared" si="24"/>
        <v/>
      </c>
      <c r="AC64" s="230" t="str">
        <f t="shared" si="25"/>
        <v/>
      </c>
    </row>
    <row r="65" spans="1:29" ht="15" customHeight="1">
      <c r="B65" s="232" t="b">
        <f>IF(TRIM(Angle_4_R2!C25)="",FALSE,TRUE)</f>
        <v>0</v>
      </c>
      <c r="C65" s="230" t="str">
        <f>IF($B65=FALSE,"",Angle_4_R2!A25)</f>
        <v/>
      </c>
      <c r="D65" s="230" t="str">
        <f>IF($B65=FALSE,"",Angle_4_R2!B25)</f>
        <v/>
      </c>
      <c r="E65" s="230" t="str">
        <f>IF($B65=FALSE,"",VALUE(Angle_4_R2!C25))</f>
        <v/>
      </c>
      <c r="F65" s="230" t="str">
        <f>IF($B65=FALSE,"",Angle_4_R2!D25)</f>
        <v/>
      </c>
      <c r="G65" s="232" t="str">
        <f>IF($B65=FALSE,"",Angle_4_R2!O25)</f>
        <v/>
      </c>
      <c r="H65" s="232" t="str">
        <f>IF($B65=FALSE,"",Angle_4_R2!P25)</f>
        <v/>
      </c>
      <c r="I65" s="232" t="str">
        <f>IF($B65=FALSE,"",Angle_4_R2!Q25)</f>
        <v/>
      </c>
      <c r="J65" s="232" t="str">
        <f>IF($B65=FALSE,"",Angle_4_R2!R25)</f>
        <v/>
      </c>
      <c r="K65" s="232" t="str">
        <f>IF($B65=FALSE,"",Angle_4_R2!S25)</f>
        <v/>
      </c>
      <c r="L65" s="232" t="str">
        <f t="shared" si="16"/>
        <v/>
      </c>
      <c r="M65" s="232" t="str">
        <f t="shared" si="17"/>
        <v/>
      </c>
      <c r="N65" s="237" t="str">
        <f t="shared" si="26"/>
        <v/>
      </c>
      <c r="O65" s="238" t="str">
        <f>IF($B65=FALSE,"",Angle_4_R2!D58)</f>
        <v/>
      </c>
      <c r="P65" s="239" t="str">
        <f t="shared" si="27"/>
        <v/>
      </c>
      <c r="Q65" s="240" t="str">
        <f t="shared" si="18"/>
        <v/>
      </c>
      <c r="R65" s="241" t="str">
        <f t="shared" si="28"/>
        <v/>
      </c>
      <c r="S65" s="241" t="str">
        <f t="shared" si="29"/>
        <v/>
      </c>
      <c r="T65" s="241" t="str">
        <f t="shared" si="19"/>
        <v/>
      </c>
      <c r="U65" s="103"/>
      <c r="V65" s="230" t="str">
        <f>IF($B65=FALSE,"",IF($D$4="˝",ROUND(Angle_4_R2!L25*$F$4,$M$86),ROUND(Angle_4_R2!L25*$F$4/3600,$T$86)))</f>
        <v/>
      </c>
      <c r="W65" s="230" t="str">
        <f>IF($B65=FALSE,"",IF($D$4="˝",ROUND(Angle_4_R2!M25*$F$4,$M$86),ROUND(Angle_4_R2!M25*$F$4/3600,$T$86)))</f>
        <v/>
      </c>
      <c r="X65" s="230" t="str">
        <f t="shared" si="20"/>
        <v/>
      </c>
      <c r="Y65" s="190" t="str">
        <f t="shared" si="21"/>
        <v/>
      </c>
      <c r="Z65" s="230" t="str">
        <f t="shared" si="22"/>
        <v/>
      </c>
      <c r="AA65" s="230" t="str">
        <f t="shared" si="23"/>
        <v/>
      </c>
      <c r="AB65" s="230" t="str">
        <f t="shared" si="24"/>
        <v/>
      </c>
      <c r="AC65" s="230" t="str">
        <f t="shared" si="25"/>
        <v/>
      </c>
    </row>
    <row r="66" spans="1:29" ht="15" customHeight="1">
      <c r="B66" s="232" t="b">
        <f>IF(TRIM(Angle_4_R2!C26)="",FALSE,TRUE)</f>
        <v>0</v>
      </c>
      <c r="C66" s="230" t="str">
        <f>IF($B66=FALSE,"",Angle_4_R2!A26)</f>
        <v/>
      </c>
      <c r="D66" s="230" t="str">
        <f>IF($B66=FALSE,"",Angle_4_R2!B26)</f>
        <v/>
      </c>
      <c r="E66" s="230" t="str">
        <f>IF($B66=FALSE,"",VALUE(Angle_4_R2!C26))</f>
        <v/>
      </c>
      <c r="F66" s="230" t="str">
        <f>IF($B66=FALSE,"",Angle_4_R2!D26)</f>
        <v/>
      </c>
      <c r="G66" s="232" t="str">
        <f>IF($B66=FALSE,"",Angle_4_R2!O26)</f>
        <v/>
      </c>
      <c r="H66" s="232" t="str">
        <f>IF($B66=FALSE,"",Angle_4_R2!P26)</f>
        <v/>
      </c>
      <c r="I66" s="232" t="str">
        <f>IF($B66=FALSE,"",Angle_4_R2!Q26)</f>
        <v/>
      </c>
      <c r="J66" s="232" t="str">
        <f>IF($B66=FALSE,"",Angle_4_R2!R26)</f>
        <v/>
      </c>
      <c r="K66" s="232" t="str">
        <f>IF($B66=FALSE,"",Angle_4_R2!S26)</f>
        <v/>
      </c>
      <c r="L66" s="232" t="str">
        <f t="shared" si="16"/>
        <v/>
      </c>
      <c r="M66" s="232" t="str">
        <f t="shared" si="17"/>
        <v/>
      </c>
      <c r="N66" s="237" t="str">
        <f t="shared" si="26"/>
        <v/>
      </c>
      <c r="O66" s="238" t="str">
        <f>IF($B66=FALSE,"",Angle_4_R2!D59)</f>
        <v/>
      </c>
      <c r="P66" s="239" t="str">
        <f t="shared" si="27"/>
        <v/>
      </c>
      <c r="Q66" s="240" t="str">
        <f t="shared" si="18"/>
        <v/>
      </c>
      <c r="R66" s="241" t="str">
        <f t="shared" si="28"/>
        <v/>
      </c>
      <c r="S66" s="241" t="str">
        <f t="shared" si="29"/>
        <v/>
      </c>
      <c r="T66" s="241" t="str">
        <f t="shared" si="19"/>
        <v/>
      </c>
      <c r="U66" s="103"/>
      <c r="V66" s="230" t="str">
        <f>IF($B66=FALSE,"",IF($D$4="˝",ROUND(Angle_4_R2!L26*$F$4,$M$86),ROUND(Angle_4_R2!L26*$F$4/3600,$T$86)))</f>
        <v/>
      </c>
      <c r="W66" s="230" t="str">
        <f>IF($B66=FALSE,"",IF($D$4="˝",ROUND(Angle_4_R2!M26*$F$4,$M$86),ROUND(Angle_4_R2!M26*$F$4/3600,$T$86)))</f>
        <v/>
      </c>
      <c r="X66" s="230" t="str">
        <f t="shared" si="20"/>
        <v/>
      </c>
      <c r="Y66" s="190" t="str">
        <f t="shared" si="21"/>
        <v/>
      </c>
      <c r="Z66" s="230" t="str">
        <f t="shared" si="22"/>
        <v/>
      </c>
      <c r="AA66" s="230" t="str">
        <f t="shared" si="23"/>
        <v/>
      </c>
      <c r="AB66" s="230" t="str">
        <f t="shared" si="24"/>
        <v/>
      </c>
      <c r="AC66" s="230" t="str">
        <f t="shared" si="25"/>
        <v/>
      </c>
    </row>
    <row r="67" spans="1:29" ht="15" customHeight="1">
      <c r="B67" s="232" t="b">
        <f>IF(TRIM(Angle_4_R2!C27)="",FALSE,TRUE)</f>
        <v>0</v>
      </c>
      <c r="C67" s="230" t="str">
        <f>IF($B67=FALSE,"",Angle_4_R2!A27)</f>
        <v/>
      </c>
      <c r="D67" s="230" t="str">
        <f>IF($B67=FALSE,"",Angle_4_R2!B27)</f>
        <v/>
      </c>
      <c r="E67" s="230" t="str">
        <f>IF($B67=FALSE,"",VALUE(Angle_4_R2!C27))</f>
        <v/>
      </c>
      <c r="F67" s="230" t="str">
        <f>IF($B67=FALSE,"",Angle_4_R2!D27)</f>
        <v/>
      </c>
      <c r="G67" s="232" t="str">
        <f>IF($B67=FALSE,"",Angle_4_R2!O27)</f>
        <v/>
      </c>
      <c r="H67" s="232" t="str">
        <f>IF($B67=FALSE,"",Angle_4_R2!P27)</f>
        <v/>
      </c>
      <c r="I67" s="232" t="str">
        <f>IF($B67=FALSE,"",Angle_4_R2!Q27)</f>
        <v/>
      </c>
      <c r="J67" s="232" t="str">
        <f>IF($B67=FALSE,"",Angle_4_R2!R27)</f>
        <v/>
      </c>
      <c r="K67" s="232" t="str">
        <f>IF($B67=FALSE,"",Angle_4_R2!S27)</f>
        <v/>
      </c>
      <c r="L67" s="232" t="str">
        <f t="shared" si="16"/>
        <v/>
      </c>
      <c r="M67" s="232" t="str">
        <f t="shared" si="17"/>
        <v/>
      </c>
      <c r="N67" s="237" t="str">
        <f t="shared" si="26"/>
        <v/>
      </c>
      <c r="O67" s="238" t="str">
        <f>IF($B67=FALSE,"",Angle_4_R2!D60)</f>
        <v/>
      </c>
      <c r="P67" s="239" t="str">
        <f t="shared" si="27"/>
        <v/>
      </c>
      <c r="Q67" s="240" t="str">
        <f t="shared" si="18"/>
        <v/>
      </c>
      <c r="R67" s="241" t="str">
        <f t="shared" si="28"/>
        <v/>
      </c>
      <c r="S67" s="241" t="str">
        <f t="shared" si="29"/>
        <v/>
      </c>
      <c r="T67" s="241" t="str">
        <f t="shared" si="19"/>
        <v/>
      </c>
      <c r="U67" s="103"/>
      <c r="V67" s="230" t="str">
        <f>IF($B67=FALSE,"",IF($D$4="˝",ROUND(Angle_4_R2!L27*$F$4,$M$86),ROUND(Angle_4_R2!L27*$F$4/3600,$T$86)))</f>
        <v/>
      </c>
      <c r="W67" s="230" t="str">
        <f>IF($B67=FALSE,"",IF($D$4="˝",ROUND(Angle_4_R2!M27*$F$4,$M$86),ROUND(Angle_4_R2!M27*$F$4/3600,$T$86)))</f>
        <v/>
      </c>
      <c r="X67" s="230" t="str">
        <f t="shared" si="20"/>
        <v/>
      </c>
      <c r="Y67" s="190" t="str">
        <f t="shared" si="21"/>
        <v/>
      </c>
      <c r="Z67" s="230" t="str">
        <f t="shared" si="22"/>
        <v/>
      </c>
      <c r="AA67" s="230" t="str">
        <f t="shared" si="23"/>
        <v/>
      </c>
      <c r="AB67" s="230" t="str">
        <f t="shared" si="24"/>
        <v/>
      </c>
      <c r="AC67" s="230" t="str">
        <f t="shared" si="25"/>
        <v/>
      </c>
    </row>
    <row r="68" spans="1:29" ht="15" customHeight="1">
      <c r="B68" s="232" t="b">
        <f>IF(TRIM(Angle_4_R2!C28)="",FALSE,TRUE)</f>
        <v>0</v>
      </c>
      <c r="C68" s="230" t="str">
        <f>IF($B68=FALSE,"",Angle_4_R2!A28)</f>
        <v/>
      </c>
      <c r="D68" s="230" t="str">
        <f>IF($B68=FALSE,"",Angle_4_R2!B28)</f>
        <v/>
      </c>
      <c r="E68" s="230" t="str">
        <f>IF($B68=FALSE,"",VALUE(Angle_4_R2!C28))</f>
        <v/>
      </c>
      <c r="F68" s="230" t="str">
        <f>IF($B68=FALSE,"",Angle_4_R2!D28)</f>
        <v/>
      </c>
      <c r="G68" s="232" t="str">
        <f>IF($B68=FALSE,"",Angle_4_R2!O28)</f>
        <v/>
      </c>
      <c r="H68" s="232" t="str">
        <f>IF($B68=FALSE,"",Angle_4_R2!P28)</f>
        <v/>
      </c>
      <c r="I68" s="232" t="str">
        <f>IF($B68=FALSE,"",Angle_4_R2!Q28)</f>
        <v/>
      </c>
      <c r="J68" s="232" t="str">
        <f>IF($B68=FALSE,"",Angle_4_R2!R28)</f>
        <v/>
      </c>
      <c r="K68" s="232" t="str">
        <f>IF($B68=FALSE,"",Angle_4_R2!S28)</f>
        <v/>
      </c>
      <c r="L68" s="232" t="str">
        <f t="shared" si="16"/>
        <v/>
      </c>
      <c r="M68" s="232" t="str">
        <f t="shared" si="17"/>
        <v/>
      </c>
      <c r="N68" s="237" t="str">
        <f t="shared" si="26"/>
        <v/>
      </c>
      <c r="O68" s="238" t="str">
        <f>IF($B68=FALSE,"",Angle_4_R2!D61)</f>
        <v/>
      </c>
      <c r="P68" s="239" t="str">
        <f t="shared" si="27"/>
        <v/>
      </c>
      <c r="Q68" s="240" t="str">
        <f t="shared" si="18"/>
        <v/>
      </c>
      <c r="R68" s="241" t="str">
        <f t="shared" si="28"/>
        <v/>
      </c>
      <c r="S68" s="241" t="str">
        <f t="shared" si="29"/>
        <v/>
      </c>
      <c r="T68" s="241" t="str">
        <f t="shared" si="19"/>
        <v/>
      </c>
      <c r="U68" s="103"/>
      <c r="V68" s="230" t="str">
        <f>IF($B68=FALSE,"",IF($D$4="˝",ROUND(Angle_4_R2!L28*$F$4,$M$86),ROUND(Angle_4_R2!L28*$F$4/3600,$T$86)))</f>
        <v/>
      </c>
      <c r="W68" s="230" t="str">
        <f>IF($B68=FALSE,"",IF($D$4="˝",ROUND(Angle_4_R2!M28*$F$4,$M$86),ROUND(Angle_4_R2!M28*$F$4/3600,$T$86)))</f>
        <v/>
      </c>
      <c r="X68" s="230" t="str">
        <f t="shared" si="20"/>
        <v/>
      </c>
      <c r="Y68" s="190" t="str">
        <f t="shared" si="21"/>
        <v/>
      </c>
      <c r="Z68" s="230" t="str">
        <f t="shared" si="22"/>
        <v/>
      </c>
      <c r="AA68" s="230" t="str">
        <f t="shared" si="23"/>
        <v/>
      </c>
      <c r="AB68" s="230" t="str">
        <f t="shared" si="24"/>
        <v/>
      </c>
      <c r="AC68" s="230" t="str">
        <f t="shared" si="25"/>
        <v/>
      </c>
    </row>
    <row r="69" spans="1:29" ht="15" customHeight="1">
      <c r="B69" s="232" t="b">
        <f>IF(TRIM(Angle_4_R2!C29)="",FALSE,TRUE)</f>
        <v>0</v>
      </c>
      <c r="C69" s="230" t="str">
        <f>IF($B69=FALSE,"",Angle_4_R2!A29)</f>
        <v/>
      </c>
      <c r="D69" s="230" t="str">
        <f>IF($B69=FALSE,"",Angle_4_R2!B29)</f>
        <v/>
      </c>
      <c r="E69" s="230" t="str">
        <f>IF($B69=FALSE,"",VALUE(Angle_4_R2!C29))</f>
        <v/>
      </c>
      <c r="F69" s="230" t="str">
        <f>IF($B69=FALSE,"",Angle_4_R2!D29)</f>
        <v/>
      </c>
      <c r="G69" s="232" t="str">
        <f>IF($B69=FALSE,"",Angle_4_R2!O29)</f>
        <v/>
      </c>
      <c r="H69" s="232" t="str">
        <f>IF($B69=FALSE,"",Angle_4_R2!P29)</f>
        <v/>
      </c>
      <c r="I69" s="232" t="str">
        <f>IF($B69=FALSE,"",Angle_4_R2!Q29)</f>
        <v/>
      </c>
      <c r="J69" s="232" t="str">
        <f>IF($B69=FALSE,"",Angle_4_R2!R29)</f>
        <v/>
      </c>
      <c r="K69" s="232" t="str">
        <f>IF($B69=FALSE,"",Angle_4_R2!S29)</f>
        <v/>
      </c>
      <c r="L69" s="232" t="str">
        <f t="shared" si="16"/>
        <v/>
      </c>
      <c r="M69" s="232" t="str">
        <f t="shared" si="17"/>
        <v/>
      </c>
      <c r="N69" s="237" t="str">
        <f t="shared" si="26"/>
        <v/>
      </c>
      <c r="O69" s="238" t="str">
        <f>IF($B69=FALSE,"",Angle_4_R2!D62)</f>
        <v/>
      </c>
      <c r="P69" s="239" t="str">
        <f t="shared" si="27"/>
        <v/>
      </c>
      <c r="Q69" s="240" t="str">
        <f t="shared" si="18"/>
        <v/>
      </c>
      <c r="R69" s="241" t="str">
        <f t="shared" si="28"/>
        <v/>
      </c>
      <c r="S69" s="241" t="str">
        <f t="shared" si="29"/>
        <v/>
      </c>
      <c r="T69" s="241" t="str">
        <f t="shared" si="19"/>
        <v/>
      </c>
      <c r="U69" s="103"/>
      <c r="V69" s="230" t="str">
        <f>IF($B69=FALSE,"",IF($D$4="˝",ROUND(Angle_4_R2!L29*$F$4,$M$86),ROUND(Angle_4_R2!L29*$F$4/3600,$T$86)))</f>
        <v/>
      </c>
      <c r="W69" s="230" t="str">
        <f>IF($B69=FALSE,"",IF($D$4="˝",ROUND(Angle_4_R2!M29*$F$4,$M$86),ROUND(Angle_4_R2!M29*$F$4/3600,$T$86)))</f>
        <v/>
      </c>
      <c r="X69" s="230" t="str">
        <f t="shared" si="20"/>
        <v/>
      </c>
      <c r="Y69" s="190" t="str">
        <f t="shared" si="21"/>
        <v/>
      </c>
      <c r="Z69" s="230" t="str">
        <f t="shared" si="22"/>
        <v/>
      </c>
      <c r="AA69" s="230" t="str">
        <f t="shared" si="23"/>
        <v/>
      </c>
      <c r="AB69" s="230" t="str">
        <f t="shared" si="24"/>
        <v/>
      </c>
      <c r="AC69" s="230" t="str">
        <f t="shared" si="25"/>
        <v/>
      </c>
    </row>
    <row r="70" spans="1:29" ht="15" customHeight="1">
      <c r="B70" s="232" t="b">
        <f>IF(TRIM(Angle_4_R2!C30)="",FALSE,TRUE)</f>
        <v>0</v>
      </c>
      <c r="C70" s="230" t="str">
        <f>IF($B70=FALSE,"",Angle_4_R2!A30)</f>
        <v/>
      </c>
      <c r="D70" s="230" t="str">
        <f>IF($B70=FALSE,"",Angle_4_R2!B30)</f>
        <v/>
      </c>
      <c r="E70" s="230" t="str">
        <f>IF($B70=FALSE,"",VALUE(Angle_4_R2!C30))</f>
        <v/>
      </c>
      <c r="F70" s="230" t="str">
        <f>IF($B70=FALSE,"",Angle_4_R2!D30)</f>
        <v/>
      </c>
      <c r="G70" s="232" t="str">
        <f>IF($B70=FALSE,"",Angle_4_R2!O30)</f>
        <v/>
      </c>
      <c r="H70" s="232" t="str">
        <f>IF($B70=FALSE,"",Angle_4_R2!P30)</f>
        <v/>
      </c>
      <c r="I70" s="232" t="str">
        <f>IF($B70=FALSE,"",Angle_4_R2!Q30)</f>
        <v/>
      </c>
      <c r="J70" s="232" t="str">
        <f>IF($B70=FALSE,"",Angle_4_R2!R30)</f>
        <v/>
      </c>
      <c r="K70" s="232" t="str">
        <f>IF($B70=FALSE,"",Angle_4_R2!S30)</f>
        <v/>
      </c>
      <c r="L70" s="232" t="str">
        <f t="shared" si="16"/>
        <v/>
      </c>
      <c r="M70" s="232" t="str">
        <f t="shared" si="17"/>
        <v/>
      </c>
      <c r="N70" s="237" t="str">
        <f t="shared" si="26"/>
        <v/>
      </c>
      <c r="O70" s="238" t="str">
        <f>IF($B70=FALSE,"",Angle_4_R2!D63)</f>
        <v/>
      </c>
      <c r="P70" s="239" t="str">
        <f t="shared" si="27"/>
        <v/>
      </c>
      <c r="Q70" s="240" t="str">
        <f t="shared" si="18"/>
        <v/>
      </c>
      <c r="R70" s="241" t="str">
        <f t="shared" si="28"/>
        <v/>
      </c>
      <c r="S70" s="241" t="str">
        <f t="shared" si="29"/>
        <v/>
      </c>
      <c r="T70" s="241" t="str">
        <f t="shared" si="19"/>
        <v/>
      </c>
      <c r="U70" s="103"/>
      <c r="V70" s="230" t="str">
        <f>IF($B70=FALSE,"",IF($D$4="˝",ROUND(Angle_4_R2!L30*$F$4,$M$86),ROUND(Angle_4_R2!L30*$F$4/3600,$T$86)))</f>
        <v/>
      </c>
      <c r="W70" s="230" t="str">
        <f>IF($B70=FALSE,"",IF($D$4="˝",ROUND(Angle_4_R2!M30*$F$4,$M$86),ROUND(Angle_4_R2!M30*$F$4/3600,$T$86)))</f>
        <v/>
      </c>
      <c r="X70" s="230" t="str">
        <f t="shared" si="20"/>
        <v/>
      </c>
      <c r="Y70" s="190" t="str">
        <f t="shared" si="21"/>
        <v/>
      </c>
      <c r="Z70" s="230" t="str">
        <f t="shared" si="22"/>
        <v/>
      </c>
      <c r="AA70" s="230" t="str">
        <f t="shared" si="23"/>
        <v/>
      </c>
      <c r="AB70" s="230" t="str">
        <f t="shared" si="24"/>
        <v/>
      </c>
      <c r="AC70" s="230" t="str">
        <f t="shared" si="25"/>
        <v/>
      </c>
    </row>
    <row r="71" spans="1:29" ht="15" customHeight="1">
      <c r="B71" s="232" t="b">
        <f>IF(TRIM(Angle_4_R2!C31)="",FALSE,TRUE)</f>
        <v>0</v>
      </c>
      <c r="C71" s="230" t="str">
        <f>IF($B71=FALSE,"",Angle_4_R2!A31)</f>
        <v/>
      </c>
      <c r="D71" s="230" t="str">
        <f>IF($B71=FALSE,"",Angle_4_R2!B31)</f>
        <v/>
      </c>
      <c r="E71" s="230" t="str">
        <f>IF($B71=FALSE,"",VALUE(Angle_4_R2!C31))</f>
        <v/>
      </c>
      <c r="F71" s="230" t="str">
        <f>IF($B71=FALSE,"",Angle_4_R2!D31)</f>
        <v/>
      </c>
      <c r="G71" s="232" t="str">
        <f>IF($B71=FALSE,"",Angle_4_R2!O31)</f>
        <v/>
      </c>
      <c r="H71" s="232" t="str">
        <f>IF($B71=FALSE,"",Angle_4_R2!P31)</f>
        <v/>
      </c>
      <c r="I71" s="232" t="str">
        <f>IF($B71=FALSE,"",Angle_4_R2!Q31)</f>
        <v/>
      </c>
      <c r="J71" s="232" t="str">
        <f>IF($B71=FALSE,"",Angle_4_R2!R31)</f>
        <v/>
      </c>
      <c r="K71" s="232" t="str">
        <f>IF($B71=FALSE,"",Angle_4_R2!S31)</f>
        <v/>
      </c>
      <c r="L71" s="232" t="str">
        <f t="shared" si="16"/>
        <v/>
      </c>
      <c r="M71" s="232" t="str">
        <f t="shared" si="17"/>
        <v/>
      </c>
      <c r="N71" s="237" t="str">
        <f t="shared" si="26"/>
        <v/>
      </c>
      <c r="O71" s="238" t="str">
        <f>IF($B71=FALSE,"",Angle_4_R2!D64)</f>
        <v/>
      </c>
      <c r="P71" s="239" t="str">
        <f t="shared" si="27"/>
        <v/>
      </c>
      <c r="Q71" s="240" t="str">
        <f t="shared" si="18"/>
        <v/>
      </c>
      <c r="R71" s="241" t="str">
        <f t="shared" si="28"/>
        <v/>
      </c>
      <c r="S71" s="241" t="str">
        <f t="shared" si="29"/>
        <v/>
      </c>
      <c r="T71" s="241" t="str">
        <f t="shared" si="19"/>
        <v/>
      </c>
      <c r="U71" s="103"/>
      <c r="V71" s="230" t="str">
        <f>IF($B71=FALSE,"",IF($D$4="˝",ROUND(Angle_4_R2!L31*$F$4,$M$86),ROUND(Angle_4_R2!L31*$F$4/3600,$T$86)))</f>
        <v/>
      </c>
      <c r="W71" s="230" t="str">
        <f>IF($B71=FALSE,"",IF($D$4="˝",ROUND(Angle_4_R2!M31*$F$4,$M$86),ROUND(Angle_4_R2!M31*$F$4/3600,$T$86)))</f>
        <v/>
      </c>
      <c r="X71" s="230" t="str">
        <f t="shared" si="20"/>
        <v/>
      </c>
      <c r="Y71" s="190" t="str">
        <f t="shared" si="21"/>
        <v/>
      </c>
      <c r="Z71" s="230" t="str">
        <f t="shared" si="22"/>
        <v/>
      </c>
      <c r="AA71" s="230" t="str">
        <f t="shared" si="23"/>
        <v/>
      </c>
      <c r="AB71" s="230" t="str">
        <f t="shared" si="24"/>
        <v/>
      </c>
      <c r="AC71" s="230" t="str">
        <f t="shared" si="25"/>
        <v/>
      </c>
    </row>
    <row r="72" spans="1:29" ht="15" customHeight="1">
      <c r="B72" s="232" t="b">
        <f>IF(TRIM(Angle_4_R2!C32)="",FALSE,TRUE)</f>
        <v>0</v>
      </c>
      <c r="C72" s="230" t="str">
        <f>IF($B72=FALSE,"",Angle_4_R2!A32)</f>
        <v/>
      </c>
      <c r="D72" s="230" t="str">
        <f>IF($B72=FALSE,"",Angle_4_R2!B32)</f>
        <v/>
      </c>
      <c r="E72" s="230" t="str">
        <f>IF($B72=FALSE,"",VALUE(Angle_4_R2!C32))</f>
        <v/>
      </c>
      <c r="F72" s="230" t="str">
        <f>IF($B72=FALSE,"",Angle_4_R2!D32)</f>
        <v/>
      </c>
      <c r="G72" s="232" t="str">
        <f>IF($B72=FALSE,"",Angle_4_R2!O32)</f>
        <v/>
      </c>
      <c r="H72" s="232" t="str">
        <f>IF($B72=FALSE,"",Angle_4_R2!P32)</f>
        <v/>
      </c>
      <c r="I72" s="232" t="str">
        <f>IF($B72=FALSE,"",Angle_4_R2!Q32)</f>
        <v/>
      </c>
      <c r="J72" s="232" t="str">
        <f>IF($B72=FALSE,"",Angle_4_R2!R32)</f>
        <v/>
      </c>
      <c r="K72" s="232" t="str">
        <f>IF($B72=FALSE,"",Angle_4_R2!S32)</f>
        <v/>
      </c>
      <c r="L72" s="232" t="str">
        <f t="shared" si="16"/>
        <v/>
      </c>
      <c r="M72" s="232" t="str">
        <f t="shared" si="17"/>
        <v/>
      </c>
      <c r="N72" s="237" t="str">
        <f t="shared" si="26"/>
        <v/>
      </c>
      <c r="O72" s="238" t="str">
        <f>IF($B72=FALSE,"",Angle_4_R2!D65)</f>
        <v/>
      </c>
      <c r="P72" s="239" t="str">
        <f t="shared" si="27"/>
        <v/>
      </c>
      <c r="Q72" s="240" t="str">
        <f t="shared" si="18"/>
        <v/>
      </c>
      <c r="R72" s="241" t="str">
        <f t="shared" si="28"/>
        <v/>
      </c>
      <c r="S72" s="241" t="str">
        <f t="shared" si="29"/>
        <v/>
      </c>
      <c r="T72" s="241" t="str">
        <f t="shared" si="19"/>
        <v/>
      </c>
      <c r="U72" s="103"/>
      <c r="V72" s="230" t="str">
        <f>IF($B72=FALSE,"",IF($D$4="˝",ROUND(Angle_4_R2!L32*$F$4,$M$86),ROUND(Angle_4_R2!L32*$F$4/3600,$T$86)))</f>
        <v/>
      </c>
      <c r="W72" s="230" t="str">
        <f>IF($B72=FALSE,"",IF($D$4="˝",ROUND(Angle_4_R2!M32*$F$4,$M$86),ROUND(Angle_4_R2!M32*$F$4/3600,$T$86)))</f>
        <v/>
      </c>
      <c r="X72" s="230" t="str">
        <f t="shared" si="20"/>
        <v/>
      </c>
      <c r="Y72" s="190" t="str">
        <f t="shared" si="21"/>
        <v/>
      </c>
      <c r="Z72" s="230" t="str">
        <f t="shared" si="22"/>
        <v/>
      </c>
      <c r="AA72" s="230" t="str">
        <f t="shared" si="23"/>
        <v/>
      </c>
      <c r="AB72" s="230" t="str">
        <f t="shared" si="24"/>
        <v/>
      </c>
      <c r="AC72" s="230" t="str">
        <f t="shared" si="25"/>
        <v/>
      </c>
    </row>
    <row r="73" spans="1:29" ht="15" customHeight="1">
      <c r="B73" s="232" t="b">
        <f>IF(TRIM(Angle_4_R2!C33)="",FALSE,TRUE)</f>
        <v>0</v>
      </c>
      <c r="C73" s="230" t="str">
        <f>IF($B73=FALSE,"",Angle_4_R2!A33)</f>
        <v/>
      </c>
      <c r="D73" s="230" t="str">
        <f>IF($B73=FALSE,"",Angle_4_R2!B33)</f>
        <v/>
      </c>
      <c r="E73" s="230" t="str">
        <f>IF($B73=FALSE,"",VALUE(Angle_4_R2!C33))</f>
        <v/>
      </c>
      <c r="F73" s="230" t="str">
        <f>IF($B73=FALSE,"",Angle_4_R2!D33)</f>
        <v/>
      </c>
      <c r="G73" s="232" t="str">
        <f>IF($B73=FALSE,"",Angle_4_R2!O33)</f>
        <v/>
      </c>
      <c r="H73" s="232" t="str">
        <f>IF($B73=FALSE,"",Angle_4_R2!P33)</f>
        <v/>
      </c>
      <c r="I73" s="232" t="str">
        <f>IF($B73=FALSE,"",Angle_4_R2!Q33)</f>
        <v/>
      </c>
      <c r="J73" s="232" t="str">
        <f>IF($B73=FALSE,"",Angle_4_R2!R33)</f>
        <v/>
      </c>
      <c r="K73" s="232" t="str">
        <f>IF($B73=FALSE,"",Angle_4_R2!S33)</f>
        <v/>
      </c>
      <c r="L73" s="232" t="str">
        <f t="shared" si="16"/>
        <v/>
      </c>
      <c r="M73" s="232" t="str">
        <f t="shared" si="17"/>
        <v/>
      </c>
      <c r="N73" s="237" t="str">
        <f t="shared" si="26"/>
        <v/>
      </c>
      <c r="O73" s="238" t="str">
        <f>IF($B73=FALSE,"",Angle_4_R2!D66)</f>
        <v/>
      </c>
      <c r="P73" s="239" t="str">
        <f t="shared" si="27"/>
        <v/>
      </c>
      <c r="Q73" s="240" t="str">
        <f t="shared" si="18"/>
        <v/>
      </c>
      <c r="R73" s="241" t="str">
        <f t="shared" si="28"/>
        <v/>
      </c>
      <c r="S73" s="241" t="str">
        <f t="shared" si="29"/>
        <v/>
      </c>
      <c r="T73" s="241" t="str">
        <f t="shared" si="19"/>
        <v/>
      </c>
      <c r="U73" s="103"/>
      <c r="V73" s="230" t="str">
        <f>IF($B73=FALSE,"",IF($D$4="˝",ROUND(Angle_4_R2!L33*$F$4,$M$86),ROUND(Angle_4_R2!L33*$F$4/3600,$T$86)))</f>
        <v/>
      </c>
      <c r="W73" s="230" t="str">
        <f>IF($B73=FALSE,"",IF($D$4="˝",ROUND(Angle_4_R2!M33*$F$4,$M$86),ROUND(Angle_4_R2!M33*$F$4/3600,$T$86)))</f>
        <v/>
      </c>
      <c r="X73" s="230" t="str">
        <f t="shared" si="20"/>
        <v/>
      </c>
      <c r="Y73" s="190" t="str">
        <f t="shared" si="21"/>
        <v/>
      </c>
      <c r="Z73" s="230" t="str">
        <f t="shared" si="22"/>
        <v/>
      </c>
      <c r="AA73" s="230" t="str">
        <f t="shared" si="23"/>
        <v/>
      </c>
      <c r="AB73" s="230" t="str">
        <f t="shared" si="24"/>
        <v/>
      </c>
      <c r="AC73" s="230" t="str">
        <f t="shared" si="25"/>
        <v/>
      </c>
    </row>
    <row r="74" spans="1:29" ht="15" customHeight="1">
      <c r="N74" s="102"/>
      <c r="O74" s="102"/>
      <c r="P74" s="102"/>
      <c r="Q74" s="102"/>
      <c r="R74" s="102"/>
      <c r="S74" s="102"/>
      <c r="T74" s="102"/>
      <c r="U74" s="102"/>
      <c r="Y74" s="102"/>
    </row>
    <row r="75" spans="1:29" ht="15" customHeight="1">
      <c r="A75" s="126" t="s">
        <v>256</v>
      </c>
      <c r="C75" s="101"/>
      <c r="D75" s="101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</row>
    <row r="76" spans="1:29" ht="15" customHeight="1">
      <c r="A76" s="126"/>
      <c r="B76" s="344"/>
      <c r="C76" s="344" t="s">
        <v>432</v>
      </c>
      <c r="D76" s="448" t="s">
        <v>433</v>
      </c>
      <c r="E76" s="344" t="s">
        <v>434</v>
      </c>
      <c r="F76" s="344" t="s">
        <v>435</v>
      </c>
      <c r="G76" s="450" t="s">
        <v>436</v>
      </c>
      <c r="H76" s="451"/>
      <c r="I76" s="452"/>
      <c r="J76" s="444">
        <v>1</v>
      </c>
      <c r="K76" s="459"/>
      <c r="L76" s="459"/>
      <c r="M76" s="459"/>
      <c r="N76" s="445"/>
      <c r="O76" s="205">
        <v>2</v>
      </c>
      <c r="P76" s="242">
        <v>3</v>
      </c>
      <c r="Q76" s="444">
        <v>4</v>
      </c>
      <c r="R76" s="445"/>
      <c r="S76" s="205">
        <v>5</v>
      </c>
      <c r="T76" s="344" t="s">
        <v>257</v>
      </c>
      <c r="U76" s="444" t="s">
        <v>258</v>
      </c>
      <c r="V76" s="445"/>
    </row>
    <row r="77" spans="1:29" ht="15" customHeight="1">
      <c r="A77" s="126"/>
      <c r="B77" s="346"/>
      <c r="C77" s="346"/>
      <c r="D77" s="449"/>
      <c r="E77" s="346"/>
      <c r="F77" s="346"/>
      <c r="G77" s="453"/>
      <c r="H77" s="454"/>
      <c r="I77" s="455"/>
      <c r="J77" s="242" t="s">
        <v>437</v>
      </c>
      <c r="K77" s="205" t="s">
        <v>438</v>
      </c>
      <c r="L77" s="205" t="s">
        <v>259</v>
      </c>
      <c r="M77" s="444" t="s">
        <v>439</v>
      </c>
      <c r="N77" s="445"/>
      <c r="O77" s="205" t="s">
        <v>94</v>
      </c>
      <c r="P77" s="242" t="s">
        <v>440</v>
      </c>
      <c r="Q77" s="444" t="s">
        <v>441</v>
      </c>
      <c r="R77" s="445"/>
      <c r="S77" s="205" t="s">
        <v>262</v>
      </c>
      <c r="T77" s="443"/>
      <c r="U77" s="205" t="s">
        <v>260</v>
      </c>
      <c r="V77" s="205" t="s">
        <v>442</v>
      </c>
    </row>
    <row r="78" spans="1:29" ht="15" customHeight="1">
      <c r="A78" s="126"/>
      <c r="B78" s="242" t="s">
        <v>443</v>
      </c>
      <c r="C78" s="191" t="s">
        <v>444</v>
      </c>
      <c r="D78" s="243" t="s">
        <v>418</v>
      </c>
      <c r="E78" s="244" t="e">
        <f ca="1">OFFSET(O$9,$E$4,0)</f>
        <v>#N/A</v>
      </c>
      <c r="F78" s="245" t="s">
        <v>153</v>
      </c>
      <c r="G78" s="230">
        <f>Angle_4_R1!F37</f>
        <v>0</v>
      </c>
      <c r="H78" s="230">
        <f>Angle_4_R1!G37</f>
        <v>0</v>
      </c>
      <c r="I78" s="230" t="s">
        <v>261</v>
      </c>
      <c r="J78" s="246">
        <f>SQRT(SUMSQ(G78,H78*B4))</f>
        <v>0</v>
      </c>
      <c r="K78" s="230"/>
      <c r="L78" s="230">
        <f>Angle_4_R1!I37</f>
        <v>0</v>
      </c>
      <c r="M78" s="247" t="e">
        <f>J78/L78</f>
        <v>#DIV/0!</v>
      </c>
      <c r="N78" s="245" t="s">
        <v>445</v>
      </c>
      <c r="O78" s="241" t="s">
        <v>446</v>
      </c>
      <c r="P78" s="248">
        <v>1</v>
      </c>
      <c r="Q78" s="249" t="e">
        <f>ABS(M78*P78)</f>
        <v>#DIV/0!</v>
      </c>
      <c r="R78" s="245" t="s">
        <v>401</v>
      </c>
      <c r="S78" s="230" t="s">
        <v>447</v>
      </c>
      <c r="T78" s="250">
        <f t="shared" ref="T78:T81" si="30">IF(S78="∞",0,Q78^4/S78)</f>
        <v>0</v>
      </c>
      <c r="U78" s="249" t="str">
        <f>IF(OR(O78="직사각형",O78="삼각형"),Q78,"")</f>
        <v/>
      </c>
      <c r="V78" s="249" t="e">
        <f>IF(OR(O78="직사각형",O78="삼각형"),"",Q78)</f>
        <v>#DIV/0!</v>
      </c>
    </row>
    <row r="79" spans="1:29" ht="15" customHeight="1">
      <c r="A79" s="126"/>
      <c r="B79" s="242" t="s">
        <v>430</v>
      </c>
      <c r="C79" s="251" t="s">
        <v>448</v>
      </c>
      <c r="D79" s="243" t="s">
        <v>429</v>
      </c>
      <c r="E79" s="244" t="e">
        <f ca="1">OFFSET(P$9,$E$4,0)</f>
        <v>#N/A</v>
      </c>
      <c r="F79" s="245" t="s">
        <v>153</v>
      </c>
      <c r="G79" s="245">
        <f>MAX(M10:M39)</f>
        <v>0</v>
      </c>
      <c r="H79" s="230">
        <f>C4</f>
        <v>0</v>
      </c>
      <c r="I79" s="245" t="e">
        <f ca="1">$F$4</f>
        <v>#N/A</v>
      </c>
      <c r="J79" s="252" t="e">
        <f ca="1">MAX(G79:H79)*I79</f>
        <v>#N/A</v>
      </c>
      <c r="K79" s="230"/>
      <c r="L79" s="253">
        <v>5</v>
      </c>
      <c r="M79" s="254" t="e">
        <f ca="1">J79/(IF(K79="",1,K79)*SQRT(L79))</f>
        <v>#N/A</v>
      </c>
      <c r="N79" s="245" t="s">
        <v>401</v>
      </c>
      <c r="O79" s="241" t="s">
        <v>449</v>
      </c>
      <c r="P79" s="248">
        <v>-1</v>
      </c>
      <c r="Q79" s="249" t="e">
        <f ca="1">ABS(M79*P79)</f>
        <v>#N/A</v>
      </c>
      <c r="R79" s="245" t="s">
        <v>445</v>
      </c>
      <c r="S79" s="230">
        <v>4</v>
      </c>
      <c r="T79" s="250" t="e">
        <f t="shared" ca="1" si="30"/>
        <v>#N/A</v>
      </c>
      <c r="U79" s="249" t="str">
        <f>IF(OR(O79="직사각형",O79="삼각형"),Q79,"")</f>
        <v/>
      </c>
      <c r="V79" s="249" t="e">
        <f ca="1">IF(OR(O79="직사각형",O79="삼각형"),"",Q79)</f>
        <v>#N/A</v>
      </c>
    </row>
    <row r="80" spans="1:29" ht="15" customHeight="1">
      <c r="A80" s="126"/>
      <c r="B80" s="242" t="s">
        <v>450</v>
      </c>
      <c r="C80" s="255" t="s">
        <v>451</v>
      </c>
      <c r="D80" s="243" t="s">
        <v>452</v>
      </c>
      <c r="E80" s="230">
        <v>0</v>
      </c>
      <c r="F80" s="245" t="s">
        <v>153</v>
      </c>
      <c r="G80" s="245">
        <f>C4</f>
        <v>0</v>
      </c>
      <c r="H80" s="230"/>
      <c r="I80" s="245" t="e">
        <f ca="1">$F$4</f>
        <v>#N/A</v>
      </c>
      <c r="J80" s="252" t="e">
        <f ca="1">MAX(G80:H80)*I80</f>
        <v>#N/A</v>
      </c>
      <c r="K80" s="230">
        <v>2</v>
      </c>
      <c r="L80" s="253">
        <v>3</v>
      </c>
      <c r="M80" s="254" t="e">
        <f ca="1">J80/(IF(K80="",1,K80)*SQRT(L80))</f>
        <v>#N/A</v>
      </c>
      <c r="N80" s="245" t="s">
        <v>445</v>
      </c>
      <c r="O80" s="241" t="s">
        <v>453</v>
      </c>
      <c r="P80" s="248">
        <v>1</v>
      </c>
      <c r="Q80" s="249" t="e">
        <f ca="1">ABS(M80*P80)</f>
        <v>#N/A</v>
      </c>
      <c r="R80" s="245" t="s">
        <v>445</v>
      </c>
      <c r="S80" s="230" t="s">
        <v>447</v>
      </c>
      <c r="T80" s="250">
        <f t="shared" si="30"/>
        <v>0</v>
      </c>
      <c r="U80" s="249" t="e">
        <f ca="1">IF(OR(O80="직사각형",O80="삼각형"),Q80,"")</f>
        <v>#N/A</v>
      </c>
      <c r="V80" s="249" t="str">
        <f>IF(OR(O80="직사각형",O80="삼각형"),"",Q80)</f>
        <v/>
      </c>
    </row>
    <row r="81" spans="1:28" ht="15" customHeight="1">
      <c r="A81" s="126"/>
      <c r="B81" s="205" t="s">
        <v>454</v>
      </c>
      <c r="C81" s="255" t="s">
        <v>455</v>
      </c>
      <c r="D81" s="243" t="s">
        <v>456</v>
      </c>
      <c r="E81" s="230">
        <v>0</v>
      </c>
      <c r="F81" s="245" t="s">
        <v>153</v>
      </c>
      <c r="G81" s="245">
        <f>Angle_4_R1!K$37</f>
        <v>0</v>
      </c>
      <c r="H81" s="230"/>
      <c r="I81" s="245"/>
      <c r="J81" s="252">
        <f>G81</f>
        <v>0</v>
      </c>
      <c r="K81" s="230"/>
      <c r="L81" s="253">
        <v>3</v>
      </c>
      <c r="M81" s="254">
        <f>J81/(IF(K81="",1,K81)*SQRT(L81))</f>
        <v>0</v>
      </c>
      <c r="N81" s="245" t="s">
        <v>445</v>
      </c>
      <c r="O81" s="241" t="s">
        <v>457</v>
      </c>
      <c r="P81" s="248">
        <v>1</v>
      </c>
      <c r="Q81" s="249">
        <f>ABS(M81*P81)</f>
        <v>0</v>
      </c>
      <c r="R81" s="245" t="s">
        <v>445</v>
      </c>
      <c r="S81" s="230" t="s">
        <v>458</v>
      </c>
      <c r="T81" s="250">
        <f t="shared" si="30"/>
        <v>0</v>
      </c>
      <c r="U81" s="249">
        <f>IF(OR(O81="직사각형",O81="삼각형"),Q81,"")</f>
        <v>0</v>
      </c>
      <c r="V81" s="249" t="str">
        <f>IF(OR(O81="직사각형",O81="삼각형"),"",Q81)</f>
        <v/>
      </c>
    </row>
    <row r="82" spans="1:28" ht="15" customHeight="1">
      <c r="A82" s="126"/>
      <c r="B82" s="205" t="s">
        <v>459</v>
      </c>
      <c r="C82" s="255" t="s">
        <v>460</v>
      </c>
      <c r="D82" s="243" t="s">
        <v>461</v>
      </c>
      <c r="E82" s="244" t="e">
        <f ca="1">E78-E79</f>
        <v>#N/A</v>
      </c>
      <c r="F82" s="245" t="s">
        <v>153</v>
      </c>
      <c r="G82" s="456"/>
      <c r="H82" s="457"/>
      <c r="I82" s="457"/>
      <c r="J82" s="457"/>
      <c r="K82" s="457"/>
      <c r="L82" s="457"/>
      <c r="M82" s="457"/>
      <c r="N82" s="457"/>
      <c r="O82" s="457"/>
      <c r="P82" s="458"/>
      <c r="Q82" s="247" t="e">
        <f>SQRT(SUMSQ(Q78:Q81))</f>
        <v>#DIV/0!</v>
      </c>
      <c r="R82" s="245" t="s">
        <v>445</v>
      </c>
      <c r="S82" s="256" t="e">
        <f ca="1">IF(T82=0,"∞",ROUNDDOWN(Q82^4/T82,0))</f>
        <v>#N/A</v>
      </c>
      <c r="T82" s="257" t="e">
        <f ca="1">SUM(T78:T81)</f>
        <v>#N/A</v>
      </c>
      <c r="U82" s="258" t="e">
        <f ca="1">SQRT(SUMSQ(U78:U81))</f>
        <v>#N/A</v>
      </c>
      <c r="V82" s="258" t="e">
        <f>SQRT(SUMSQ(V78:V81))</f>
        <v>#DIV/0!</v>
      </c>
    </row>
    <row r="83" spans="1:28" ht="15" customHeight="1">
      <c r="A83" s="126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V83" s="103"/>
    </row>
    <row r="84" spans="1:28" ht="15" customHeight="1">
      <c r="A84" s="126"/>
      <c r="B84" s="448"/>
      <c r="C84" s="444" t="s">
        <v>462</v>
      </c>
      <c r="D84" s="459"/>
      <c r="E84" s="459"/>
      <c r="F84" s="459"/>
      <c r="G84" s="445"/>
      <c r="H84" s="205" t="s">
        <v>463</v>
      </c>
      <c r="I84" s="205" t="s">
        <v>451</v>
      </c>
      <c r="J84" s="444" t="s">
        <v>464</v>
      </c>
      <c r="K84" s="459"/>
      <c r="L84" s="459"/>
      <c r="M84" s="445"/>
      <c r="N84" s="205" t="s">
        <v>465</v>
      </c>
      <c r="O84" s="444" t="s">
        <v>466</v>
      </c>
      <c r="P84" s="459"/>
      <c r="Q84" s="445"/>
      <c r="R84" s="344" t="s">
        <v>467</v>
      </c>
      <c r="S84" s="205" t="s">
        <v>463</v>
      </c>
      <c r="T84" s="344" t="s">
        <v>469</v>
      </c>
      <c r="U84" s="205" t="s">
        <v>470</v>
      </c>
      <c r="V84" s="344" t="s">
        <v>466</v>
      </c>
      <c r="W84" s="471" t="s">
        <v>534</v>
      </c>
      <c r="X84" s="472"/>
      <c r="Y84" s="473"/>
    </row>
    <row r="85" spans="1:28" ht="15" customHeight="1">
      <c r="A85" s="126"/>
      <c r="B85" s="449"/>
      <c r="C85" s="207">
        <v>1</v>
      </c>
      <c r="D85" s="207"/>
      <c r="E85" s="207"/>
      <c r="F85" s="207" t="s">
        <v>471</v>
      </c>
      <c r="G85" s="207" t="s">
        <v>472</v>
      </c>
      <c r="H85" s="207" t="s">
        <v>153</v>
      </c>
      <c r="I85" s="207">
        <f>D4</f>
        <v>0</v>
      </c>
      <c r="J85" s="205" t="s">
        <v>431</v>
      </c>
      <c r="K85" s="205" t="s">
        <v>473</v>
      </c>
      <c r="L85" s="205" t="s">
        <v>451</v>
      </c>
      <c r="M85" s="205" t="s">
        <v>474</v>
      </c>
      <c r="N85" s="207"/>
      <c r="O85" s="205" t="s">
        <v>431</v>
      </c>
      <c r="P85" s="205" t="s">
        <v>475</v>
      </c>
      <c r="Q85" s="205" t="s">
        <v>476</v>
      </c>
      <c r="R85" s="460"/>
      <c r="S85" s="207" t="s">
        <v>477</v>
      </c>
      <c r="T85" s="460"/>
      <c r="U85" s="207"/>
      <c r="V85" s="346"/>
      <c r="W85" s="269" t="str">
        <f>H85</f>
        <v>˝</v>
      </c>
      <c r="X85" s="268" t="str">
        <f>S85</f>
        <v>˚</v>
      </c>
      <c r="Y85" s="268" t="s">
        <v>535</v>
      </c>
    </row>
    <row r="86" spans="1:28" ht="15" customHeight="1">
      <c r="A86" s="126"/>
      <c r="B86" s="207" t="s">
        <v>478</v>
      </c>
      <c r="C86" s="178" t="e">
        <f ca="1">Q82*E97</f>
        <v>#DIV/0!</v>
      </c>
      <c r="D86" s="175"/>
      <c r="E86" s="175"/>
      <c r="F86" s="176" t="str">
        <f>R82</f>
        <v>˝</v>
      </c>
      <c r="G86" s="110" t="e">
        <f ca="1">SQRT(SUMSQ(C86,D86*E86))</f>
        <v>#DIV/0!</v>
      </c>
      <c r="H86" s="110" t="e">
        <f ca="1">MAX(G86:G87)</f>
        <v>#DIV/0!</v>
      </c>
      <c r="I86" s="116">
        <f>C4</f>
        <v>0</v>
      </c>
      <c r="J86" s="106" t="e">
        <f ca="1">IF(H86&lt;0.00001,6,IF(H86&lt;0.0001,5,IF(H86&lt;0.001,4,IF(H86&lt;0.01,3,IF(H86&lt;0.1,2,IF(H86&lt;1,1,IF(H86&lt;10,0,IF(H86&lt;100,-1,-2))))))))+K87</f>
        <v>#DIV/0!</v>
      </c>
      <c r="K86" s="192" t="e">
        <f ca="1">J86</f>
        <v>#DIV/0!</v>
      </c>
      <c r="L86" s="230">
        <f>IFERROR(LEN(I86)-FIND(".",I86),0)</f>
        <v>0</v>
      </c>
      <c r="M86" s="250" t="e">
        <f ca="1">J86</f>
        <v>#DIV/0!</v>
      </c>
      <c r="N86" s="152" t="e">
        <f ca="1">ABS((H86-ROUND(H86,M86))/H86*100)</f>
        <v>#DIV/0!</v>
      </c>
      <c r="O86" s="230" t="e">
        <f ca="1">OFFSET(P90,MATCH(M86,O91:O100,0),0)</f>
        <v>#DIV/0!</v>
      </c>
      <c r="P86" s="230" t="e">
        <f ca="1">OFFSET(P90,MATCH(M86,O91:O100,0),0)</f>
        <v>#DIV/0!</v>
      </c>
      <c r="Q86" s="230" t="str">
        <f ca="1">OFFSET(P90,MATCH(L86,O91:O100,0),0)</f>
        <v>0</v>
      </c>
      <c r="R86" s="107">
        <f ca="1">IFERROR(IF(H86=G86,0,1),0)</f>
        <v>0</v>
      </c>
      <c r="S86" s="110" t="e">
        <f ca="1">H86/3600</f>
        <v>#DIV/0!</v>
      </c>
      <c r="T86" s="106" t="e">
        <f ca="1">IF(S86&lt;0.00001,6,IF(S86&lt;0.0001,5,IF(S86&lt;0.001,4,IF(S86&lt;0.01,3,IF(S86&lt;0.1,2,IF(S86&lt;1,1,IF(S86&lt;10,0,IF(S86&lt;100,-1,-2))))))))+K87</f>
        <v>#DIV/0!</v>
      </c>
      <c r="U86" s="152" t="e">
        <f ca="1">ABS((S86-ROUND(S86,T86))/S86*100)</f>
        <v>#DIV/0!</v>
      </c>
      <c r="V86" s="230" t="e">
        <f ca="1">OFFSET(P90,MATCH(T86,O91:O100,0),0)</f>
        <v>#DIV/0!</v>
      </c>
      <c r="W86" s="111" t="e">
        <f ca="1">TEXT(IF(N86&gt;5,ROUNDUP(H86,M86),ROUND(H86,M86)),P86)</f>
        <v>#DIV/0!</v>
      </c>
      <c r="X86" s="111" t="e">
        <f ca="1">TEXT(IF(U86&gt;5,ROUNDUP(S86,T86),ROUND(S86,T86)),V86)</f>
        <v>#DIV/0!</v>
      </c>
      <c r="Y86" s="111" t="e">
        <f ca="1">IF($D$4="˝",W86&amp;H85,X86&amp;S85)</f>
        <v>#DIV/0!</v>
      </c>
    </row>
    <row r="87" spans="1:28" ht="15" customHeight="1">
      <c r="A87" s="126"/>
      <c r="B87" s="207" t="s">
        <v>479</v>
      </c>
      <c r="C87" s="151">
        <f>Angle_4_R1!E4</f>
        <v>0</v>
      </c>
      <c r="D87" s="151"/>
      <c r="E87" s="177"/>
      <c r="F87" s="176">
        <f>Angle_4_R1!G4</f>
        <v>0</v>
      </c>
      <c r="G87" s="110">
        <f>SQRT(SUMSQ(C87,D87*E87))</f>
        <v>0</v>
      </c>
      <c r="J87" s="205" t="s">
        <v>480</v>
      </c>
      <c r="K87" s="230">
        <f>IF(O87=TRUE,1,기본정보!$A$47)</f>
        <v>1</v>
      </c>
      <c r="L87" s="259" t="s">
        <v>481</v>
      </c>
      <c r="M87" s="230" t="b">
        <f>IF(O87=TRUE,FALSE,기본정보!$A$52)</f>
        <v>0</v>
      </c>
      <c r="N87" s="259" t="s">
        <v>482</v>
      </c>
      <c r="O87" s="230" t="b">
        <f>기본정보!$A$46=0</f>
        <v>1</v>
      </c>
      <c r="R87" s="127"/>
      <c r="S87" s="127"/>
      <c r="T87" s="115"/>
      <c r="W87" s="104"/>
      <c r="X87" s="127"/>
    </row>
    <row r="88" spans="1:28" ht="15" customHeight="1">
      <c r="A88" s="126"/>
      <c r="B88" s="105"/>
      <c r="E88" s="127"/>
      <c r="H88" s="127"/>
      <c r="I88" s="127"/>
      <c r="J88" s="127"/>
      <c r="K88" s="127"/>
      <c r="L88" s="127"/>
      <c r="O88" s="127"/>
      <c r="P88" s="127"/>
      <c r="Q88" s="127"/>
      <c r="R88" s="127"/>
      <c r="S88" s="127"/>
      <c r="T88" s="115"/>
      <c r="U88" s="115"/>
      <c r="V88" s="115"/>
    </row>
    <row r="89" spans="1:28" ht="15" customHeight="1">
      <c r="B89" s="108" t="s">
        <v>483</v>
      </c>
      <c r="C89" s="104"/>
      <c r="D89" s="104"/>
      <c r="H89" s="103"/>
      <c r="I89" s="255" t="s">
        <v>52</v>
      </c>
      <c r="J89" s="255" t="s">
        <v>484</v>
      </c>
      <c r="K89" s="103"/>
      <c r="L89" s="103"/>
      <c r="M89" s="103"/>
      <c r="N89" s="103"/>
      <c r="O89" s="228" t="s">
        <v>485</v>
      </c>
      <c r="P89" s="228" t="s">
        <v>486</v>
      </c>
      <c r="V89" s="103"/>
      <c r="AA89" s="104"/>
      <c r="AB89" s="104"/>
    </row>
    <row r="90" spans="1:28" ht="15" customHeight="1">
      <c r="B90" s="353" t="s">
        <v>487</v>
      </c>
      <c r="C90" s="355"/>
      <c r="D90" s="344" t="s">
        <v>488</v>
      </c>
      <c r="E90" s="205" t="s">
        <v>453</v>
      </c>
      <c r="F90" s="205" t="s">
        <v>489</v>
      </c>
      <c r="G90" s="205" t="s">
        <v>490</v>
      </c>
      <c r="H90" s="103"/>
      <c r="I90" s="255"/>
      <c r="J90" s="255">
        <v>95.45</v>
      </c>
      <c r="K90" s="103"/>
      <c r="L90" s="103"/>
      <c r="M90" s="103"/>
      <c r="N90" s="103"/>
      <c r="O90" s="260" t="s">
        <v>491</v>
      </c>
      <c r="P90" s="260" t="s">
        <v>492</v>
      </c>
      <c r="U90" s="103"/>
      <c r="V90" s="103"/>
    </row>
    <row r="91" spans="1:28" ht="15" customHeight="1">
      <c r="B91" s="207" t="s">
        <v>493</v>
      </c>
      <c r="C91" s="261" t="s">
        <v>494</v>
      </c>
      <c r="D91" s="346"/>
      <c r="E91" s="246" t="e">
        <f ca="1">U82</f>
        <v>#N/A</v>
      </c>
      <c r="F91" s="246" t="e">
        <f>V82</f>
        <v>#DIV/0!</v>
      </c>
      <c r="G91" s="262" t="e">
        <f ca="1">F91/E91</f>
        <v>#DIV/0!</v>
      </c>
      <c r="H91" s="103"/>
      <c r="I91" s="230">
        <v>1</v>
      </c>
      <c r="J91" s="230">
        <v>13.97</v>
      </c>
      <c r="K91" s="103"/>
      <c r="L91" s="103"/>
      <c r="M91" s="103"/>
      <c r="N91" s="103"/>
      <c r="O91" s="263">
        <v>0</v>
      </c>
      <c r="P91" s="264" t="s">
        <v>495</v>
      </c>
      <c r="U91" s="103"/>
      <c r="V91" s="103"/>
    </row>
    <row r="92" spans="1:28" ht="15" customHeight="1">
      <c r="B92" s="230">
        <v>1</v>
      </c>
      <c r="C92" s="249">
        <f ca="1">IFERROR(LARGE(U78:U81,B92),0)</f>
        <v>0</v>
      </c>
      <c r="D92" s="205" t="s">
        <v>496</v>
      </c>
      <c r="E92" s="467" t="e">
        <f ca="1">SQRT(SUMSQ(C94:C99,V78:V81))</f>
        <v>#DIV/0!</v>
      </c>
      <c r="F92" s="468"/>
      <c r="G92" s="469" t="e">
        <f ca="1">E92/SQRT(SUMSQ(E93,F93))</f>
        <v>#DIV/0!</v>
      </c>
      <c r="H92" s="103"/>
      <c r="I92" s="230">
        <v>2</v>
      </c>
      <c r="J92" s="230">
        <v>4.53</v>
      </c>
      <c r="K92" s="103"/>
      <c r="L92" s="103"/>
      <c r="M92" s="103"/>
      <c r="N92" s="103"/>
      <c r="O92" s="263">
        <v>1</v>
      </c>
      <c r="P92" s="264" t="s">
        <v>497</v>
      </c>
      <c r="V92" s="103"/>
      <c r="Z92" s="104"/>
      <c r="AA92" s="104"/>
      <c r="AB92" s="104"/>
    </row>
    <row r="93" spans="1:28" ht="15" customHeight="1">
      <c r="B93" s="230">
        <v>2</v>
      </c>
      <c r="C93" s="249">
        <f ca="1">IFERROR(LARGE(U78:U81,B93),0)</f>
        <v>0</v>
      </c>
      <c r="D93" s="205" t="s">
        <v>498</v>
      </c>
      <c r="E93" s="246">
        <f ca="1">C92</f>
        <v>0</v>
      </c>
      <c r="F93" s="246">
        <f ca="1">C93</f>
        <v>0</v>
      </c>
      <c r="G93" s="470"/>
      <c r="I93" s="230">
        <v>3</v>
      </c>
      <c r="J93" s="230">
        <v>3.31</v>
      </c>
      <c r="O93" s="263">
        <v>2</v>
      </c>
      <c r="P93" s="264" t="s">
        <v>499</v>
      </c>
    </row>
    <row r="94" spans="1:28" ht="15" customHeight="1">
      <c r="B94" s="230">
        <v>3</v>
      </c>
      <c r="C94" s="247">
        <f ca="1">IFERROR(LARGE(U78:U81,B94),0)</f>
        <v>0</v>
      </c>
      <c r="D94" s="344" t="s">
        <v>500</v>
      </c>
      <c r="E94" s="265" t="s">
        <v>501</v>
      </c>
      <c r="F94" s="265" t="s">
        <v>502</v>
      </c>
      <c r="G94" s="265" t="s">
        <v>503</v>
      </c>
      <c r="I94" s="230">
        <v>4</v>
      </c>
      <c r="J94" s="230">
        <v>2.87</v>
      </c>
      <c r="O94" s="263">
        <v>3</v>
      </c>
      <c r="P94" s="264" t="s">
        <v>504</v>
      </c>
    </row>
    <row r="95" spans="1:28" ht="15" customHeight="1">
      <c r="B95" s="230">
        <v>4</v>
      </c>
      <c r="C95" s="247">
        <f ca="1">IFERROR(LARGE(U78:U81,B95),0)</f>
        <v>0</v>
      </c>
      <c r="D95" s="346"/>
      <c r="E95" s="230">
        <f ca="1">OFFSET(J77,MATCH(E93,U78:U81,0),0)/IF(OFFSET(K77,MATCH(E93,U78:U81,0),0)="",1,OFFSET(K77,MATCH(E93,U78:U81,0),0))</f>
        <v>0</v>
      </c>
      <c r="F95" s="230">
        <f ca="1">OFFSET(J77,MATCH(F93,U78:U81,0),0)/IF(OFFSET(K77,MATCH(F93,U78:U81,0),0)="",1,OFFSET(K77,MATCH(F93,U78:U81,0),0))</f>
        <v>0</v>
      </c>
      <c r="G95" s="246" t="e">
        <f ca="1">ABS(E95-F95)/(E95+F95)</f>
        <v>#DIV/0!</v>
      </c>
      <c r="I95" s="230">
        <v>5</v>
      </c>
      <c r="J95" s="230">
        <v>2.65</v>
      </c>
      <c r="O95" s="263">
        <v>4</v>
      </c>
      <c r="P95" s="264" t="s">
        <v>505</v>
      </c>
    </row>
    <row r="96" spans="1:28" ht="15" customHeight="1">
      <c r="B96" s="230">
        <v>5</v>
      </c>
      <c r="C96" s="247">
        <f ca="1">IFERROR(LARGE(U78:U81,B96),0)</f>
        <v>0</v>
      </c>
      <c r="D96" s="205" t="s">
        <v>506</v>
      </c>
      <c r="E96" s="255" t="e">
        <f ca="1">IF(AND(G91&lt;0.3,G92&lt;0.3),"사다리꼴","정규")</f>
        <v>#DIV/0!</v>
      </c>
      <c r="I96" s="230">
        <v>6</v>
      </c>
      <c r="J96" s="230">
        <v>2.52</v>
      </c>
      <c r="O96" s="263">
        <v>5</v>
      </c>
      <c r="P96" s="264" t="s">
        <v>507</v>
      </c>
    </row>
    <row r="97" spans="1:30" ht="15" customHeight="1">
      <c r="B97" s="230">
        <v>6</v>
      </c>
      <c r="C97" s="247">
        <f ca="1">IFERROR(LARGE(U78:U81,B97),0)</f>
        <v>0</v>
      </c>
      <c r="D97" s="205" t="s">
        <v>508</v>
      </c>
      <c r="E97" s="230" t="e">
        <f ca="1">IF(E96="정규",IF(OR(S82="∞",S82&gt;=10),2,OFFSET(J90,MATCH(S82,I91:I100,0),0)),ROUND((1-SQRT((1-0.95)*(1-G95^2)))/SQRT((1+G95^2)/6),2))</f>
        <v>#DIV/0!</v>
      </c>
      <c r="I97" s="230">
        <v>7</v>
      </c>
      <c r="J97" s="230">
        <v>2.4300000000000002</v>
      </c>
      <c r="O97" s="263">
        <v>6</v>
      </c>
      <c r="P97" s="264" t="s">
        <v>509</v>
      </c>
    </row>
    <row r="98" spans="1:30" ht="15" customHeight="1">
      <c r="B98" s="230">
        <v>7</v>
      </c>
      <c r="C98" s="247">
        <f ca="1">IFERROR(LARGE(U78:U81,B98),0)</f>
        <v>0</v>
      </c>
      <c r="I98" s="230">
        <v>8</v>
      </c>
      <c r="J98" s="230">
        <v>2.37</v>
      </c>
      <c r="O98" s="263">
        <v>7</v>
      </c>
      <c r="P98" s="264" t="s">
        <v>510</v>
      </c>
    </row>
    <row r="99" spans="1:30" ht="15" customHeight="1">
      <c r="B99" s="230">
        <v>8</v>
      </c>
      <c r="C99" s="247">
        <f ca="1">IFERROR(LARGE(U78:U81,B99),0)</f>
        <v>0</v>
      </c>
      <c r="I99" s="230">
        <v>9</v>
      </c>
      <c r="J99" s="230">
        <v>2.3199999999999998</v>
      </c>
      <c r="O99" s="263">
        <v>8</v>
      </c>
      <c r="P99" s="264" t="s">
        <v>511</v>
      </c>
    </row>
    <row r="100" spans="1:30" ht="15" customHeight="1">
      <c r="I100" s="230" t="s">
        <v>53</v>
      </c>
      <c r="J100" s="230">
        <v>2</v>
      </c>
      <c r="O100" s="263">
        <v>9</v>
      </c>
      <c r="P100" s="264" t="s">
        <v>512</v>
      </c>
    </row>
    <row r="101" spans="1:30" ht="15" customHeight="1">
      <c r="O101" s="103"/>
      <c r="P101" s="103"/>
    </row>
    <row r="102" spans="1:30" ht="15" customHeight="1">
      <c r="A102" s="108" t="s">
        <v>513</v>
      </c>
    </row>
    <row r="103" spans="1:30" ht="15" customHeight="1">
      <c r="A103" s="126" t="s">
        <v>254</v>
      </c>
      <c r="B103" s="101"/>
      <c r="C103" s="101"/>
      <c r="D103" s="101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3"/>
    </row>
    <row r="104" spans="1:30" ht="15" customHeight="1">
      <c r="B104" s="205" t="s">
        <v>394</v>
      </c>
      <c r="C104" s="205" t="s">
        <v>263</v>
      </c>
      <c r="D104" s="205" t="s">
        <v>395</v>
      </c>
      <c r="E104" s="205" t="s">
        <v>396</v>
      </c>
      <c r="F104" s="205" t="s">
        <v>255</v>
      </c>
      <c r="G104" s="205" t="s">
        <v>397</v>
      </c>
      <c r="H104" s="205" t="s">
        <v>398</v>
      </c>
      <c r="I104" s="444" t="s">
        <v>96</v>
      </c>
      <c r="J104" s="445"/>
      <c r="K104" s="102"/>
      <c r="L104" s="102"/>
      <c r="M104" s="103"/>
      <c r="N104" s="205"/>
      <c r="O104" s="205" t="s">
        <v>399</v>
      </c>
      <c r="P104" s="205" t="s">
        <v>400</v>
      </c>
      <c r="Q104" s="205" t="s">
        <v>401</v>
      </c>
      <c r="R104" s="205" t="s">
        <v>402</v>
      </c>
      <c r="S104" s="103"/>
      <c r="T104" s="103"/>
      <c r="U104" s="103"/>
      <c r="V104" s="103"/>
    </row>
    <row r="105" spans="1:30" ht="15" customHeight="1">
      <c r="B105" s="230">
        <f>MAX(E111:E140)</f>
        <v>0</v>
      </c>
      <c r="C105" s="230">
        <f>Angle_4_R3!J4</f>
        <v>0</v>
      </c>
      <c r="D105" s="230">
        <f>Angle_4_R3!D4</f>
        <v>0</v>
      </c>
      <c r="E105" s="230" t="e">
        <f>MATCH(B105,E111:E140,0)</f>
        <v>#N/A</v>
      </c>
      <c r="F105" s="230" t="e">
        <f ca="1">OFFSET(N105,0,MATCH(D105,O104:R104,0))</f>
        <v>#N/A</v>
      </c>
      <c r="G105" s="230" t="e">
        <f ca="1">B105*F105</f>
        <v>#N/A</v>
      </c>
      <c r="H105" s="230" t="e">
        <f ca="1">C105*F105</f>
        <v>#N/A</v>
      </c>
      <c r="I105" s="267" t="str">
        <f>"± "&amp;TEXT(B105,IF(B105&gt;=1000,"# ##0",IF(B105&lt;1,"G/표준","0")))&amp;D105&amp;IF(C111="없음","",", "&amp;C111)</f>
        <v xml:space="preserve">± 00, </v>
      </c>
      <c r="J105" s="230" t="str">
        <f>C105&amp;D105</f>
        <v>00</v>
      </c>
      <c r="K105" s="102"/>
      <c r="L105" s="102"/>
      <c r="M105" s="103"/>
      <c r="N105" s="205" t="s">
        <v>403</v>
      </c>
      <c r="O105" s="232">
        <v>3600</v>
      </c>
      <c r="P105" s="232">
        <v>60</v>
      </c>
      <c r="Q105" s="232">
        <v>1</v>
      </c>
      <c r="R105" s="232">
        <f>DEGREES(ATAN(1/1000))*3600</f>
        <v>206.26473749220222</v>
      </c>
      <c r="S105" s="103"/>
      <c r="T105" s="103"/>
      <c r="U105" s="103"/>
      <c r="V105" s="103"/>
    </row>
    <row r="106" spans="1:30" ht="15" customHeight="1">
      <c r="B106" s="101"/>
      <c r="C106" s="101"/>
      <c r="D106" s="101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3"/>
    </row>
    <row r="107" spans="1:30" ht="15" customHeight="1">
      <c r="A107" s="126" t="s">
        <v>404</v>
      </c>
      <c r="E107" s="127"/>
      <c r="F107" s="101"/>
      <c r="G107" s="105"/>
      <c r="H107" s="105"/>
      <c r="I107" s="105"/>
      <c r="J107" s="105"/>
      <c r="K107" s="105"/>
      <c r="L107" s="105"/>
      <c r="M107" s="105"/>
      <c r="N107" s="105"/>
      <c r="O107" s="105"/>
      <c r="P107" s="101"/>
      <c r="Q107" s="105"/>
      <c r="R107" s="105"/>
      <c r="S107" s="105"/>
      <c r="T107" s="105"/>
      <c r="U107" s="105"/>
      <c r="V107" s="109" t="s">
        <v>527</v>
      </c>
      <c r="AD107" s="105"/>
    </row>
    <row r="108" spans="1:30" ht="15" customHeight="1">
      <c r="B108" s="344" t="s">
        <v>405</v>
      </c>
      <c r="C108" s="344" t="s">
        <v>406</v>
      </c>
      <c r="D108" s="344" t="s">
        <v>407</v>
      </c>
      <c r="E108" s="344" t="s">
        <v>408</v>
      </c>
      <c r="F108" s="344" t="s">
        <v>395</v>
      </c>
      <c r="G108" s="353" t="str">
        <f>"전기식 수준기 지시값 ("&amp;C111&amp;", "&amp;D111&amp;")"</f>
        <v>전기식 수준기 지시값 (, )</v>
      </c>
      <c r="H108" s="354"/>
      <c r="I108" s="354"/>
      <c r="J108" s="354"/>
      <c r="K108" s="354"/>
      <c r="L108" s="355"/>
      <c r="M108" s="437" t="s">
        <v>409</v>
      </c>
      <c r="N108" s="207" t="s">
        <v>408</v>
      </c>
      <c r="O108" s="207" t="s">
        <v>410</v>
      </c>
      <c r="P108" s="207" t="s">
        <v>411</v>
      </c>
      <c r="Q108" s="207" t="s">
        <v>412</v>
      </c>
      <c r="R108" s="441" t="s">
        <v>413</v>
      </c>
      <c r="S108" s="442"/>
      <c r="T108" s="442"/>
      <c r="U108" s="103"/>
      <c r="V108" s="446" t="s">
        <v>414</v>
      </c>
      <c r="W108" s="447"/>
      <c r="X108" s="444" t="s">
        <v>415</v>
      </c>
      <c r="Y108" s="459"/>
      <c r="Z108" s="459"/>
      <c r="AA108" s="459"/>
      <c r="AB108" s="459"/>
      <c r="AC108" s="445"/>
    </row>
    <row r="109" spans="1:30" ht="15" customHeight="1">
      <c r="B109" s="345"/>
      <c r="C109" s="345"/>
      <c r="D109" s="345"/>
      <c r="E109" s="345"/>
      <c r="F109" s="345"/>
      <c r="G109" s="206" t="s">
        <v>416</v>
      </c>
      <c r="H109" s="206" t="s">
        <v>147</v>
      </c>
      <c r="I109" s="206" t="s">
        <v>148</v>
      </c>
      <c r="J109" s="206" t="s">
        <v>149</v>
      </c>
      <c r="K109" s="206" t="s">
        <v>150</v>
      </c>
      <c r="L109" s="233" t="s">
        <v>417</v>
      </c>
      <c r="M109" s="438"/>
      <c r="N109" s="233"/>
      <c r="O109" s="233" t="s">
        <v>418</v>
      </c>
      <c r="P109" s="233" t="s">
        <v>419</v>
      </c>
      <c r="Q109" s="233" t="s">
        <v>420</v>
      </c>
      <c r="R109" s="206" t="s">
        <v>421</v>
      </c>
      <c r="S109" s="439" t="s">
        <v>422</v>
      </c>
      <c r="T109" s="440"/>
      <c r="U109" s="103"/>
      <c r="V109" s="234" t="s">
        <v>423</v>
      </c>
      <c r="W109" s="234" t="s">
        <v>424</v>
      </c>
      <c r="X109" s="205" t="s">
        <v>425</v>
      </c>
      <c r="Y109" s="235" t="s">
        <v>421</v>
      </c>
      <c r="Z109" s="205" t="s">
        <v>422</v>
      </c>
      <c r="AA109" s="236" t="s">
        <v>426</v>
      </c>
      <c r="AB109" s="236" t="s">
        <v>427</v>
      </c>
      <c r="AC109" s="236" t="s">
        <v>428</v>
      </c>
    </row>
    <row r="110" spans="1:30" ht="15" customHeight="1">
      <c r="B110" s="346"/>
      <c r="C110" s="346"/>
      <c r="D110" s="346"/>
      <c r="E110" s="346"/>
      <c r="F110" s="346"/>
      <c r="G110" s="207">
        <f>D105</f>
        <v>0</v>
      </c>
      <c r="H110" s="207">
        <f t="shared" ref="H110:M110" si="31">G110</f>
        <v>0</v>
      </c>
      <c r="I110" s="207">
        <f t="shared" si="31"/>
        <v>0</v>
      </c>
      <c r="J110" s="207">
        <f t="shared" si="31"/>
        <v>0</v>
      </c>
      <c r="K110" s="207">
        <f t="shared" si="31"/>
        <v>0</v>
      </c>
      <c r="L110" s="207">
        <f t="shared" si="31"/>
        <v>0</v>
      </c>
      <c r="M110" s="207">
        <f t="shared" si="31"/>
        <v>0</v>
      </c>
      <c r="N110" s="207" t="s">
        <v>153</v>
      </c>
      <c r="O110" s="207" t="s">
        <v>153</v>
      </c>
      <c r="P110" s="207" t="s">
        <v>153</v>
      </c>
      <c r="Q110" s="207" t="s">
        <v>153</v>
      </c>
      <c r="R110" s="207" t="s">
        <v>153</v>
      </c>
      <c r="S110" s="207" t="s">
        <v>153</v>
      </c>
      <c r="T110" s="207" t="s">
        <v>533</v>
      </c>
      <c r="U110" s="103"/>
      <c r="V110" s="207" t="str">
        <f>IF(D105="˝","˝","˚")</f>
        <v>˚</v>
      </c>
      <c r="W110" s="207" t="str">
        <f>V110</f>
        <v>˚</v>
      </c>
      <c r="X110" s="207" t="str">
        <f>W110</f>
        <v>˚</v>
      </c>
      <c r="Y110" s="207" t="str">
        <f>X110</f>
        <v>˚</v>
      </c>
      <c r="Z110" s="207" t="str">
        <f>Y110</f>
        <v>˚</v>
      </c>
      <c r="AA110" s="207" t="str">
        <f>Z110</f>
        <v>˚</v>
      </c>
      <c r="AB110" s="231">
        <f>IF(TYPE(MATCH("FAIL",AB111:AB140,0))=16,0,1)</f>
        <v>0</v>
      </c>
      <c r="AC110" s="207" t="str">
        <f>AA110</f>
        <v>˚</v>
      </c>
    </row>
    <row r="111" spans="1:30" ht="15" customHeight="1">
      <c r="B111" s="232" t="b">
        <f>IF(TRIM(Angle_4_R3!C4)="",FALSE,TRUE)</f>
        <v>0</v>
      </c>
      <c r="C111" s="230" t="str">
        <f>IF($B111=FALSE,"",Angle_4_R3!A4)</f>
        <v/>
      </c>
      <c r="D111" s="230" t="str">
        <f>IF($B111=FALSE,"",Angle_4_R3!B4)</f>
        <v/>
      </c>
      <c r="E111" s="230" t="str">
        <f>IF($B111=FALSE,"",VALUE(Angle_4_R3!C4))</f>
        <v/>
      </c>
      <c r="F111" s="230" t="str">
        <f>IF($B111=FALSE,"",Angle_4_R3!D4)</f>
        <v/>
      </c>
      <c r="G111" s="232" t="str">
        <f>IF($B111=FALSE,"",Angle_4_R3!O4)</f>
        <v/>
      </c>
      <c r="H111" s="232" t="str">
        <f>IF($B111=FALSE,"",Angle_4_R3!P4)</f>
        <v/>
      </c>
      <c r="I111" s="232" t="str">
        <f>IF($B111=FALSE,"",Angle_4_R3!Q4)</f>
        <v/>
      </c>
      <c r="J111" s="232" t="str">
        <f>IF($B111=FALSE,"",Angle_4_R3!R4)</f>
        <v/>
      </c>
      <c r="K111" s="232" t="str">
        <f>IF($B111=FALSE,"",Angle_4_R3!S4)</f>
        <v/>
      </c>
      <c r="L111" s="232" t="str">
        <f t="shared" ref="L111:L140" si="32">IF($B111=FALSE,"",AVERAGE(G111:K111))</f>
        <v/>
      </c>
      <c r="M111" s="232" t="str">
        <f t="shared" ref="M111:M140" si="33">IF($B111=FALSE,"",STDEV(G111:K111))</f>
        <v/>
      </c>
      <c r="N111" s="237" t="str">
        <f t="shared" ref="N111:N140" si="34">IF($B111=FALSE,"",E111*$F$105)</f>
        <v/>
      </c>
      <c r="O111" s="238" t="str">
        <f>IF($B111=FALSE,"",Angle_4_R3!D37)</f>
        <v/>
      </c>
      <c r="P111" s="239" t="str">
        <f t="shared" ref="P111:P140" si="35">IF($B111=FALSE,"",L111*$F$105)</f>
        <v/>
      </c>
      <c r="Q111" s="240" t="str">
        <f t="shared" ref="Q111:Q140" si="36">IF($B111=FALSE,"",O111-P111)</f>
        <v/>
      </c>
      <c r="R111" s="241" t="str">
        <f t="shared" ref="R111:R140" si="37">IF($B111=FALSE,"",ROUND(Q111,$M$187))</f>
        <v/>
      </c>
      <c r="S111" s="241" t="str">
        <f t="shared" ref="S111:S140" si="38">IF($B111=FALSE,"",ROUND(N111,$M$187)+R111)</f>
        <v/>
      </c>
      <c r="T111" s="241" t="str">
        <f>IF($B111=FALSE,"",ROUND((N111+R111)/3600,$T$187))</f>
        <v/>
      </c>
      <c r="U111" s="103"/>
      <c r="V111" s="230" t="str">
        <f>IF($B111=FALSE,"",IF($D$105="˝",ROUND(Angle_4_R3!L4*$F$105,$M$187),ROUND(Angle_4_R3!L4*$F$105/3600,$T$187)))</f>
        <v/>
      </c>
      <c r="W111" s="230" t="str">
        <f>IF($B111=FALSE,"",IF($D$105="˝",ROUND(Angle_4_R3!M4*$F$105,$M$187),ROUND(Angle_4_R3!M4*$F$105/3600,$T$187)))</f>
        <v/>
      </c>
      <c r="X111" s="230" t="str">
        <f t="shared" ref="X111:X140" si="39">IF($B111=FALSE,"",IF($D$105="˝",TEXT(N111,IF(N111&gt;=1000,"# ##0","0")),TEXT(N111/3600,IF(N111/3600&gt;=1000,"# ##","")&amp;$V$187)))</f>
        <v/>
      </c>
      <c r="Y111" s="190" t="str">
        <f t="shared" ref="Y111:Y140" si="40">IF($B111=FALSE,"",IF($D$105="˝",TEXT(R111,$P$187),TEXT(R111/3600,$V$187)))</f>
        <v/>
      </c>
      <c r="Z111" s="230" t="str">
        <f t="shared" ref="Z111:Z140" si="41">IF($B111=FALSE,"",IF($D$105="˝",TEXT(S111,IF(S111&gt;=1000,"# ##","")&amp;$P$187),TEXT(S111/3600,IF(S111/3600&gt;=1000,"# ##","")&amp;$V$187)))</f>
        <v/>
      </c>
      <c r="AA111" s="230" t="str">
        <f t="shared" ref="AA111:AA140" si="42">IF($B111=FALSE,"",IF($D$105="˝",TEXT(W111-N111,"± "&amp;P$187),TEXT(W111-N111/3600,"± "&amp;V$187)))</f>
        <v/>
      </c>
      <c r="AB111" s="230" t="str">
        <f t="shared" ref="AB111:AB140" si="43">IF($B111=FALSE,"",IF(F111="˝",IF(AND(V111&lt;=S111,S111&lt;=W111),"PASS","FAIL"),IF(AND(V111&lt;=T111,T111&lt;=W111),"PASS","FAIL")))</f>
        <v/>
      </c>
      <c r="AC111" s="230" t="str">
        <f t="shared" ref="AC111:AC140" si="44">IF($B111=FALSE,"",IF($D$105="˝",$W$187,$X$187))</f>
        <v/>
      </c>
    </row>
    <row r="112" spans="1:30" ht="15" customHeight="1">
      <c r="B112" s="232" t="b">
        <f>IF(TRIM(Angle_4_R3!C5)="",FALSE,TRUE)</f>
        <v>0</v>
      </c>
      <c r="C112" s="230" t="str">
        <f>IF($B112=FALSE,"",Angle_4_R3!A5)</f>
        <v/>
      </c>
      <c r="D112" s="230" t="str">
        <f>IF($B112=FALSE,"",Angle_4_R3!B5)</f>
        <v/>
      </c>
      <c r="E112" s="230" t="str">
        <f>IF($B112=FALSE,"",VALUE(Angle_4_R3!C5))</f>
        <v/>
      </c>
      <c r="F112" s="230" t="str">
        <f>IF($B112=FALSE,"",Angle_4_R3!D5)</f>
        <v/>
      </c>
      <c r="G112" s="232" t="str">
        <f>IF($B112=FALSE,"",Angle_4_R3!O5)</f>
        <v/>
      </c>
      <c r="H112" s="232" t="str">
        <f>IF($B112=FALSE,"",Angle_4_R3!P5)</f>
        <v/>
      </c>
      <c r="I112" s="232" t="str">
        <f>IF($B112=FALSE,"",Angle_4_R3!Q5)</f>
        <v/>
      </c>
      <c r="J112" s="232" t="str">
        <f>IF($B112=FALSE,"",Angle_4_R3!R5)</f>
        <v/>
      </c>
      <c r="K112" s="232" t="str">
        <f>IF($B112=FALSE,"",Angle_4_R3!S5)</f>
        <v/>
      </c>
      <c r="L112" s="232" t="str">
        <f t="shared" si="32"/>
        <v/>
      </c>
      <c r="M112" s="232" t="str">
        <f t="shared" si="33"/>
        <v/>
      </c>
      <c r="N112" s="237" t="str">
        <f t="shared" si="34"/>
        <v/>
      </c>
      <c r="O112" s="238" t="str">
        <f>IF($B112=FALSE,"",Angle_4_R3!D38)</f>
        <v/>
      </c>
      <c r="P112" s="239" t="str">
        <f t="shared" si="35"/>
        <v/>
      </c>
      <c r="Q112" s="240" t="str">
        <f t="shared" si="36"/>
        <v/>
      </c>
      <c r="R112" s="241" t="str">
        <f t="shared" si="37"/>
        <v/>
      </c>
      <c r="S112" s="241" t="str">
        <f t="shared" si="38"/>
        <v/>
      </c>
      <c r="T112" s="241" t="str">
        <f t="shared" ref="T112:T140" si="45">IF($B112=FALSE,"",ROUND((N112+R112)/3600,$T$187))</f>
        <v/>
      </c>
      <c r="U112" s="103"/>
      <c r="V112" s="230" t="str">
        <f>IF($B112=FALSE,"",IF($D$105="˝",ROUND(Angle_4_R3!L5*$F$105,$M$187),ROUND(Angle_4_R3!L5*$F$105/3600,$T$187)))</f>
        <v/>
      </c>
      <c r="W112" s="230" t="str">
        <f>IF($B112=FALSE,"",IF($D$105="˝",ROUND(Angle_4_R3!M5*$F$105,$M$187),ROUND(Angle_4_R3!M5*$F$105/3600,$T$187)))</f>
        <v/>
      </c>
      <c r="X112" s="230" t="str">
        <f t="shared" si="39"/>
        <v/>
      </c>
      <c r="Y112" s="190" t="str">
        <f t="shared" si="40"/>
        <v/>
      </c>
      <c r="Z112" s="230" t="str">
        <f t="shared" si="41"/>
        <v/>
      </c>
      <c r="AA112" s="230" t="str">
        <f t="shared" si="42"/>
        <v/>
      </c>
      <c r="AB112" s="230" t="str">
        <f t="shared" si="43"/>
        <v/>
      </c>
      <c r="AC112" s="230" t="str">
        <f t="shared" si="44"/>
        <v/>
      </c>
    </row>
    <row r="113" spans="2:29" ht="15" customHeight="1">
      <c r="B113" s="232" t="b">
        <f>IF(TRIM(Angle_4_R3!C6)="",FALSE,TRUE)</f>
        <v>0</v>
      </c>
      <c r="C113" s="230" t="str">
        <f>IF($B113=FALSE,"",Angle_4_R3!A6)</f>
        <v/>
      </c>
      <c r="D113" s="230" t="str">
        <f>IF($B113=FALSE,"",Angle_4_R3!B6)</f>
        <v/>
      </c>
      <c r="E113" s="230" t="str">
        <f>IF($B113=FALSE,"",VALUE(Angle_4_R3!C6))</f>
        <v/>
      </c>
      <c r="F113" s="230" t="str">
        <f>IF($B113=FALSE,"",Angle_4_R3!D6)</f>
        <v/>
      </c>
      <c r="G113" s="232" t="str">
        <f>IF($B113=FALSE,"",Angle_4_R3!O6)</f>
        <v/>
      </c>
      <c r="H113" s="232" t="str">
        <f>IF($B113=FALSE,"",Angle_4_R3!P6)</f>
        <v/>
      </c>
      <c r="I113" s="232" t="str">
        <f>IF($B113=FALSE,"",Angle_4_R3!Q6)</f>
        <v/>
      </c>
      <c r="J113" s="232" t="str">
        <f>IF($B113=FALSE,"",Angle_4_R3!R6)</f>
        <v/>
      </c>
      <c r="K113" s="232" t="str">
        <f>IF($B113=FALSE,"",Angle_4_R3!S6)</f>
        <v/>
      </c>
      <c r="L113" s="232" t="str">
        <f t="shared" si="32"/>
        <v/>
      </c>
      <c r="M113" s="232" t="str">
        <f t="shared" si="33"/>
        <v/>
      </c>
      <c r="N113" s="237" t="str">
        <f t="shared" si="34"/>
        <v/>
      </c>
      <c r="O113" s="238" t="str">
        <f>IF($B113=FALSE,"",Angle_4_R3!D39)</f>
        <v/>
      </c>
      <c r="P113" s="239" t="str">
        <f t="shared" si="35"/>
        <v/>
      </c>
      <c r="Q113" s="240" t="str">
        <f t="shared" si="36"/>
        <v/>
      </c>
      <c r="R113" s="241" t="str">
        <f t="shared" si="37"/>
        <v/>
      </c>
      <c r="S113" s="241" t="str">
        <f t="shared" si="38"/>
        <v/>
      </c>
      <c r="T113" s="241" t="str">
        <f t="shared" si="45"/>
        <v/>
      </c>
      <c r="U113" s="103"/>
      <c r="V113" s="230" t="str">
        <f>IF($B113=FALSE,"",IF($D$105="˝",ROUND(Angle_4_R3!L6*$F$105,$M$187),ROUND(Angle_4_R3!L6*$F$105/3600,$T$187)))</f>
        <v/>
      </c>
      <c r="W113" s="230" t="str">
        <f>IF($B113=FALSE,"",IF($D$105="˝",ROUND(Angle_4_R3!M6*$F$105,$M$187),ROUND(Angle_4_R3!M6*$F$105/3600,$T$187)))</f>
        <v/>
      </c>
      <c r="X113" s="230" t="str">
        <f t="shared" si="39"/>
        <v/>
      </c>
      <c r="Y113" s="190" t="str">
        <f t="shared" si="40"/>
        <v/>
      </c>
      <c r="Z113" s="230" t="str">
        <f t="shared" si="41"/>
        <v/>
      </c>
      <c r="AA113" s="230" t="str">
        <f t="shared" si="42"/>
        <v/>
      </c>
      <c r="AB113" s="230" t="str">
        <f t="shared" si="43"/>
        <v/>
      </c>
      <c r="AC113" s="230" t="str">
        <f t="shared" si="44"/>
        <v/>
      </c>
    </row>
    <row r="114" spans="2:29" ht="15" customHeight="1">
      <c r="B114" s="232" t="b">
        <f>IF(TRIM(Angle_4_R3!C7)="",FALSE,TRUE)</f>
        <v>0</v>
      </c>
      <c r="C114" s="230" t="str">
        <f>IF($B114=FALSE,"",Angle_4_R3!A7)</f>
        <v/>
      </c>
      <c r="D114" s="230" t="str">
        <f>IF($B114=FALSE,"",Angle_4_R3!B7)</f>
        <v/>
      </c>
      <c r="E114" s="230" t="str">
        <f>IF($B114=FALSE,"",VALUE(Angle_4_R3!C7))</f>
        <v/>
      </c>
      <c r="F114" s="230" t="str">
        <f>IF($B114=FALSE,"",Angle_4_R3!D7)</f>
        <v/>
      </c>
      <c r="G114" s="232" t="str">
        <f>IF($B114=FALSE,"",Angle_4_R3!O7)</f>
        <v/>
      </c>
      <c r="H114" s="232" t="str">
        <f>IF($B114=FALSE,"",Angle_4_R3!P7)</f>
        <v/>
      </c>
      <c r="I114" s="232" t="str">
        <f>IF($B114=FALSE,"",Angle_4_R3!Q7)</f>
        <v/>
      </c>
      <c r="J114" s="232" t="str">
        <f>IF($B114=FALSE,"",Angle_4_R3!R7)</f>
        <v/>
      </c>
      <c r="K114" s="232" t="str">
        <f>IF($B114=FALSE,"",Angle_4_R3!S7)</f>
        <v/>
      </c>
      <c r="L114" s="232" t="str">
        <f t="shared" si="32"/>
        <v/>
      </c>
      <c r="M114" s="232" t="str">
        <f t="shared" si="33"/>
        <v/>
      </c>
      <c r="N114" s="237" t="str">
        <f t="shared" si="34"/>
        <v/>
      </c>
      <c r="O114" s="238" t="str">
        <f>IF($B114=FALSE,"",Angle_4_R3!D40)</f>
        <v/>
      </c>
      <c r="P114" s="239" t="str">
        <f t="shared" si="35"/>
        <v/>
      </c>
      <c r="Q114" s="240" t="str">
        <f t="shared" si="36"/>
        <v/>
      </c>
      <c r="R114" s="241" t="str">
        <f t="shared" si="37"/>
        <v/>
      </c>
      <c r="S114" s="241" t="str">
        <f t="shared" si="38"/>
        <v/>
      </c>
      <c r="T114" s="241" t="str">
        <f t="shared" si="45"/>
        <v/>
      </c>
      <c r="U114" s="103"/>
      <c r="V114" s="230" t="str">
        <f>IF($B114=FALSE,"",IF($D$105="˝",ROUND(Angle_4_R3!L7*$F$105,$M$187),ROUND(Angle_4_R3!L7*$F$105/3600,$T$187)))</f>
        <v/>
      </c>
      <c r="W114" s="230" t="str">
        <f>IF($B114=FALSE,"",IF($D$105="˝",ROUND(Angle_4_R3!M7*$F$105,$M$187),ROUND(Angle_4_R3!M7*$F$105/3600,$T$187)))</f>
        <v/>
      </c>
      <c r="X114" s="230" t="str">
        <f t="shared" si="39"/>
        <v/>
      </c>
      <c r="Y114" s="190" t="str">
        <f t="shared" si="40"/>
        <v/>
      </c>
      <c r="Z114" s="230" t="str">
        <f t="shared" si="41"/>
        <v/>
      </c>
      <c r="AA114" s="230" t="str">
        <f t="shared" si="42"/>
        <v/>
      </c>
      <c r="AB114" s="230" t="str">
        <f t="shared" si="43"/>
        <v/>
      </c>
      <c r="AC114" s="230" t="str">
        <f t="shared" si="44"/>
        <v/>
      </c>
    </row>
    <row r="115" spans="2:29" ht="15" customHeight="1">
      <c r="B115" s="232" t="b">
        <f>IF(TRIM(Angle_4_R3!C8)="",FALSE,TRUE)</f>
        <v>0</v>
      </c>
      <c r="C115" s="230" t="str">
        <f>IF($B115=FALSE,"",Angle_4_R3!A8)</f>
        <v/>
      </c>
      <c r="D115" s="230" t="str">
        <f>IF($B115=FALSE,"",Angle_4_R3!B8)</f>
        <v/>
      </c>
      <c r="E115" s="230" t="str">
        <f>IF($B115=FALSE,"",VALUE(Angle_4_R3!C8))</f>
        <v/>
      </c>
      <c r="F115" s="230" t="str">
        <f>IF($B115=FALSE,"",Angle_4_R3!D8)</f>
        <v/>
      </c>
      <c r="G115" s="232" t="str">
        <f>IF($B115=FALSE,"",Angle_4_R3!O8)</f>
        <v/>
      </c>
      <c r="H115" s="232" t="str">
        <f>IF($B115=FALSE,"",Angle_4_R3!P8)</f>
        <v/>
      </c>
      <c r="I115" s="232" t="str">
        <f>IF($B115=FALSE,"",Angle_4_R3!Q8)</f>
        <v/>
      </c>
      <c r="J115" s="232" t="str">
        <f>IF($B115=FALSE,"",Angle_4_R3!R8)</f>
        <v/>
      </c>
      <c r="K115" s="232" t="str">
        <f>IF($B115=FALSE,"",Angle_4_R3!S8)</f>
        <v/>
      </c>
      <c r="L115" s="232" t="str">
        <f t="shared" si="32"/>
        <v/>
      </c>
      <c r="M115" s="232" t="str">
        <f t="shared" si="33"/>
        <v/>
      </c>
      <c r="N115" s="237" t="str">
        <f t="shared" si="34"/>
        <v/>
      </c>
      <c r="O115" s="238" t="str">
        <f>IF($B115=FALSE,"",Angle_4_R3!D41)</f>
        <v/>
      </c>
      <c r="P115" s="239" t="str">
        <f t="shared" si="35"/>
        <v/>
      </c>
      <c r="Q115" s="240" t="str">
        <f t="shared" si="36"/>
        <v/>
      </c>
      <c r="R115" s="241" t="str">
        <f t="shared" si="37"/>
        <v/>
      </c>
      <c r="S115" s="241" t="str">
        <f t="shared" si="38"/>
        <v/>
      </c>
      <c r="T115" s="241" t="str">
        <f t="shared" si="45"/>
        <v/>
      </c>
      <c r="U115" s="103"/>
      <c r="V115" s="230" t="str">
        <f>IF($B115=FALSE,"",IF($D$105="˝",ROUND(Angle_4_R3!L8*$F$105,$M$187),ROUND(Angle_4_R3!L8*$F$105/3600,$T$187)))</f>
        <v/>
      </c>
      <c r="W115" s="230" t="str">
        <f>IF($B115=FALSE,"",IF($D$105="˝",ROUND(Angle_4_R3!M8*$F$105,$M$187),ROUND(Angle_4_R3!M8*$F$105/3600,$T$187)))</f>
        <v/>
      </c>
      <c r="X115" s="230" t="str">
        <f t="shared" si="39"/>
        <v/>
      </c>
      <c r="Y115" s="190" t="str">
        <f t="shared" si="40"/>
        <v/>
      </c>
      <c r="Z115" s="230" t="str">
        <f t="shared" si="41"/>
        <v/>
      </c>
      <c r="AA115" s="230" t="str">
        <f t="shared" si="42"/>
        <v/>
      </c>
      <c r="AB115" s="230" t="str">
        <f t="shared" si="43"/>
        <v/>
      </c>
      <c r="AC115" s="230" t="str">
        <f t="shared" si="44"/>
        <v/>
      </c>
    </row>
    <row r="116" spans="2:29" ht="15" customHeight="1">
      <c r="B116" s="232" t="b">
        <f>IF(TRIM(Angle_4_R3!C9)="",FALSE,TRUE)</f>
        <v>0</v>
      </c>
      <c r="C116" s="230" t="str">
        <f>IF($B116=FALSE,"",Angle_4_R3!A9)</f>
        <v/>
      </c>
      <c r="D116" s="230" t="str">
        <f>IF($B116=FALSE,"",Angle_4_R3!B9)</f>
        <v/>
      </c>
      <c r="E116" s="230" t="str">
        <f>IF($B116=FALSE,"",VALUE(Angle_4_R3!C9))</f>
        <v/>
      </c>
      <c r="F116" s="230" t="str">
        <f>IF($B116=FALSE,"",Angle_4_R3!D9)</f>
        <v/>
      </c>
      <c r="G116" s="232" t="str">
        <f>IF($B116=FALSE,"",Angle_4_R3!O9)</f>
        <v/>
      </c>
      <c r="H116" s="232" t="str">
        <f>IF($B116=FALSE,"",Angle_4_R3!P9)</f>
        <v/>
      </c>
      <c r="I116" s="232" t="str">
        <f>IF($B116=FALSE,"",Angle_4_R3!Q9)</f>
        <v/>
      </c>
      <c r="J116" s="232" t="str">
        <f>IF($B116=FALSE,"",Angle_4_R3!R9)</f>
        <v/>
      </c>
      <c r="K116" s="232" t="str">
        <f>IF($B116=FALSE,"",Angle_4_R3!S9)</f>
        <v/>
      </c>
      <c r="L116" s="232" t="str">
        <f t="shared" si="32"/>
        <v/>
      </c>
      <c r="M116" s="232" t="str">
        <f t="shared" si="33"/>
        <v/>
      </c>
      <c r="N116" s="237" t="str">
        <f t="shared" si="34"/>
        <v/>
      </c>
      <c r="O116" s="238" t="str">
        <f>IF($B116=FALSE,"",Angle_4_R3!D42)</f>
        <v/>
      </c>
      <c r="P116" s="239" t="str">
        <f t="shared" si="35"/>
        <v/>
      </c>
      <c r="Q116" s="240" t="str">
        <f t="shared" si="36"/>
        <v/>
      </c>
      <c r="R116" s="241" t="str">
        <f t="shared" si="37"/>
        <v/>
      </c>
      <c r="S116" s="241" t="str">
        <f t="shared" si="38"/>
        <v/>
      </c>
      <c r="T116" s="241" t="str">
        <f t="shared" si="45"/>
        <v/>
      </c>
      <c r="U116" s="103"/>
      <c r="V116" s="230" t="str">
        <f>IF($B116=FALSE,"",IF($D$105="˝",ROUND(Angle_4_R3!L9*$F$105,$M$187),ROUND(Angle_4_R3!L9*$F$105/3600,$T$187)))</f>
        <v/>
      </c>
      <c r="W116" s="230" t="str">
        <f>IF($B116=FALSE,"",IF($D$105="˝",ROUND(Angle_4_R3!M9*$F$105,$M$187),ROUND(Angle_4_R3!M9*$F$105/3600,$T$187)))</f>
        <v/>
      </c>
      <c r="X116" s="230" t="str">
        <f t="shared" si="39"/>
        <v/>
      </c>
      <c r="Y116" s="190" t="str">
        <f t="shared" si="40"/>
        <v/>
      </c>
      <c r="Z116" s="230" t="str">
        <f t="shared" si="41"/>
        <v/>
      </c>
      <c r="AA116" s="230" t="str">
        <f t="shared" si="42"/>
        <v/>
      </c>
      <c r="AB116" s="230" t="str">
        <f t="shared" si="43"/>
        <v/>
      </c>
      <c r="AC116" s="230" t="str">
        <f t="shared" si="44"/>
        <v/>
      </c>
    </row>
    <row r="117" spans="2:29" ht="15" customHeight="1">
      <c r="B117" s="232" t="b">
        <f>IF(TRIM(Angle_4_R3!C10)="",FALSE,TRUE)</f>
        <v>0</v>
      </c>
      <c r="C117" s="230" t="str">
        <f>IF($B117=FALSE,"",Angle_4_R3!A10)</f>
        <v/>
      </c>
      <c r="D117" s="230" t="str">
        <f>IF($B117=FALSE,"",Angle_4_R3!B10)</f>
        <v/>
      </c>
      <c r="E117" s="230" t="str">
        <f>IF($B117=FALSE,"",VALUE(Angle_4_R3!C10))</f>
        <v/>
      </c>
      <c r="F117" s="230" t="str">
        <f>IF($B117=FALSE,"",Angle_4_R3!D10)</f>
        <v/>
      </c>
      <c r="G117" s="232" t="str">
        <f>IF($B117=FALSE,"",Angle_4_R3!O10)</f>
        <v/>
      </c>
      <c r="H117" s="232" t="str">
        <f>IF($B117=FALSE,"",Angle_4_R3!P10)</f>
        <v/>
      </c>
      <c r="I117" s="232" t="str">
        <f>IF($B117=FALSE,"",Angle_4_R3!Q10)</f>
        <v/>
      </c>
      <c r="J117" s="232" t="str">
        <f>IF($B117=FALSE,"",Angle_4_R3!R10)</f>
        <v/>
      </c>
      <c r="K117" s="232" t="str">
        <f>IF($B117=FALSE,"",Angle_4_R3!S10)</f>
        <v/>
      </c>
      <c r="L117" s="232" t="str">
        <f t="shared" si="32"/>
        <v/>
      </c>
      <c r="M117" s="232" t="str">
        <f t="shared" si="33"/>
        <v/>
      </c>
      <c r="N117" s="237" t="str">
        <f t="shared" si="34"/>
        <v/>
      </c>
      <c r="O117" s="238" t="str">
        <f>IF($B117=FALSE,"",Angle_4_R3!D43)</f>
        <v/>
      </c>
      <c r="P117" s="239" t="str">
        <f t="shared" si="35"/>
        <v/>
      </c>
      <c r="Q117" s="240" t="str">
        <f t="shared" si="36"/>
        <v/>
      </c>
      <c r="R117" s="241" t="str">
        <f t="shared" si="37"/>
        <v/>
      </c>
      <c r="S117" s="241" t="str">
        <f t="shared" si="38"/>
        <v/>
      </c>
      <c r="T117" s="241" t="str">
        <f t="shared" si="45"/>
        <v/>
      </c>
      <c r="U117" s="103"/>
      <c r="V117" s="230" t="str">
        <f>IF($B117=FALSE,"",IF($D$105="˝",ROUND(Angle_4_R3!L10*$F$105,$M$187),ROUND(Angle_4_R3!L10*$F$105/3600,$T$187)))</f>
        <v/>
      </c>
      <c r="W117" s="230" t="str">
        <f>IF($B117=FALSE,"",IF($D$105="˝",ROUND(Angle_4_R3!M10*$F$105,$M$187),ROUND(Angle_4_R3!M10*$F$105/3600,$T$187)))</f>
        <v/>
      </c>
      <c r="X117" s="230" t="str">
        <f t="shared" si="39"/>
        <v/>
      </c>
      <c r="Y117" s="190" t="str">
        <f t="shared" si="40"/>
        <v/>
      </c>
      <c r="Z117" s="230" t="str">
        <f t="shared" si="41"/>
        <v/>
      </c>
      <c r="AA117" s="230" t="str">
        <f t="shared" si="42"/>
        <v/>
      </c>
      <c r="AB117" s="230" t="str">
        <f t="shared" si="43"/>
        <v/>
      </c>
      <c r="AC117" s="230" t="str">
        <f t="shared" si="44"/>
        <v/>
      </c>
    </row>
    <row r="118" spans="2:29" ht="15" customHeight="1">
      <c r="B118" s="232" t="b">
        <f>IF(TRIM(Angle_4_R3!C11)="",FALSE,TRUE)</f>
        <v>0</v>
      </c>
      <c r="C118" s="230" t="str">
        <f>IF($B118=FALSE,"",Angle_4_R3!A11)</f>
        <v/>
      </c>
      <c r="D118" s="230" t="str">
        <f>IF($B118=FALSE,"",Angle_4_R3!B11)</f>
        <v/>
      </c>
      <c r="E118" s="230" t="str">
        <f>IF($B118=FALSE,"",VALUE(Angle_4_R3!C11))</f>
        <v/>
      </c>
      <c r="F118" s="230" t="str">
        <f>IF($B118=FALSE,"",Angle_4_R3!D11)</f>
        <v/>
      </c>
      <c r="G118" s="232" t="str">
        <f>IF($B118=FALSE,"",Angle_4_R3!O11)</f>
        <v/>
      </c>
      <c r="H118" s="232" t="str">
        <f>IF($B118=FALSE,"",Angle_4_R3!P11)</f>
        <v/>
      </c>
      <c r="I118" s="232" t="str">
        <f>IF($B118=FALSE,"",Angle_4_R3!Q11)</f>
        <v/>
      </c>
      <c r="J118" s="232" t="str">
        <f>IF($B118=FALSE,"",Angle_4_R3!R11)</f>
        <v/>
      </c>
      <c r="K118" s="232" t="str">
        <f>IF($B118=FALSE,"",Angle_4_R3!S11)</f>
        <v/>
      </c>
      <c r="L118" s="232" t="str">
        <f t="shared" si="32"/>
        <v/>
      </c>
      <c r="M118" s="232" t="str">
        <f t="shared" si="33"/>
        <v/>
      </c>
      <c r="N118" s="237" t="str">
        <f t="shared" si="34"/>
        <v/>
      </c>
      <c r="O118" s="238" t="str">
        <f>IF($B118=FALSE,"",Angle_4_R3!D44)</f>
        <v/>
      </c>
      <c r="P118" s="239" t="str">
        <f t="shared" si="35"/>
        <v/>
      </c>
      <c r="Q118" s="240" t="str">
        <f t="shared" si="36"/>
        <v/>
      </c>
      <c r="R118" s="241" t="str">
        <f t="shared" si="37"/>
        <v/>
      </c>
      <c r="S118" s="241" t="str">
        <f t="shared" si="38"/>
        <v/>
      </c>
      <c r="T118" s="241" t="str">
        <f t="shared" si="45"/>
        <v/>
      </c>
      <c r="U118" s="103"/>
      <c r="V118" s="230" t="str">
        <f>IF($B118=FALSE,"",IF($D$105="˝",ROUND(Angle_4_R3!L11*$F$105,$M$187),ROUND(Angle_4_R3!L11*$F$105/3600,$T$187)))</f>
        <v/>
      </c>
      <c r="W118" s="230" t="str">
        <f>IF($B118=FALSE,"",IF($D$105="˝",ROUND(Angle_4_R3!M11*$F$105,$M$187),ROUND(Angle_4_R3!M11*$F$105/3600,$T$187)))</f>
        <v/>
      </c>
      <c r="X118" s="230" t="str">
        <f t="shared" si="39"/>
        <v/>
      </c>
      <c r="Y118" s="190" t="str">
        <f t="shared" si="40"/>
        <v/>
      </c>
      <c r="Z118" s="230" t="str">
        <f t="shared" si="41"/>
        <v/>
      </c>
      <c r="AA118" s="230" t="str">
        <f t="shared" si="42"/>
        <v/>
      </c>
      <c r="AB118" s="230" t="str">
        <f t="shared" si="43"/>
        <v/>
      </c>
      <c r="AC118" s="230" t="str">
        <f t="shared" si="44"/>
        <v/>
      </c>
    </row>
    <row r="119" spans="2:29" ht="15" customHeight="1">
      <c r="B119" s="232" t="b">
        <f>IF(TRIM(Angle_4_R3!C12)="",FALSE,TRUE)</f>
        <v>0</v>
      </c>
      <c r="C119" s="230" t="str">
        <f>IF($B119=FALSE,"",Angle_4_R3!A12)</f>
        <v/>
      </c>
      <c r="D119" s="230" t="str">
        <f>IF($B119=FALSE,"",Angle_4_R3!B12)</f>
        <v/>
      </c>
      <c r="E119" s="230" t="str">
        <f>IF($B119=FALSE,"",VALUE(Angle_4_R3!C12))</f>
        <v/>
      </c>
      <c r="F119" s="230" t="str">
        <f>IF($B119=FALSE,"",Angle_4_R3!D12)</f>
        <v/>
      </c>
      <c r="G119" s="232" t="str">
        <f>IF($B119=FALSE,"",Angle_4_R3!O12)</f>
        <v/>
      </c>
      <c r="H119" s="232" t="str">
        <f>IF($B119=FALSE,"",Angle_4_R3!P12)</f>
        <v/>
      </c>
      <c r="I119" s="232" t="str">
        <f>IF($B119=FALSE,"",Angle_4_R3!Q12)</f>
        <v/>
      </c>
      <c r="J119" s="232" t="str">
        <f>IF($B119=FALSE,"",Angle_4_R3!R12)</f>
        <v/>
      </c>
      <c r="K119" s="232" t="str">
        <f>IF($B119=FALSE,"",Angle_4_R3!S12)</f>
        <v/>
      </c>
      <c r="L119" s="232" t="str">
        <f t="shared" si="32"/>
        <v/>
      </c>
      <c r="M119" s="232" t="str">
        <f t="shared" si="33"/>
        <v/>
      </c>
      <c r="N119" s="237" t="str">
        <f t="shared" si="34"/>
        <v/>
      </c>
      <c r="O119" s="238" t="str">
        <f>IF($B119=FALSE,"",Angle_4_R3!D45)</f>
        <v/>
      </c>
      <c r="P119" s="239" t="str">
        <f t="shared" si="35"/>
        <v/>
      </c>
      <c r="Q119" s="240" t="str">
        <f t="shared" si="36"/>
        <v/>
      </c>
      <c r="R119" s="241" t="str">
        <f t="shared" si="37"/>
        <v/>
      </c>
      <c r="S119" s="241" t="str">
        <f t="shared" si="38"/>
        <v/>
      </c>
      <c r="T119" s="241" t="str">
        <f t="shared" si="45"/>
        <v/>
      </c>
      <c r="U119" s="103"/>
      <c r="V119" s="230" t="str">
        <f>IF($B119=FALSE,"",IF($D$105="˝",ROUND(Angle_4_R3!L12*$F$105,$M$187),ROUND(Angle_4_R3!L12*$F$105/3600,$T$187)))</f>
        <v/>
      </c>
      <c r="W119" s="230" t="str">
        <f>IF($B119=FALSE,"",IF($D$105="˝",ROUND(Angle_4_R3!M12*$F$105,$M$187),ROUND(Angle_4_R3!M12*$F$105/3600,$T$187)))</f>
        <v/>
      </c>
      <c r="X119" s="230" t="str">
        <f t="shared" si="39"/>
        <v/>
      </c>
      <c r="Y119" s="190" t="str">
        <f t="shared" si="40"/>
        <v/>
      </c>
      <c r="Z119" s="230" t="str">
        <f t="shared" si="41"/>
        <v/>
      </c>
      <c r="AA119" s="230" t="str">
        <f t="shared" si="42"/>
        <v/>
      </c>
      <c r="AB119" s="230" t="str">
        <f t="shared" si="43"/>
        <v/>
      </c>
      <c r="AC119" s="230" t="str">
        <f t="shared" si="44"/>
        <v/>
      </c>
    </row>
    <row r="120" spans="2:29" ht="15" customHeight="1">
      <c r="B120" s="232" t="b">
        <f>IF(TRIM(Angle_4_R3!C13)="",FALSE,TRUE)</f>
        <v>0</v>
      </c>
      <c r="C120" s="230" t="str">
        <f>IF($B120=FALSE,"",Angle_4_R3!A13)</f>
        <v/>
      </c>
      <c r="D120" s="230" t="str">
        <f>IF($B120=FALSE,"",Angle_4_R3!B13)</f>
        <v/>
      </c>
      <c r="E120" s="230" t="str">
        <f>IF($B120=FALSE,"",VALUE(Angle_4_R3!C13))</f>
        <v/>
      </c>
      <c r="F120" s="230" t="str">
        <f>IF($B120=FALSE,"",Angle_4_R3!D13)</f>
        <v/>
      </c>
      <c r="G120" s="232" t="str">
        <f>IF($B120=FALSE,"",Angle_4_R3!O13)</f>
        <v/>
      </c>
      <c r="H120" s="232" t="str">
        <f>IF($B120=FALSE,"",Angle_4_R3!P13)</f>
        <v/>
      </c>
      <c r="I120" s="232" t="str">
        <f>IF($B120=FALSE,"",Angle_4_R3!Q13)</f>
        <v/>
      </c>
      <c r="J120" s="232" t="str">
        <f>IF($B120=FALSE,"",Angle_4_R3!R13)</f>
        <v/>
      </c>
      <c r="K120" s="232" t="str">
        <f>IF($B120=FALSE,"",Angle_4_R3!S13)</f>
        <v/>
      </c>
      <c r="L120" s="232" t="str">
        <f t="shared" si="32"/>
        <v/>
      </c>
      <c r="M120" s="232" t="str">
        <f t="shared" si="33"/>
        <v/>
      </c>
      <c r="N120" s="237" t="str">
        <f t="shared" si="34"/>
        <v/>
      </c>
      <c r="O120" s="238" t="str">
        <f>IF($B120=FALSE,"",Angle_4_R3!D46)</f>
        <v/>
      </c>
      <c r="P120" s="239" t="str">
        <f t="shared" si="35"/>
        <v/>
      </c>
      <c r="Q120" s="240" t="str">
        <f t="shared" si="36"/>
        <v/>
      </c>
      <c r="R120" s="241" t="str">
        <f t="shared" si="37"/>
        <v/>
      </c>
      <c r="S120" s="241" t="str">
        <f t="shared" si="38"/>
        <v/>
      </c>
      <c r="T120" s="241" t="str">
        <f t="shared" si="45"/>
        <v/>
      </c>
      <c r="U120" s="103"/>
      <c r="V120" s="230" t="str">
        <f>IF($B120=FALSE,"",IF($D$105="˝",ROUND(Angle_4_R3!L13*$F$105,$M$187),ROUND(Angle_4_R3!L13*$F$105/3600,$T$187)))</f>
        <v/>
      </c>
      <c r="W120" s="230" t="str">
        <f>IF($B120=FALSE,"",IF($D$105="˝",ROUND(Angle_4_R3!M13*$F$105,$M$187),ROUND(Angle_4_R3!M13*$F$105/3600,$T$187)))</f>
        <v/>
      </c>
      <c r="X120" s="230" t="str">
        <f t="shared" si="39"/>
        <v/>
      </c>
      <c r="Y120" s="190" t="str">
        <f t="shared" si="40"/>
        <v/>
      </c>
      <c r="Z120" s="230" t="str">
        <f t="shared" si="41"/>
        <v/>
      </c>
      <c r="AA120" s="230" t="str">
        <f t="shared" si="42"/>
        <v/>
      </c>
      <c r="AB120" s="230" t="str">
        <f t="shared" si="43"/>
        <v/>
      </c>
      <c r="AC120" s="230" t="str">
        <f t="shared" si="44"/>
        <v/>
      </c>
    </row>
    <row r="121" spans="2:29" ht="15" customHeight="1">
      <c r="B121" s="232" t="b">
        <f>IF(TRIM(Angle_4_R3!C14)="",FALSE,TRUE)</f>
        <v>0</v>
      </c>
      <c r="C121" s="230" t="str">
        <f>IF($B121=FALSE,"",Angle_4_R3!A14)</f>
        <v/>
      </c>
      <c r="D121" s="230" t="str">
        <f>IF($B121=FALSE,"",Angle_4_R3!B14)</f>
        <v/>
      </c>
      <c r="E121" s="230" t="str">
        <f>IF($B121=FALSE,"",VALUE(Angle_4_R3!C14))</f>
        <v/>
      </c>
      <c r="F121" s="230" t="str">
        <f>IF($B121=FALSE,"",Angle_4_R3!D14)</f>
        <v/>
      </c>
      <c r="G121" s="232" t="str">
        <f>IF($B121=FALSE,"",Angle_4_R3!O14)</f>
        <v/>
      </c>
      <c r="H121" s="232" t="str">
        <f>IF($B121=FALSE,"",Angle_4_R3!P14)</f>
        <v/>
      </c>
      <c r="I121" s="232" t="str">
        <f>IF($B121=FALSE,"",Angle_4_R3!Q14)</f>
        <v/>
      </c>
      <c r="J121" s="232" t="str">
        <f>IF($B121=FALSE,"",Angle_4_R3!R14)</f>
        <v/>
      </c>
      <c r="K121" s="232" t="str">
        <f>IF($B121=FALSE,"",Angle_4_R3!S14)</f>
        <v/>
      </c>
      <c r="L121" s="232" t="str">
        <f t="shared" si="32"/>
        <v/>
      </c>
      <c r="M121" s="232" t="str">
        <f t="shared" si="33"/>
        <v/>
      </c>
      <c r="N121" s="237" t="str">
        <f t="shared" si="34"/>
        <v/>
      </c>
      <c r="O121" s="238" t="str">
        <f>IF($B121=FALSE,"",Angle_4_R3!D47)</f>
        <v/>
      </c>
      <c r="P121" s="239" t="str">
        <f t="shared" si="35"/>
        <v/>
      </c>
      <c r="Q121" s="240" t="str">
        <f t="shared" si="36"/>
        <v/>
      </c>
      <c r="R121" s="241" t="str">
        <f t="shared" si="37"/>
        <v/>
      </c>
      <c r="S121" s="241" t="str">
        <f t="shared" si="38"/>
        <v/>
      </c>
      <c r="T121" s="241" t="str">
        <f t="shared" si="45"/>
        <v/>
      </c>
      <c r="U121" s="103"/>
      <c r="V121" s="230" t="str">
        <f>IF($B121=FALSE,"",IF($D$105="˝",ROUND(Angle_4_R3!L14*$F$105,$M$187),ROUND(Angle_4_R3!L14*$F$105/3600,$T$187)))</f>
        <v/>
      </c>
      <c r="W121" s="230" t="str">
        <f>IF($B121=FALSE,"",IF($D$105="˝",ROUND(Angle_4_R3!M14*$F$105,$M$187),ROUND(Angle_4_R3!M14*$F$105/3600,$T$187)))</f>
        <v/>
      </c>
      <c r="X121" s="230" t="str">
        <f t="shared" si="39"/>
        <v/>
      </c>
      <c r="Y121" s="190" t="str">
        <f t="shared" si="40"/>
        <v/>
      </c>
      <c r="Z121" s="230" t="str">
        <f t="shared" si="41"/>
        <v/>
      </c>
      <c r="AA121" s="230" t="str">
        <f t="shared" si="42"/>
        <v/>
      </c>
      <c r="AB121" s="230" t="str">
        <f t="shared" si="43"/>
        <v/>
      </c>
      <c r="AC121" s="230" t="str">
        <f t="shared" si="44"/>
        <v/>
      </c>
    </row>
    <row r="122" spans="2:29" ht="15" customHeight="1">
      <c r="B122" s="232" t="b">
        <f>IF(TRIM(Angle_4_R3!C15)="",FALSE,TRUE)</f>
        <v>0</v>
      </c>
      <c r="C122" s="230" t="str">
        <f>IF($B122=FALSE,"",Angle_4_R3!A15)</f>
        <v/>
      </c>
      <c r="D122" s="230" t="str">
        <f>IF($B122=FALSE,"",Angle_4_R3!B15)</f>
        <v/>
      </c>
      <c r="E122" s="230" t="str">
        <f>IF($B122=FALSE,"",VALUE(Angle_4_R3!C15))</f>
        <v/>
      </c>
      <c r="F122" s="230" t="str">
        <f>IF($B122=FALSE,"",Angle_4_R3!D15)</f>
        <v/>
      </c>
      <c r="G122" s="232" t="str">
        <f>IF($B122=FALSE,"",Angle_4_R3!O15)</f>
        <v/>
      </c>
      <c r="H122" s="232" t="str">
        <f>IF($B122=FALSE,"",Angle_4_R3!P15)</f>
        <v/>
      </c>
      <c r="I122" s="232" t="str">
        <f>IF($B122=FALSE,"",Angle_4_R3!Q15)</f>
        <v/>
      </c>
      <c r="J122" s="232" t="str">
        <f>IF($B122=FALSE,"",Angle_4_R3!R15)</f>
        <v/>
      </c>
      <c r="K122" s="232" t="str">
        <f>IF($B122=FALSE,"",Angle_4_R3!S15)</f>
        <v/>
      </c>
      <c r="L122" s="232" t="str">
        <f t="shared" si="32"/>
        <v/>
      </c>
      <c r="M122" s="232" t="str">
        <f t="shared" si="33"/>
        <v/>
      </c>
      <c r="N122" s="237" t="str">
        <f t="shared" si="34"/>
        <v/>
      </c>
      <c r="O122" s="238" t="str">
        <f>IF($B122=FALSE,"",Angle_4_R3!D48)</f>
        <v/>
      </c>
      <c r="P122" s="239" t="str">
        <f t="shared" si="35"/>
        <v/>
      </c>
      <c r="Q122" s="240" t="str">
        <f t="shared" si="36"/>
        <v/>
      </c>
      <c r="R122" s="241" t="str">
        <f t="shared" si="37"/>
        <v/>
      </c>
      <c r="S122" s="241" t="str">
        <f t="shared" si="38"/>
        <v/>
      </c>
      <c r="T122" s="241" t="str">
        <f t="shared" si="45"/>
        <v/>
      </c>
      <c r="U122" s="103"/>
      <c r="V122" s="230" t="str">
        <f>IF($B122=FALSE,"",IF($D$105="˝",ROUND(Angle_4_R3!L15*$F$105,$M$187),ROUND(Angle_4_R3!L15*$F$105/3600,$T$187)))</f>
        <v/>
      </c>
      <c r="W122" s="230" t="str">
        <f>IF($B122=FALSE,"",IF($D$105="˝",ROUND(Angle_4_R3!M15*$F$105,$M$187),ROUND(Angle_4_R3!M15*$F$105/3600,$T$187)))</f>
        <v/>
      </c>
      <c r="X122" s="230" t="str">
        <f t="shared" si="39"/>
        <v/>
      </c>
      <c r="Y122" s="190" t="str">
        <f t="shared" si="40"/>
        <v/>
      </c>
      <c r="Z122" s="230" t="str">
        <f t="shared" si="41"/>
        <v/>
      </c>
      <c r="AA122" s="230" t="str">
        <f t="shared" si="42"/>
        <v/>
      </c>
      <c r="AB122" s="230" t="str">
        <f t="shared" si="43"/>
        <v/>
      </c>
      <c r="AC122" s="230" t="str">
        <f t="shared" si="44"/>
        <v/>
      </c>
    </row>
    <row r="123" spans="2:29" ht="15" customHeight="1">
      <c r="B123" s="232" t="b">
        <f>IF(TRIM(Angle_4_R3!C16)="",FALSE,TRUE)</f>
        <v>0</v>
      </c>
      <c r="C123" s="230" t="str">
        <f>IF($B123=FALSE,"",Angle_4_R3!A16)</f>
        <v/>
      </c>
      <c r="D123" s="230" t="str">
        <f>IF($B123=FALSE,"",Angle_4_R3!B16)</f>
        <v/>
      </c>
      <c r="E123" s="230" t="str">
        <f>IF($B123=FALSE,"",VALUE(Angle_4_R3!C16))</f>
        <v/>
      </c>
      <c r="F123" s="230" t="str">
        <f>IF($B123=FALSE,"",Angle_4_R3!D16)</f>
        <v/>
      </c>
      <c r="G123" s="232" t="str">
        <f>IF($B123=FALSE,"",Angle_4_R3!O16)</f>
        <v/>
      </c>
      <c r="H123" s="232" t="str">
        <f>IF($B123=FALSE,"",Angle_4_R3!P16)</f>
        <v/>
      </c>
      <c r="I123" s="232" t="str">
        <f>IF($B123=FALSE,"",Angle_4_R3!Q16)</f>
        <v/>
      </c>
      <c r="J123" s="232" t="str">
        <f>IF($B123=FALSE,"",Angle_4_R3!R16)</f>
        <v/>
      </c>
      <c r="K123" s="232" t="str">
        <f>IF($B123=FALSE,"",Angle_4_R3!S16)</f>
        <v/>
      </c>
      <c r="L123" s="232" t="str">
        <f t="shared" si="32"/>
        <v/>
      </c>
      <c r="M123" s="232" t="str">
        <f t="shared" si="33"/>
        <v/>
      </c>
      <c r="N123" s="237" t="str">
        <f t="shared" si="34"/>
        <v/>
      </c>
      <c r="O123" s="238" t="str">
        <f>IF($B123=FALSE,"",Angle_4_R3!D49)</f>
        <v/>
      </c>
      <c r="P123" s="239" t="str">
        <f t="shared" si="35"/>
        <v/>
      </c>
      <c r="Q123" s="240" t="str">
        <f t="shared" si="36"/>
        <v/>
      </c>
      <c r="R123" s="241" t="str">
        <f t="shared" si="37"/>
        <v/>
      </c>
      <c r="S123" s="241" t="str">
        <f t="shared" si="38"/>
        <v/>
      </c>
      <c r="T123" s="241" t="str">
        <f t="shared" si="45"/>
        <v/>
      </c>
      <c r="U123" s="103"/>
      <c r="V123" s="230" t="str">
        <f>IF($B123=FALSE,"",IF($D$105="˝",ROUND(Angle_4_R3!L16*$F$105,$M$187),ROUND(Angle_4_R3!L16*$F$105/3600,$T$187)))</f>
        <v/>
      </c>
      <c r="W123" s="230" t="str">
        <f>IF($B123=FALSE,"",IF($D$105="˝",ROUND(Angle_4_R3!M16*$F$105,$M$187),ROUND(Angle_4_R3!M16*$F$105/3600,$T$187)))</f>
        <v/>
      </c>
      <c r="X123" s="230" t="str">
        <f t="shared" si="39"/>
        <v/>
      </c>
      <c r="Y123" s="190" t="str">
        <f t="shared" si="40"/>
        <v/>
      </c>
      <c r="Z123" s="230" t="str">
        <f t="shared" si="41"/>
        <v/>
      </c>
      <c r="AA123" s="230" t="str">
        <f t="shared" si="42"/>
        <v/>
      </c>
      <c r="AB123" s="230" t="str">
        <f t="shared" si="43"/>
        <v/>
      </c>
      <c r="AC123" s="230" t="str">
        <f t="shared" si="44"/>
        <v/>
      </c>
    </row>
    <row r="124" spans="2:29" ht="15" customHeight="1">
      <c r="B124" s="232" t="b">
        <f>IF(TRIM(Angle_4_R3!C17)="",FALSE,TRUE)</f>
        <v>0</v>
      </c>
      <c r="C124" s="230" t="str">
        <f>IF($B124=FALSE,"",Angle_4_R3!A17)</f>
        <v/>
      </c>
      <c r="D124" s="230" t="str">
        <f>IF($B124=FALSE,"",Angle_4_R3!B17)</f>
        <v/>
      </c>
      <c r="E124" s="230" t="str">
        <f>IF($B124=FALSE,"",VALUE(Angle_4_R3!C17))</f>
        <v/>
      </c>
      <c r="F124" s="230" t="str">
        <f>IF($B124=FALSE,"",Angle_4_R3!D17)</f>
        <v/>
      </c>
      <c r="G124" s="232" t="str">
        <f>IF($B124=FALSE,"",Angle_4_R3!O17)</f>
        <v/>
      </c>
      <c r="H124" s="232" t="str">
        <f>IF($B124=FALSE,"",Angle_4_R3!P17)</f>
        <v/>
      </c>
      <c r="I124" s="232" t="str">
        <f>IF($B124=FALSE,"",Angle_4_R3!Q17)</f>
        <v/>
      </c>
      <c r="J124" s="232" t="str">
        <f>IF($B124=FALSE,"",Angle_4_R3!R17)</f>
        <v/>
      </c>
      <c r="K124" s="232" t="str">
        <f>IF($B124=FALSE,"",Angle_4_R3!S17)</f>
        <v/>
      </c>
      <c r="L124" s="232" t="str">
        <f t="shared" si="32"/>
        <v/>
      </c>
      <c r="M124" s="232" t="str">
        <f t="shared" si="33"/>
        <v/>
      </c>
      <c r="N124" s="237" t="str">
        <f t="shared" si="34"/>
        <v/>
      </c>
      <c r="O124" s="238" t="str">
        <f>IF($B124=FALSE,"",Angle_4_R3!D50)</f>
        <v/>
      </c>
      <c r="P124" s="239" t="str">
        <f t="shared" si="35"/>
        <v/>
      </c>
      <c r="Q124" s="240" t="str">
        <f t="shared" si="36"/>
        <v/>
      </c>
      <c r="R124" s="241" t="str">
        <f t="shared" si="37"/>
        <v/>
      </c>
      <c r="S124" s="241" t="str">
        <f t="shared" si="38"/>
        <v/>
      </c>
      <c r="T124" s="241" t="str">
        <f t="shared" si="45"/>
        <v/>
      </c>
      <c r="U124" s="103"/>
      <c r="V124" s="230" t="str">
        <f>IF($B124=FALSE,"",IF($D$105="˝",ROUND(Angle_4_R3!L17*$F$105,$M$187),ROUND(Angle_4_R3!L17*$F$105/3600,$T$187)))</f>
        <v/>
      </c>
      <c r="W124" s="230" t="str">
        <f>IF($B124=FALSE,"",IF($D$105="˝",ROUND(Angle_4_R3!M17*$F$105,$M$187),ROUND(Angle_4_R3!M17*$F$105/3600,$T$187)))</f>
        <v/>
      </c>
      <c r="X124" s="230" t="str">
        <f t="shared" si="39"/>
        <v/>
      </c>
      <c r="Y124" s="190" t="str">
        <f t="shared" si="40"/>
        <v/>
      </c>
      <c r="Z124" s="230" t="str">
        <f t="shared" si="41"/>
        <v/>
      </c>
      <c r="AA124" s="230" t="str">
        <f t="shared" si="42"/>
        <v/>
      </c>
      <c r="AB124" s="230" t="str">
        <f t="shared" si="43"/>
        <v/>
      </c>
      <c r="AC124" s="230" t="str">
        <f t="shared" si="44"/>
        <v/>
      </c>
    </row>
    <row r="125" spans="2:29" ht="15" customHeight="1">
      <c r="B125" s="232" t="b">
        <f>IF(TRIM(Angle_4_R3!C18)="",FALSE,TRUE)</f>
        <v>0</v>
      </c>
      <c r="C125" s="230" t="str">
        <f>IF($B125=FALSE,"",Angle_4_R3!A18)</f>
        <v/>
      </c>
      <c r="D125" s="230" t="str">
        <f>IF($B125=FALSE,"",Angle_4_R3!B18)</f>
        <v/>
      </c>
      <c r="E125" s="230" t="str">
        <f>IF($B125=FALSE,"",VALUE(Angle_4_R3!C18))</f>
        <v/>
      </c>
      <c r="F125" s="230" t="str">
        <f>IF($B125=FALSE,"",Angle_4_R3!D18)</f>
        <v/>
      </c>
      <c r="G125" s="232" t="str">
        <f>IF($B125=FALSE,"",Angle_4_R3!O18)</f>
        <v/>
      </c>
      <c r="H125" s="232" t="str">
        <f>IF($B125=FALSE,"",Angle_4_R3!P18)</f>
        <v/>
      </c>
      <c r="I125" s="232" t="str">
        <f>IF($B125=FALSE,"",Angle_4_R3!Q18)</f>
        <v/>
      </c>
      <c r="J125" s="232" t="str">
        <f>IF($B125=FALSE,"",Angle_4_R3!R18)</f>
        <v/>
      </c>
      <c r="K125" s="232" t="str">
        <f>IF($B125=FALSE,"",Angle_4_R3!S18)</f>
        <v/>
      </c>
      <c r="L125" s="232" t="str">
        <f t="shared" si="32"/>
        <v/>
      </c>
      <c r="M125" s="232" t="str">
        <f t="shared" si="33"/>
        <v/>
      </c>
      <c r="N125" s="237" t="str">
        <f t="shared" si="34"/>
        <v/>
      </c>
      <c r="O125" s="238" t="str">
        <f>IF($B125=FALSE,"",Angle_4_R3!D51)</f>
        <v/>
      </c>
      <c r="P125" s="239" t="str">
        <f t="shared" si="35"/>
        <v/>
      </c>
      <c r="Q125" s="240" t="str">
        <f t="shared" si="36"/>
        <v/>
      </c>
      <c r="R125" s="241" t="str">
        <f t="shared" si="37"/>
        <v/>
      </c>
      <c r="S125" s="241" t="str">
        <f t="shared" si="38"/>
        <v/>
      </c>
      <c r="T125" s="241" t="str">
        <f t="shared" si="45"/>
        <v/>
      </c>
      <c r="U125" s="103"/>
      <c r="V125" s="230" t="str">
        <f>IF($B125=FALSE,"",IF($D$105="˝",ROUND(Angle_4_R3!L18*$F$105,$M$187),ROUND(Angle_4_R3!L18*$F$105/3600,$T$187)))</f>
        <v/>
      </c>
      <c r="W125" s="230" t="str">
        <f>IF($B125=FALSE,"",IF($D$105="˝",ROUND(Angle_4_R3!M18*$F$105,$M$187),ROUND(Angle_4_R3!M18*$F$105/3600,$T$187)))</f>
        <v/>
      </c>
      <c r="X125" s="230" t="str">
        <f t="shared" si="39"/>
        <v/>
      </c>
      <c r="Y125" s="190" t="str">
        <f t="shared" si="40"/>
        <v/>
      </c>
      <c r="Z125" s="230" t="str">
        <f t="shared" si="41"/>
        <v/>
      </c>
      <c r="AA125" s="230" t="str">
        <f t="shared" si="42"/>
        <v/>
      </c>
      <c r="AB125" s="230" t="str">
        <f t="shared" si="43"/>
        <v/>
      </c>
      <c r="AC125" s="230" t="str">
        <f t="shared" si="44"/>
        <v/>
      </c>
    </row>
    <row r="126" spans="2:29" ht="15" customHeight="1">
      <c r="B126" s="232" t="b">
        <f>IF(TRIM(Angle_4_R3!C19)="",FALSE,TRUE)</f>
        <v>0</v>
      </c>
      <c r="C126" s="230" t="str">
        <f>IF($B126=FALSE,"",Angle_4_R3!A19)</f>
        <v/>
      </c>
      <c r="D126" s="230" t="str">
        <f>IF($B126=FALSE,"",Angle_4_R3!B19)</f>
        <v/>
      </c>
      <c r="E126" s="230" t="str">
        <f>IF($B126=FALSE,"",VALUE(Angle_4_R3!C19))</f>
        <v/>
      </c>
      <c r="F126" s="230" t="str">
        <f>IF($B126=FALSE,"",Angle_4_R3!D19)</f>
        <v/>
      </c>
      <c r="G126" s="232" t="str">
        <f>IF($B126=FALSE,"",Angle_4_R3!O19)</f>
        <v/>
      </c>
      <c r="H126" s="232" t="str">
        <f>IF($B126=FALSE,"",Angle_4_R3!P19)</f>
        <v/>
      </c>
      <c r="I126" s="232" t="str">
        <f>IF($B126=FALSE,"",Angle_4_R3!Q19)</f>
        <v/>
      </c>
      <c r="J126" s="232" t="str">
        <f>IF($B126=FALSE,"",Angle_4_R3!R19)</f>
        <v/>
      </c>
      <c r="K126" s="232" t="str">
        <f>IF($B126=FALSE,"",Angle_4_R3!S19)</f>
        <v/>
      </c>
      <c r="L126" s="232" t="str">
        <f t="shared" si="32"/>
        <v/>
      </c>
      <c r="M126" s="232" t="str">
        <f t="shared" si="33"/>
        <v/>
      </c>
      <c r="N126" s="237" t="str">
        <f t="shared" si="34"/>
        <v/>
      </c>
      <c r="O126" s="238" t="str">
        <f>IF($B126=FALSE,"",Angle_4_R3!D52)</f>
        <v/>
      </c>
      <c r="P126" s="239" t="str">
        <f t="shared" si="35"/>
        <v/>
      </c>
      <c r="Q126" s="240" t="str">
        <f t="shared" si="36"/>
        <v/>
      </c>
      <c r="R126" s="241" t="str">
        <f t="shared" si="37"/>
        <v/>
      </c>
      <c r="S126" s="241" t="str">
        <f t="shared" si="38"/>
        <v/>
      </c>
      <c r="T126" s="241" t="str">
        <f t="shared" si="45"/>
        <v/>
      </c>
      <c r="U126" s="103"/>
      <c r="V126" s="230" t="str">
        <f>IF($B126=FALSE,"",IF($D$105="˝",ROUND(Angle_4_R3!L19*$F$105,$M$187),ROUND(Angle_4_R3!L19*$F$105/3600,$T$187)))</f>
        <v/>
      </c>
      <c r="W126" s="230" t="str">
        <f>IF($B126=FALSE,"",IF($D$105="˝",ROUND(Angle_4_R3!M19*$F$105,$M$187),ROUND(Angle_4_R3!M19*$F$105/3600,$T$187)))</f>
        <v/>
      </c>
      <c r="X126" s="230" t="str">
        <f t="shared" si="39"/>
        <v/>
      </c>
      <c r="Y126" s="190" t="str">
        <f t="shared" si="40"/>
        <v/>
      </c>
      <c r="Z126" s="230" t="str">
        <f t="shared" si="41"/>
        <v/>
      </c>
      <c r="AA126" s="230" t="str">
        <f t="shared" si="42"/>
        <v/>
      </c>
      <c r="AB126" s="230" t="str">
        <f t="shared" si="43"/>
        <v/>
      </c>
      <c r="AC126" s="230" t="str">
        <f t="shared" si="44"/>
        <v/>
      </c>
    </row>
    <row r="127" spans="2:29" ht="15" customHeight="1">
      <c r="B127" s="232" t="b">
        <f>IF(TRIM(Angle_4_R3!C20)="",FALSE,TRUE)</f>
        <v>0</v>
      </c>
      <c r="C127" s="230" t="str">
        <f>IF($B127=FALSE,"",Angle_4_R3!A20)</f>
        <v/>
      </c>
      <c r="D127" s="230" t="str">
        <f>IF($B127=FALSE,"",Angle_4_R3!B20)</f>
        <v/>
      </c>
      <c r="E127" s="230" t="str">
        <f>IF($B127=FALSE,"",VALUE(Angle_4_R3!C20))</f>
        <v/>
      </c>
      <c r="F127" s="230" t="str">
        <f>IF($B127=FALSE,"",Angle_4_R3!D20)</f>
        <v/>
      </c>
      <c r="G127" s="232" t="str">
        <f>IF($B127=FALSE,"",Angle_4_R3!O20)</f>
        <v/>
      </c>
      <c r="H127" s="232" t="str">
        <f>IF($B127=FALSE,"",Angle_4_R3!P20)</f>
        <v/>
      </c>
      <c r="I127" s="232" t="str">
        <f>IF($B127=FALSE,"",Angle_4_R3!Q20)</f>
        <v/>
      </c>
      <c r="J127" s="232" t="str">
        <f>IF($B127=FALSE,"",Angle_4_R3!R20)</f>
        <v/>
      </c>
      <c r="K127" s="232" t="str">
        <f>IF($B127=FALSE,"",Angle_4_R3!S20)</f>
        <v/>
      </c>
      <c r="L127" s="232" t="str">
        <f t="shared" si="32"/>
        <v/>
      </c>
      <c r="M127" s="232" t="str">
        <f t="shared" si="33"/>
        <v/>
      </c>
      <c r="N127" s="237" t="str">
        <f t="shared" si="34"/>
        <v/>
      </c>
      <c r="O127" s="238" t="str">
        <f>IF($B127=FALSE,"",Angle_4_R3!D53)</f>
        <v/>
      </c>
      <c r="P127" s="239" t="str">
        <f t="shared" si="35"/>
        <v/>
      </c>
      <c r="Q127" s="240" t="str">
        <f t="shared" si="36"/>
        <v/>
      </c>
      <c r="R127" s="241" t="str">
        <f t="shared" si="37"/>
        <v/>
      </c>
      <c r="S127" s="241" t="str">
        <f t="shared" si="38"/>
        <v/>
      </c>
      <c r="T127" s="241" t="str">
        <f t="shared" si="45"/>
        <v/>
      </c>
      <c r="U127" s="103"/>
      <c r="V127" s="230" t="str">
        <f>IF($B127=FALSE,"",IF($D$105="˝",ROUND(Angle_4_R3!L20*$F$105,$M$187),ROUND(Angle_4_R3!L20*$F$105/3600,$T$187)))</f>
        <v/>
      </c>
      <c r="W127" s="230" t="str">
        <f>IF($B127=FALSE,"",IF($D$105="˝",ROUND(Angle_4_R3!M20*$F$105,$M$187),ROUND(Angle_4_R3!M20*$F$105/3600,$T$187)))</f>
        <v/>
      </c>
      <c r="X127" s="230" t="str">
        <f t="shared" si="39"/>
        <v/>
      </c>
      <c r="Y127" s="190" t="str">
        <f t="shared" si="40"/>
        <v/>
      </c>
      <c r="Z127" s="230" t="str">
        <f t="shared" si="41"/>
        <v/>
      </c>
      <c r="AA127" s="230" t="str">
        <f t="shared" si="42"/>
        <v/>
      </c>
      <c r="AB127" s="230" t="str">
        <f t="shared" si="43"/>
        <v/>
      </c>
      <c r="AC127" s="230" t="str">
        <f t="shared" si="44"/>
        <v/>
      </c>
    </row>
    <row r="128" spans="2:29" ht="15" customHeight="1">
      <c r="B128" s="232" t="b">
        <f>IF(TRIM(Angle_4_R3!C21)="",FALSE,TRUE)</f>
        <v>0</v>
      </c>
      <c r="C128" s="230" t="str">
        <f>IF($B128=FALSE,"",Angle_4_R3!A21)</f>
        <v/>
      </c>
      <c r="D128" s="230" t="str">
        <f>IF($B128=FALSE,"",Angle_4_R3!B21)</f>
        <v/>
      </c>
      <c r="E128" s="230" t="str">
        <f>IF($B128=FALSE,"",VALUE(Angle_4_R3!C21))</f>
        <v/>
      </c>
      <c r="F128" s="230" t="str">
        <f>IF($B128=FALSE,"",Angle_4_R3!D21)</f>
        <v/>
      </c>
      <c r="G128" s="232" t="str">
        <f>IF($B128=FALSE,"",Angle_4_R3!O21)</f>
        <v/>
      </c>
      <c r="H128" s="232" t="str">
        <f>IF($B128=FALSE,"",Angle_4_R3!P21)</f>
        <v/>
      </c>
      <c r="I128" s="232" t="str">
        <f>IF($B128=FALSE,"",Angle_4_R3!Q21)</f>
        <v/>
      </c>
      <c r="J128" s="232" t="str">
        <f>IF($B128=FALSE,"",Angle_4_R3!R21)</f>
        <v/>
      </c>
      <c r="K128" s="232" t="str">
        <f>IF($B128=FALSE,"",Angle_4_R3!S21)</f>
        <v/>
      </c>
      <c r="L128" s="232" t="str">
        <f t="shared" si="32"/>
        <v/>
      </c>
      <c r="M128" s="232" t="str">
        <f t="shared" si="33"/>
        <v/>
      </c>
      <c r="N128" s="237" t="str">
        <f t="shared" si="34"/>
        <v/>
      </c>
      <c r="O128" s="238" t="str">
        <f>IF($B128=FALSE,"",Angle_4_R3!D54)</f>
        <v/>
      </c>
      <c r="P128" s="239" t="str">
        <f t="shared" si="35"/>
        <v/>
      </c>
      <c r="Q128" s="240" t="str">
        <f t="shared" si="36"/>
        <v/>
      </c>
      <c r="R128" s="241" t="str">
        <f t="shared" si="37"/>
        <v/>
      </c>
      <c r="S128" s="241" t="str">
        <f t="shared" si="38"/>
        <v/>
      </c>
      <c r="T128" s="241" t="str">
        <f t="shared" si="45"/>
        <v/>
      </c>
      <c r="U128" s="103"/>
      <c r="V128" s="230" t="str">
        <f>IF($B128=FALSE,"",IF($D$105="˝",ROUND(Angle_4_R3!L21*$F$105,$M$187),ROUND(Angle_4_R3!L21*$F$105/3600,$T$187)))</f>
        <v/>
      </c>
      <c r="W128" s="230" t="str">
        <f>IF($B128=FALSE,"",IF($D$105="˝",ROUND(Angle_4_R3!M21*$F$105,$M$187),ROUND(Angle_4_R3!M21*$F$105/3600,$T$187)))</f>
        <v/>
      </c>
      <c r="X128" s="230" t="str">
        <f t="shared" si="39"/>
        <v/>
      </c>
      <c r="Y128" s="190" t="str">
        <f t="shared" si="40"/>
        <v/>
      </c>
      <c r="Z128" s="230" t="str">
        <f t="shared" si="41"/>
        <v/>
      </c>
      <c r="AA128" s="230" t="str">
        <f t="shared" si="42"/>
        <v/>
      </c>
      <c r="AB128" s="230" t="str">
        <f t="shared" si="43"/>
        <v/>
      </c>
      <c r="AC128" s="230" t="str">
        <f t="shared" si="44"/>
        <v/>
      </c>
    </row>
    <row r="129" spans="2:29" ht="15" customHeight="1">
      <c r="B129" s="232" t="b">
        <f>IF(TRIM(Angle_4_R3!C22)="",FALSE,TRUE)</f>
        <v>0</v>
      </c>
      <c r="C129" s="230" t="str">
        <f>IF($B129=FALSE,"",Angle_4_R3!A22)</f>
        <v/>
      </c>
      <c r="D129" s="230" t="str">
        <f>IF($B129=FALSE,"",Angle_4_R3!B22)</f>
        <v/>
      </c>
      <c r="E129" s="230" t="str">
        <f>IF($B129=FALSE,"",VALUE(Angle_4_R3!C22))</f>
        <v/>
      </c>
      <c r="F129" s="230" t="str">
        <f>IF($B129=FALSE,"",Angle_4_R3!D22)</f>
        <v/>
      </c>
      <c r="G129" s="232" t="str">
        <f>IF($B129=FALSE,"",Angle_4_R3!O22)</f>
        <v/>
      </c>
      <c r="H129" s="232" t="str">
        <f>IF($B129=FALSE,"",Angle_4_R3!P22)</f>
        <v/>
      </c>
      <c r="I129" s="232" t="str">
        <f>IF($B129=FALSE,"",Angle_4_R3!Q22)</f>
        <v/>
      </c>
      <c r="J129" s="232" t="str">
        <f>IF($B129=FALSE,"",Angle_4_R3!R22)</f>
        <v/>
      </c>
      <c r="K129" s="232" t="str">
        <f>IF($B129=FALSE,"",Angle_4_R3!S22)</f>
        <v/>
      </c>
      <c r="L129" s="232" t="str">
        <f t="shared" si="32"/>
        <v/>
      </c>
      <c r="M129" s="232" t="str">
        <f t="shared" si="33"/>
        <v/>
      </c>
      <c r="N129" s="237" t="str">
        <f t="shared" si="34"/>
        <v/>
      </c>
      <c r="O129" s="238" t="str">
        <f>IF($B129=FALSE,"",Angle_4_R3!D55)</f>
        <v/>
      </c>
      <c r="P129" s="239" t="str">
        <f t="shared" si="35"/>
        <v/>
      </c>
      <c r="Q129" s="240" t="str">
        <f t="shared" si="36"/>
        <v/>
      </c>
      <c r="R129" s="241" t="str">
        <f t="shared" si="37"/>
        <v/>
      </c>
      <c r="S129" s="241" t="str">
        <f t="shared" si="38"/>
        <v/>
      </c>
      <c r="T129" s="241" t="str">
        <f t="shared" si="45"/>
        <v/>
      </c>
      <c r="U129" s="103"/>
      <c r="V129" s="230" t="str">
        <f>IF($B129=FALSE,"",IF($D$105="˝",ROUND(Angle_4_R3!L22*$F$105,$M$187),ROUND(Angle_4_R3!L22*$F$105/3600,$T$187)))</f>
        <v/>
      </c>
      <c r="W129" s="230" t="str">
        <f>IF($B129=FALSE,"",IF($D$105="˝",ROUND(Angle_4_R3!M22*$F$105,$M$187),ROUND(Angle_4_R3!M22*$F$105/3600,$T$187)))</f>
        <v/>
      </c>
      <c r="X129" s="230" t="str">
        <f t="shared" si="39"/>
        <v/>
      </c>
      <c r="Y129" s="190" t="str">
        <f t="shared" si="40"/>
        <v/>
      </c>
      <c r="Z129" s="230" t="str">
        <f t="shared" si="41"/>
        <v/>
      </c>
      <c r="AA129" s="230" t="str">
        <f t="shared" si="42"/>
        <v/>
      </c>
      <c r="AB129" s="230" t="str">
        <f t="shared" si="43"/>
        <v/>
      </c>
      <c r="AC129" s="230" t="str">
        <f t="shared" si="44"/>
        <v/>
      </c>
    </row>
    <row r="130" spans="2:29" ht="15" customHeight="1">
      <c r="B130" s="232" t="b">
        <f>IF(TRIM(Angle_4_R3!C23)="",FALSE,TRUE)</f>
        <v>0</v>
      </c>
      <c r="C130" s="230" t="str">
        <f>IF($B130=FALSE,"",Angle_4_R3!A23)</f>
        <v/>
      </c>
      <c r="D130" s="230" t="str">
        <f>IF($B130=FALSE,"",Angle_4_R3!B23)</f>
        <v/>
      </c>
      <c r="E130" s="230" t="str">
        <f>IF($B130=FALSE,"",VALUE(Angle_4_R3!C23))</f>
        <v/>
      </c>
      <c r="F130" s="230" t="str">
        <f>IF($B130=FALSE,"",Angle_4_R3!D23)</f>
        <v/>
      </c>
      <c r="G130" s="232" t="str">
        <f>IF($B130=FALSE,"",Angle_4_R3!O23)</f>
        <v/>
      </c>
      <c r="H130" s="232" t="str">
        <f>IF($B130=FALSE,"",Angle_4_R3!P23)</f>
        <v/>
      </c>
      <c r="I130" s="232" t="str">
        <f>IF($B130=FALSE,"",Angle_4_R3!Q23)</f>
        <v/>
      </c>
      <c r="J130" s="232" t="str">
        <f>IF($B130=FALSE,"",Angle_4_R3!R23)</f>
        <v/>
      </c>
      <c r="K130" s="232" t="str">
        <f>IF($B130=FALSE,"",Angle_4_R3!S23)</f>
        <v/>
      </c>
      <c r="L130" s="232" t="str">
        <f t="shared" si="32"/>
        <v/>
      </c>
      <c r="M130" s="232" t="str">
        <f t="shared" si="33"/>
        <v/>
      </c>
      <c r="N130" s="237" t="str">
        <f t="shared" si="34"/>
        <v/>
      </c>
      <c r="O130" s="238" t="str">
        <f>IF($B130=FALSE,"",Angle_4_R3!D56)</f>
        <v/>
      </c>
      <c r="P130" s="239" t="str">
        <f t="shared" si="35"/>
        <v/>
      </c>
      <c r="Q130" s="240" t="str">
        <f t="shared" si="36"/>
        <v/>
      </c>
      <c r="R130" s="241" t="str">
        <f t="shared" si="37"/>
        <v/>
      </c>
      <c r="S130" s="241" t="str">
        <f t="shared" si="38"/>
        <v/>
      </c>
      <c r="T130" s="241" t="str">
        <f t="shared" si="45"/>
        <v/>
      </c>
      <c r="U130" s="103"/>
      <c r="V130" s="230" t="str">
        <f>IF($B130=FALSE,"",IF($D$105="˝",ROUND(Angle_4_R3!L23*$F$105,$M$187),ROUND(Angle_4_R3!L23*$F$105/3600,$T$187)))</f>
        <v/>
      </c>
      <c r="W130" s="230" t="str">
        <f>IF($B130=FALSE,"",IF($D$105="˝",ROUND(Angle_4_R3!M23*$F$105,$M$187),ROUND(Angle_4_R3!M23*$F$105/3600,$T$187)))</f>
        <v/>
      </c>
      <c r="X130" s="230" t="str">
        <f t="shared" si="39"/>
        <v/>
      </c>
      <c r="Y130" s="190" t="str">
        <f t="shared" si="40"/>
        <v/>
      </c>
      <c r="Z130" s="230" t="str">
        <f t="shared" si="41"/>
        <v/>
      </c>
      <c r="AA130" s="230" t="str">
        <f t="shared" si="42"/>
        <v/>
      </c>
      <c r="AB130" s="230" t="str">
        <f t="shared" si="43"/>
        <v/>
      </c>
      <c r="AC130" s="230" t="str">
        <f t="shared" si="44"/>
        <v/>
      </c>
    </row>
    <row r="131" spans="2:29" ht="15" customHeight="1">
      <c r="B131" s="232" t="b">
        <f>IF(TRIM(Angle_4_R3!C24)="",FALSE,TRUE)</f>
        <v>0</v>
      </c>
      <c r="C131" s="230" t="str">
        <f>IF($B131=FALSE,"",Angle_4_R3!A24)</f>
        <v/>
      </c>
      <c r="D131" s="230" t="str">
        <f>IF($B131=FALSE,"",Angle_4_R3!B24)</f>
        <v/>
      </c>
      <c r="E131" s="230" t="str">
        <f>IF($B131=FALSE,"",VALUE(Angle_4_R3!C24))</f>
        <v/>
      </c>
      <c r="F131" s="230" t="str">
        <f>IF($B131=FALSE,"",Angle_4_R3!D24)</f>
        <v/>
      </c>
      <c r="G131" s="232" t="str">
        <f>IF($B131=FALSE,"",Angle_4_R3!O24)</f>
        <v/>
      </c>
      <c r="H131" s="232" t="str">
        <f>IF($B131=FALSE,"",Angle_4_R3!P24)</f>
        <v/>
      </c>
      <c r="I131" s="232" t="str">
        <f>IF($B131=FALSE,"",Angle_4_R3!Q24)</f>
        <v/>
      </c>
      <c r="J131" s="232" t="str">
        <f>IF($B131=FALSE,"",Angle_4_R3!R24)</f>
        <v/>
      </c>
      <c r="K131" s="232" t="str">
        <f>IF($B131=FALSE,"",Angle_4_R3!S24)</f>
        <v/>
      </c>
      <c r="L131" s="232" t="str">
        <f t="shared" si="32"/>
        <v/>
      </c>
      <c r="M131" s="232" t="str">
        <f t="shared" si="33"/>
        <v/>
      </c>
      <c r="N131" s="237" t="str">
        <f t="shared" si="34"/>
        <v/>
      </c>
      <c r="O131" s="238" t="str">
        <f>IF($B131=FALSE,"",Angle_4_R3!D57)</f>
        <v/>
      </c>
      <c r="P131" s="239" t="str">
        <f t="shared" si="35"/>
        <v/>
      </c>
      <c r="Q131" s="240" t="str">
        <f t="shared" si="36"/>
        <v/>
      </c>
      <c r="R131" s="241" t="str">
        <f t="shared" si="37"/>
        <v/>
      </c>
      <c r="S131" s="241" t="str">
        <f t="shared" si="38"/>
        <v/>
      </c>
      <c r="T131" s="241" t="str">
        <f t="shared" si="45"/>
        <v/>
      </c>
      <c r="U131" s="103"/>
      <c r="V131" s="230" t="str">
        <f>IF($B131=FALSE,"",IF($D$105="˝",ROUND(Angle_4_R3!L24*$F$105,$M$187),ROUND(Angle_4_R3!L24*$F$105/3600,$T$187)))</f>
        <v/>
      </c>
      <c r="W131" s="230" t="str">
        <f>IF($B131=FALSE,"",IF($D$105="˝",ROUND(Angle_4_R3!M24*$F$105,$M$187),ROUND(Angle_4_R3!M24*$F$105/3600,$T$187)))</f>
        <v/>
      </c>
      <c r="X131" s="230" t="str">
        <f t="shared" si="39"/>
        <v/>
      </c>
      <c r="Y131" s="190" t="str">
        <f t="shared" si="40"/>
        <v/>
      </c>
      <c r="Z131" s="230" t="str">
        <f t="shared" si="41"/>
        <v/>
      </c>
      <c r="AA131" s="230" t="str">
        <f t="shared" si="42"/>
        <v/>
      </c>
      <c r="AB131" s="230" t="str">
        <f t="shared" si="43"/>
        <v/>
      </c>
      <c r="AC131" s="230" t="str">
        <f t="shared" si="44"/>
        <v/>
      </c>
    </row>
    <row r="132" spans="2:29" ht="15" customHeight="1">
      <c r="B132" s="232" t="b">
        <f>IF(TRIM(Angle_4_R3!C25)="",FALSE,TRUE)</f>
        <v>0</v>
      </c>
      <c r="C132" s="230" t="str">
        <f>IF($B132=FALSE,"",Angle_4_R3!A25)</f>
        <v/>
      </c>
      <c r="D132" s="230" t="str">
        <f>IF($B132=FALSE,"",Angle_4_R3!B25)</f>
        <v/>
      </c>
      <c r="E132" s="230" t="str">
        <f>IF($B132=FALSE,"",VALUE(Angle_4_R3!C25))</f>
        <v/>
      </c>
      <c r="F132" s="230" t="str">
        <f>IF($B132=FALSE,"",Angle_4_R3!D25)</f>
        <v/>
      </c>
      <c r="G132" s="232" t="str">
        <f>IF($B132=FALSE,"",Angle_4_R3!O25)</f>
        <v/>
      </c>
      <c r="H132" s="232" t="str">
        <f>IF($B132=FALSE,"",Angle_4_R3!P25)</f>
        <v/>
      </c>
      <c r="I132" s="232" t="str">
        <f>IF($B132=FALSE,"",Angle_4_R3!Q25)</f>
        <v/>
      </c>
      <c r="J132" s="232" t="str">
        <f>IF($B132=FALSE,"",Angle_4_R3!R25)</f>
        <v/>
      </c>
      <c r="K132" s="232" t="str">
        <f>IF($B132=FALSE,"",Angle_4_R3!S25)</f>
        <v/>
      </c>
      <c r="L132" s="232" t="str">
        <f t="shared" si="32"/>
        <v/>
      </c>
      <c r="M132" s="232" t="str">
        <f t="shared" si="33"/>
        <v/>
      </c>
      <c r="N132" s="237" t="str">
        <f t="shared" si="34"/>
        <v/>
      </c>
      <c r="O132" s="238" t="str">
        <f>IF($B132=FALSE,"",Angle_4_R3!D58)</f>
        <v/>
      </c>
      <c r="P132" s="239" t="str">
        <f t="shared" si="35"/>
        <v/>
      </c>
      <c r="Q132" s="240" t="str">
        <f t="shared" si="36"/>
        <v/>
      </c>
      <c r="R132" s="241" t="str">
        <f t="shared" si="37"/>
        <v/>
      </c>
      <c r="S132" s="241" t="str">
        <f t="shared" si="38"/>
        <v/>
      </c>
      <c r="T132" s="241" t="str">
        <f t="shared" si="45"/>
        <v/>
      </c>
      <c r="U132" s="103"/>
      <c r="V132" s="230" t="str">
        <f>IF($B132=FALSE,"",IF($D$105="˝",ROUND(Angle_4_R3!L25*$F$105,$M$187),ROUND(Angle_4_R3!L25*$F$105/3600,$T$187)))</f>
        <v/>
      </c>
      <c r="W132" s="230" t="str">
        <f>IF($B132=FALSE,"",IF($D$105="˝",ROUND(Angle_4_R3!M25*$F$105,$M$187),ROUND(Angle_4_R3!M25*$F$105/3600,$T$187)))</f>
        <v/>
      </c>
      <c r="X132" s="230" t="str">
        <f t="shared" si="39"/>
        <v/>
      </c>
      <c r="Y132" s="190" t="str">
        <f t="shared" si="40"/>
        <v/>
      </c>
      <c r="Z132" s="230" t="str">
        <f t="shared" si="41"/>
        <v/>
      </c>
      <c r="AA132" s="230" t="str">
        <f t="shared" si="42"/>
        <v/>
      </c>
      <c r="AB132" s="230" t="str">
        <f t="shared" si="43"/>
        <v/>
      </c>
      <c r="AC132" s="230" t="str">
        <f t="shared" si="44"/>
        <v/>
      </c>
    </row>
    <row r="133" spans="2:29" ht="15" customHeight="1">
      <c r="B133" s="232" t="b">
        <f>IF(TRIM(Angle_4_R3!C26)="",FALSE,TRUE)</f>
        <v>0</v>
      </c>
      <c r="C133" s="230" t="str">
        <f>IF($B133=FALSE,"",Angle_4_R3!A26)</f>
        <v/>
      </c>
      <c r="D133" s="230" t="str">
        <f>IF($B133=FALSE,"",Angle_4_R3!B26)</f>
        <v/>
      </c>
      <c r="E133" s="230" t="str">
        <f>IF($B133=FALSE,"",VALUE(Angle_4_R3!C26))</f>
        <v/>
      </c>
      <c r="F133" s="230" t="str">
        <f>IF($B133=FALSE,"",Angle_4_R3!D26)</f>
        <v/>
      </c>
      <c r="G133" s="232" t="str">
        <f>IF($B133=FALSE,"",Angle_4_R3!O26)</f>
        <v/>
      </c>
      <c r="H133" s="232" t="str">
        <f>IF($B133=FALSE,"",Angle_4_R3!P26)</f>
        <v/>
      </c>
      <c r="I133" s="232" t="str">
        <f>IF($B133=FALSE,"",Angle_4_R3!Q26)</f>
        <v/>
      </c>
      <c r="J133" s="232" t="str">
        <f>IF($B133=FALSE,"",Angle_4_R3!R26)</f>
        <v/>
      </c>
      <c r="K133" s="232" t="str">
        <f>IF($B133=FALSE,"",Angle_4_R3!S26)</f>
        <v/>
      </c>
      <c r="L133" s="232" t="str">
        <f t="shared" si="32"/>
        <v/>
      </c>
      <c r="M133" s="232" t="str">
        <f t="shared" si="33"/>
        <v/>
      </c>
      <c r="N133" s="237" t="str">
        <f t="shared" si="34"/>
        <v/>
      </c>
      <c r="O133" s="238" t="str">
        <f>IF($B133=FALSE,"",Angle_4_R3!D59)</f>
        <v/>
      </c>
      <c r="P133" s="239" t="str">
        <f t="shared" si="35"/>
        <v/>
      </c>
      <c r="Q133" s="240" t="str">
        <f t="shared" si="36"/>
        <v/>
      </c>
      <c r="R133" s="241" t="str">
        <f t="shared" si="37"/>
        <v/>
      </c>
      <c r="S133" s="241" t="str">
        <f t="shared" si="38"/>
        <v/>
      </c>
      <c r="T133" s="241" t="str">
        <f t="shared" si="45"/>
        <v/>
      </c>
      <c r="U133" s="103"/>
      <c r="V133" s="230" t="str">
        <f>IF($B133=FALSE,"",IF($D$105="˝",ROUND(Angle_4_R3!L26*$F$105,$M$187),ROUND(Angle_4_R3!L26*$F$105/3600,$T$187)))</f>
        <v/>
      </c>
      <c r="W133" s="230" t="str">
        <f>IF($B133=FALSE,"",IF($D$105="˝",ROUND(Angle_4_R3!M26*$F$105,$M$187),ROUND(Angle_4_R3!M26*$F$105/3600,$T$187)))</f>
        <v/>
      </c>
      <c r="X133" s="230" t="str">
        <f t="shared" si="39"/>
        <v/>
      </c>
      <c r="Y133" s="190" t="str">
        <f t="shared" si="40"/>
        <v/>
      </c>
      <c r="Z133" s="230" t="str">
        <f t="shared" si="41"/>
        <v/>
      </c>
      <c r="AA133" s="230" t="str">
        <f t="shared" si="42"/>
        <v/>
      </c>
      <c r="AB133" s="230" t="str">
        <f t="shared" si="43"/>
        <v/>
      </c>
      <c r="AC133" s="230" t="str">
        <f t="shared" si="44"/>
        <v/>
      </c>
    </row>
    <row r="134" spans="2:29" ht="15" customHeight="1">
      <c r="B134" s="232" t="b">
        <f>IF(TRIM(Angle_4_R3!C27)="",FALSE,TRUE)</f>
        <v>0</v>
      </c>
      <c r="C134" s="230" t="str">
        <f>IF($B134=FALSE,"",Angle_4_R3!A27)</f>
        <v/>
      </c>
      <c r="D134" s="230" t="str">
        <f>IF($B134=FALSE,"",Angle_4_R3!B27)</f>
        <v/>
      </c>
      <c r="E134" s="230" t="str">
        <f>IF($B134=FALSE,"",VALUE(Angle_4_R3!C27))</f>
        <v/>
      </c>
      <c r="F134" s="230" t="str">
        <f>IF($B134=FALSE,"",Angle_4_R3!D27)</f>
        <v/>
      </c>
      <c r="G134" s="232" t="str">
        <f>IF($B134=FALSE,"",Angle_4_R3!O27)</f>
        <v/>
      </c>
      <c r="H134" s="232" t="str">
        <f>IF($B134=FALSE,"",Angle_4_R3!P27)</f>
        <v/>
      </c>
      <c r="I134" s="232" t="str">
        <f>IF($B134=FALSE,"",Angle_4_R3!Q27)</f>
        <v/>
      </c>
      <c r="J134" s="232" t="str">
        <f>IF($B134=FALSE,"",Angle_4_R3!R27)</f>
        <v/>
      </c>
      <c r="K134" s="232" t="str">
        <f>IF($B134=FALSE,"",Angle_4_R3!S27)</f>
        <v/>
      </c>
      <c r="L134" s="232" t="str">
        <f t="shared" si="32"/>
        <v/>
      </c>
      <c r="M134" s="232" t="str">
        <f t="shared" si="33"/>
        <v/>
      </c>
      <c r="N134" s="237" t="str">
        <f t="shared" si="34"/>
        <v/>
      </c>
      <c r="O134" s="238" t="str">
        <f>IF($B134=FALSE,"",Angle_4_R3!D60)</f>
        <v/>
      </c>
      <c r="P134" s="239" t="str">
        <f t="shared" si="35"/>
        <v/>
      </c>
      <c r="Q134" s="240" t="str">
        <f t="shared" si="36"/>
        <v/>
      </c>
      <c r="R134" s="241" t="str">
        <f t="shared" si="37"/>
        <v/>
      </c>
      <c r="S134" s="241" t="str">
        <f t="shared" si="38"/>
        <v/>
      </c>
      <c r="T134" s="241" t="str">
        <f t="shared" si="45"/>
        <v/>
      </c>
      <c r="U134" s="103"/>
      <c r="V134" s="230" t="str">
        <f>IF($B134=FALSE,"",IF($D$105="˝",ROUND(Angle_4_R3!L27*$F$105,$M$187),ROUND(Angle_4_R3!L27*$F$105/3600,$T$187)))</f>
        <v/>
      </c>
      <c r="W134" s="230" t="str">
        <f>IF($B134=FALSE,"",IF($D$105="˝",ROUND(Angle_4_R3!M27*$F$105,$M$187),ROUND(Angle_4_R3!M27*$F$105/3600,$T$187)))</f>
        <v/>
      </c>
      <c r="X134" s="230" t="str">
        <f t="shared" si="39"/>
        <v/>
      </c>
      <c r="Y134" s="190" t="str">
        <f t="shared" si="40"/>
        <v/>
      </c>
      <c r="Z134" s="230" t="str">
        <f t="shared" si="41"/>
        <v/>
      </c>
      <c r="AA134" s="230" t="str">
        <f t="shared" si="42"/>
        <v/>
      </c>
      <c r="AB134" s="230" t="str">
        <f t="shared" si="43"/>
        <v/>
      </c>
      <c r="AC134" s="230" t="str">
        <f t="shared" si="44"/>
        <v/>
      </c>
    </row>
    <row r="135" spans="2:29" ht="15" customHeight="1">
      <c r="B135" s="232" t="b">
        <f>IF(TRIM(Angle_4_R3!C28)="",FALSE,TRUE)</f>
        <v>0</v>
      </c>
      <c r="C135" s="230" t="str">
        <f>IF($B135=FALSE,"",Angle_4_R3!A28)</f>
        <v/>
      </c>
      <c r="D135" s="230" t="str">
        <f>IF($B135=FALSE,"",Angle_4_R3!B28)</f>
        <v/>
      </c>
      <c r="E135" s="230" t="str">
        <f>IF($B135=FALSE,"",VALUE(Angle_4_R3!C28))</f>
        <v/>
      </c>
      <c r="F135" s="230" t="str">
        <f>IF($B135=FALSE,"",Angle_4_R3!D28)</f>
        <v/>
      </c>
      <c r="G135" s="232" t="str">
        <f>IF($B135=FALSE,"",Angle_4_R3!O28)</f>
        <v/>
      </c>
      <c r="H135" s="232" t="str">
        <f>IF($B135=FALSE,"",Angle_4_R3!P28)</f>
        <v/>
      </c>
      <c r="I135" s="232" t="str">
        <f>IF($B135=FALSE,"",Angle_4_R3!Q28)</f>
        <v/>
      </c>
      <c r="J135" s="232" t="str">
        <f>IF($B135=FALSE,"",Angle_4_R3!R28)</f>
        <v/>
      </c>
      <c r="K135" s="232" t="str">
        <f>IF($B135=FALSE,"",Angle_4_R3!S28)</f>
        <v/>
      </c>
      <c r="L135" s="232" t="str">
        <f t="shared" si="32"/>
        <v/>
      </c>
      <c r="M135" s="232" t="str">
        <f t="shared" si="33"/>
        <v/>
      </c>
      <c r="N135" s="237" t="str">
        <f t="shared" si="34"/>
        <v/>
      </c>
      <c r="O135" s="238" t="str">
        <f>IF($B135=FALSE,"",Angle_4_R3!D61)</f>
        <v/>
      </c>
      <c r="P135" s="239" t="str">
        <f t="shared" si="35"/>
        <v/>
      </c>
      <c r="Q135" s="240" t="str">
        <f t="shared" si="36"/>
        <v/>
      </c>
      <c r="R135" s="241" t="str">
        <f t="shared" si="37"/>
        <v/>
      </c>
      <c r="S135" s="241" t="str">
        <f t="shared" si="38"/>
        <v/>
      </c>
      <c r="T135" s="241" t="str">
        <f t="shared" si="45"/>
        <v/>
      </c>
      <c r="U135" s="103"/>
      <c r="V135" s="230" t="str">
        <f>IF($B135=FALSE,"",IF($D$105="˝",ROUND(Angle_4_R3!L28*$F$105,$M$187),ROUND(Angle_4_R3!L28*$F$105/3600,$T$187)))</f>
        <v/>
      </c>
      <c r="W135" s="230" t="str">
        <f>IF($B135=FALSE,"",IF($D$105="˝",ROUND(Angle_4_R3!M28*$F$105,$M$187),ROUND(Angle_4_R3!M28*$F$105/3600,$T$187)))</f>
        <v/>
      </c>
      <c r="X135" s="230" t="str">
        <f t="shared" si="39"/>
        <v/>
      </c>
      <c r="Y135" s="190" t="str">
        <f t="shared" si="40"/>
        <v/>
      </c>
      <c r="Z135" s="230" t="str">
        <f t="shared" si="41"/>
        <v/>
      </c>
      <c r="AA135" s="230" t="str">
        <f t="shared" si="42"/>
        <v/>
      </c>
      <c r="AB135" s="230" t="str">
        <f t="shared" si="43"/>
        <v/>
      </c>
      <c r="AC135" s="230" t="str">
        <f t="shared" si="44"/>
        <v/>
      </c>
    </row>
    <row r="136" spans="2:29" ht="15" customHeight="1">
      <c r="B136" s="232" t="b">
        <f>IF(TRIM(Angle_4_R3!C29)="",FALSE,TRUE)</f>
        <v>0</v>
      </c>
      <c r="C136" s="230" t="str">
        <f>IF($B136=FALSE,"",Angle_4_R3!A29)</f>
        <v/>
      </c>
      <c r="D136" s="230" t="str">
        <f>IF($B136=FALSE,"",Angle_4_R3!B29)</f>
        <v/>
      </c>
      <c r="E136" s="230" t="str">
        <f>IF($B136=FALSE,"",VALUE(Angle_4_R3!C29))</f>
        <v/>
      </c>
      <c r="F136" s="230" t="str">
        <f>IF($B136=FALSE,"",Angle_4_R3!D29)</f>
        <v/>
      </c>
      <c r="G136" s="232" t="str">
        <f>IF($B136=FALSE,"",Angle_4_R3!O29)</f>
        <v/>
      </c>
      <c r="H136" s="232" t="str">
        <f>IF($B136=FALSE,"",Angle_4_R3!P29)</f>
        <v/>
      </c>
      <c r="I136" s="232" t="str">
        <f>IF($B136=FALSE,"",Angle_4_R3!Q29)</f>
        <v/>
      </c>
      <c r="J136" s="232" t="str">
        <f>IF($B136=FALSE,"",Angle_4_R3!R29)</f>
        <v/>
      </c>
      <c r="K136" s="232" t="str">
        <f>IF($B136=FALSE,"",Angle_4_R3!S29)</f>
        <v/>
      </c>
      <c r="L136" s="232" t="str">
        <f t="shared" si="32"/>
        <v/>
      </c>
      <c r="M136" s="232" t="str">
        <f t="shared" si="33"/>
        <v/>
      </c>
      <c r="N136" s="237" t="str">
        <f t="shared" si="34"/>
        <v/>
      </c>
      <c r="O136" s="238" t="str">
        <f>IF($B136=FALSE,"",Angle_4_R3!D62)</f>
        <v/>
      </c>
      <c r="P136" s="239" t="str">
        <f t="shared" si="35"/>
        <v/>
      </c>
      <c r="Q136" s="240" t="str">
        <f t="shared" si="36"/>
        <v/>
      </c>
      <c r="R136" s="241" t="str">
        <f t="shared" si="37"/>
        <v/>
      </c>
      <c r="S136" s="241" t="str">
        <f t="shared" si="38"/>
        <v/>
      </c>
      <c r="T136" s="241" t="str">
        <f t="shared" si="45"/>
        <v/>
      </c>
      <c r="U136" s="103"/>
      <c r="V136" s="230" t="str">
        <f>IF($B136=FALSE,"",IF($D$105="˝",ROUND(Angle_4_R3!L29*$F$105,$M$187),ROUND(Angle_4_R3!L29*$F$105/3600,$T$187)))</f>
        <v/>
      </c>
      <c r="W136" s="230" t="str">
        <f>IF($B136=FALSE,"",IF($D$105="˝",ROUND(Angle_4_R3!M29*$F$105,$M$187),ROUND(Angle_4_R3!M29*$F$105/3600,$T$187)))</f>
        <v/>
      </c>
      <c r="X136" s="230" t="str">
        <f t="shared" si="39"/>
        <v/>
      </c>
      <c r="Y136" s="190" t="str">
        <f t="shared" si="40"/>
        <v/>
      </c>
      <c r="Z136" s="230" t="str">
        <f t="shared" si="41"/>
        <v/>
      </c>
      <c r="AA136" s="230" t="str">
        <f t="shared" si="42"/>
        <v/>
      </c>
      <c r="AB136" s="230" t="str">
        <f t="shared" si="43"/>
        <v/>
      </c>
      <c r="AC136" s="230" t="str">
        <f t="shared" si="44"/>
        <v/>
      </c>
    </row>
    <row r="137" spans="2:29" ht="15" customHeight="1">
      <c r="B137" s="232" t="b">
        <f>IF(TRIM(Angle_4_R3!C30)="",FALSE,TRUE)</f>
        <v>0</v>
      </c>
      <c r="C137" s="230" t="str">
        <f>IF($B137=FALSE,"",Angle_4_R3!A30)</f>
        <v/>
      </c>
      <c r="D137" s="230" t="str">
        <f>IF($B137=FALSE,"",Angle_4_R3!B30)</f>
        <v/>
      </c>
      <c r="E137" s="230" t="str">
        <f>IF($B137=FALSE,"",VALUE(Angle_4_R3!C30))</f>
        <v/>
      </c>
      <c r="F137" s="230" t="str">
        <f>IF($B137=FALSE,"",Angle_4_R3!D30)</f>
        <v/>
      </c>
      <c r="G137" s="232" t="str">
        <f>IF($B137=FALSE,"",Angle_4_R3!O30)</f>
        <v/>
      </c>
      <c r="H137" s="232" t="str">
        <f>IF($B137=FALSE,"",Angle_4_R3!P30)</f>
        <v/>
      </c>
      <c r="I137" s="232" t="str">
        <f>IF($B137=FALSE,"",Angle_4_R3!Q30)</f>
        <v/>
      </c>
      <c r="J137" s="232" t="str">
        <f>IF($B137=FALSE,"",Angle_4_R3!R30)</f>
        <v/>
      </c>
      <c r="K137" s="232" t="str">
        <f>IF($B137=FALSE,"",Angle_4_R3!S30)</f>
        <v/>
      </c>
      <c r="L137" s="232" t="str">
        <f t="shared" si="32"/>
        <v/>
      </c>
      <c r="M137" s="232" t="str">
        <f t="shared" si="33"/>
        <v/>
      </c>
      <c r="N137" s="237" t="str">
        <f t="shared" si="34"/>
        <v/>
      </c>
      <c r="O137" s="238" t="str">
        <f>IF($B137=FALSE,"",Angle_4_R3!D63)</f>
        <v/>
      </c>
      <c r="P137" s="239" t="str">
        <f t="shared" si="35"/>
        <v/>
      </c>
      <c r="Q137" s="240" t="str">
        <f t="shared" si="36"/>
        <v/>
      </c>
      <c r="R137" s="241" t="str">
        <f t="shared" si="37"/>
        <v/>
      </c>
      <c r="S137" s="241" t="str">
        <f t="shared" si="38"/>
        <v/>
      </c>
      <c r="T137" s="241" t="str">
        <f t="shared" si="45"/>
        <v/>
      </c>
      <c r="U137" s="103"/>
      <c r="V137" s="230" t="str">
        <f>IF($B137=FALSE,"",IF($D$105="˝",ROUND(Angle_4_R3!L30*$F$105,$M$187),ROUND(Angle_4_R3!L30*$F$105/3600,$T$187)))</f>
        <v/>
      </c>
      <c r="W137" s="230" t="str">
        <f>IF($B137=FALSE,"",IF($D$105="˝",ROUND(Angle_4_R3!M30*$F$105,$M$187),ROUND(Angle_4_R3!M30*$F$105/3600,$T$187)))</f>
        <v/>
      </c>
      <c r="X137" s="230" t="str">
        <f t="shared" si="39"/>
        <v/>
      </c>
      <c r="Y137" s="190" t="str">
        <f t="shared" si="40"/>
        <v/>
      </c>
      <c r="Z137" s="230" t="str">
        <f t="shared" si="41"/>
        <v/>
      </c>
      <c r="AA137" s="230" t="str">
        <f t="shared" si="42"/>
        <v/>
      </c>
      <c r="AB137" s="230" t="str">
        <f t="shared" si="43"/>
        <v/>
      </c>
      <c r="AC137" s="230" t="str">
        <f t="shared" si="44"/>
        <v/>
      </c>
    </row>
    <row r="138" spans="2:29" ht="15" customHeight="1">
      <c r="B138" s="232" t="b">
        <f>IF(TRIM(Angle_4_R3!C31)="",FALSE,TRUE)</f>
        <v>0</v>
      </c>
      <c r="C138" s="230" t="str">
        <f>IF($B138=FALSE,"",Angle_4_R3!A31)</f>
        <v/>
      </c>
      <c r="D138" s="230" t="str">
        <f>IF($B138=FALSE,"",Angle_4_R3!B31)</f>
        <v/>
      </c>
      <c r="E138" s="230" t="str">
        <f>IF($B138=FALSE,"",VALUE(Angle_4_R3!C31))</f>
        <v/>
      </c>
      <c r="F138" s="230" t="str">
        <f>IF($B138=FALSE,"",Angle_4_R3!D31)</f>
        <v/>
      </c>
      <c r="G138" s="232" t="str">
        <f>IF($B138=FALSE,"",Angle_4_R3!O31)</f>
        <v/>
      </c>
      <c r="H138" s="232" t="str">
        <f>IF($B138=FALSE,"",Angle_4_R3!P31)</f>
        <v/>
      </c>
      <c r="I138" s="232" t="str">
        <f>IF($B138=FALSE,"",Angle_4_R3!Q31)</f>
        <v/>
      </c>
      <c r="J138" s="232" t="str">
        <f>IF($B138=FALSE,"",Angle_4_R3!R31)</f>
        <v/>
      </c>
      <c r="K138" s="232" t="str">
        <f>IF($B138=FALSE,"",Angle_4_R3!S31)</f>
        <v/>
      </c>
      <c r="L138" s="232" t="str">
        <f t="shared" si="32"/>
        <v/>
      </c>
      <c r="M138" s="232" t="str">
        <f t="shared" si="33"/>
        <v/>
      </c>
      <c r="N138" s="237" t="str">
        <f t="shared" si="34"/>
        <v/>
      </c>
      <c r="O138" s="238" t="str">
        <f>IF($B138=FALSE,"",Angle_4_R3!D64)</f>
        <v/>
      </c>
      <c r="P138" s="239" t="str">
        <f t="shared" si="35"/>
        <v/>
      </c>
      <c r="Q138" s="240" t="str">
        <f t="shared" si="36"/>
        <v/>
      </c>
      <c r="R138" s="241" t="str">
        <f t="shared" si="37"/>
        <v/>
      </c>
      <c r="S138" s="241" t="str">
        <f t="shared" si="38"/>
        <v/>
      </c>
      <c r="T138" s="241" t="str">
        <f t="shared" si="45"/>
        <v/>
      </c>
      <c r="U138" s="103"/>
      <c r="V138" s="230" t="str">
        <f>IF($B138=FALSE,"",IF($D$105="˝",ROUND(Angle_4_R3!L31*$F$105,$M$187),ROUND(Angle_4_R3!L31*$F$105/3600,$T$187)))</f>
        <v/>
      </c>
      <c r="W138" s="230" t="str">
        <f>IF($B138=FALSE,"",IF($D$105="˝",ROUND(Angle_4_R3!M31*$F$105,$M$187),ROUND(Angle_4_R3!M31*$F$105/3600,$T$187)))</f>
        <v/>
      </c>
      <c r="X138" s="230" t="str">
        <f t="shared" si="39"/>
        <v/>
      </c>
      <c r="Y138" s="190" t="str">
        <f t="shared" si="40"/>
        <v/>
      </c>
      <c r="Z138" s="230" t="str">
        <f t="shared" si="41"/>
        <v/>
      </c>
      <c r="AA138" s="230" t="str">
        <f t="shared" si="42"/>
        <v/>
      </c>
      <c r="AB138" s="230" t="str">
        <f t="shared" si="43"/>
        <v/>
      </c>
      <c r="AC138" s="230" t="str">
        <f t="shared" si="44"/>
        <v/>
      </c>
    </row>
    <row r="139" spans="2:29" ht="15" customHeight="1">
      <c r="B139" s="232" t="b">
        <f>IF(TRIM(Angle_4_R3!C32)="",FALSE,TRUE)</f>
        <v>0</v>
      </c>
      <c r="C139" s="230" t="str">
        <f>IF($B139=FALSE,"",Angle_4_R3!A32)</f>
        <v/>
      </c>
      <c r="D139" s="230" t="str">
        <f>IF($B139=FALSE,"",Angle_4_R3!B32)</f>
        <v/>
      </c>
      <c r="E139" s="230" t="str">
        <f>IF($B139=FALSE,"",VALUE(Angle_4_R3!C32))</f>
        <v/>
      </c>
      <c r="F139" s="230" t="str">
        <f>IF($B139=FALSE,"",Angle_4_R3!D32)</f>
        <v/>
      </c>
      <c r="G139" s="232" t="str">
        <f>IF($B139=FALSE,"",Angle_4_R3!O32)</f>
        <v/>
      </c>
      <c r="H139" s="232" t="str">
        <f>IF($B139=FALSE,"",Angle_4_R3!P32)</f>
        <v/>
      </c>
      <c r="I139" s="232" t="str">
        <f>IF($B139=FALSE,"",Angle_4_R3!Q32)</f>
        <v/>
      </c>
      <c r="J139" s="232" t="str">
        <f>IF($B139=FALSE,"",Angle_4_R3!R32)</f>
        <v/>
      </c>
      <c r="K139" s="232" t="str">
        <f>IF($B139=FALSE,"",Angle_4_R3!S32)</f>
        <v/>
      </c>
      <c r="L139" s="232" t="str">
        <f t="shared" si="32"/>
        <v/>
      </c>
      <c r="M139" s="232" t="str">
        <f t="shared" si="33"/>
        <v/>
      </c>
      <c r="N139" s="237" t="str">
        <f t="shared" si="34"/>
        <v/>
      </c>
      <c r="O139" s="238" t="str">
        <f>IF($B139=FALSE,"",Angle_4_R3!D65)</f>
        <v/>
      </c>
      <c r="P139" s="239" t="str">
        <f t="shared" si="35"/>
        <v/>
      </c>
      <c r="Q139" s="240" t="str">
        <f t="shared" si="36"/>
        <v/>
      </c>
      <c r="R139" s="241" t="str">
        <f t="shared" si="37"/>
        <v/>
      </c>
      <c r="S139" s="241" t="str">
        <f t="shared" si="38"/>
        <v/>
      </c>
      <c r="T139" s="241" t="str">
        <f t="shared" si="45"/>
        <v/>
      </c>
      <c r="U139" s="103"/>
      <c r="V139" s="230" t="str">
        <f>IF($B139=FALSE,"",IF($D$105="˝",ROUND(Angle_4_R3!L32*$F$105,$M$187),ROUND(Angle_4_R3!L32*$F$105/3600,$T$187)))</f>
        <v/>
      </c>
      <c r="W139" s="230" t="str">
        <f>IF($B139=FALSE,"",IF($D$105="˝",ROUND(Angle_4_R3!M32*$F$105,$M$187),ROUND(Angle_4_R3!M32*$F$105/3600,$T$187)))</f>
        <v/>
      </c>
      <c r="X139" s="230" t="str">
        <f t="shared" si="39"/>
        <v/>
      </c>
      <c r="Y139" s="190" t="str">
        <f t="shared" si="40"/>
        <v/>
      </c>
      <c r="Z139" s="230" t="str">
        <f t="shared" si="41"/>
        <v/>
      </c>
      <c r="AA139" s="230" t="str">
        <f t="shared" si="42"/>
        <v/>
      </c>
      <c r="AB139" s="230" t="str">
        <f t="shared" si="43"/>
        <v/>
      </c>
      <c r="AC139" s="230" t="str">
        <f t="shared" si="44"/>
        <v/>
      </c>
    </row>
    <row r="140" spans="2:29" ht="15" customHeight="1">
      <c r="B140" s="232" t="b">
        <f>IF(TRIM(Angle_4_R3!C33)="",FALSE,TRUE)</f>
        <v>0</v>
      </c>
      <c r="C140" s="230" t="str">
        <f>IF($B140=FALSE,"",Angle_4_R3!A33)</f>
        <v/>
      </c>
      <c r="D140" s="230" t="str">
        <f>IF($B140=FALSE,"",Angle_4_R3!B33)</f>
        <v/>
      </c>
      <c r="E140" s="230" t="str">
        <f>IF($B140=FALSE,"",VALUE(Angle_4_R3!C33))</f>
        <v/>
      </c>
      <c r="F140" s="230" t="str">
        <f>IF($B140=FALSE,"",Angle_4_R3!D33)</f>
        <v/>
      </c>
      <c r="G140" s="232" t="str">
        <f>IF($B140=FALSE,"",Angle_4_R3!O33)</f>
        <v/>
      </c>
      <c r="H140" s="232" t="str">
        <f>IF($B140=FALSE,"",Angle_4_R3!P33)</f>
        <v/>
      </c>
      <c r="I140" s="232" t="str">
        <f>IF($B140=FALSE,"",Angle_4_R3!Q33)</f>
        <v/>
      </c>
      <c r="J140" s="232" t="str">
        <f>IF($B140=FALSE,"",Angle_4_R3!R33)</f>
        <v/>
      </c>
      <c r="K140" s="232" t="str">
        <f>IF($B140=FALSE,"",Angle_4_R3!S33)</f>
        <v/>
      </c>
      <c r="L140" s="232" t="str">
        <f t="shared" si="32"/>
        <v/>
      </c>
      <c r="M140" s="232" t="str">
        <f t="shared" si="33"/>
        <v/>
      </c>
      <c r="N140" s="237" t="str">
        <f t="shared" si="34"/>
        <v/>
      </c>
      <c r="O140" s="238" t="str">
        <f>IF($B140=FALSE,"",Angle_4_R3!D66)</f>
        <v/>
      </c>
      <c r="P140" s="239" t="str">
        <f t="shared" si="35"/>
        <v/>
      </c>
      <c r="Q140" s="240" t="str">
        <f t="shared" si="36"/>
        <v/>
      </c>
      <c r="R140" s="241" t="str">
        <f t="shared" si="37"/>
        <v/>
      </c>
      <c r="S140" s="241" t="str">
        <f t="shared" si="38"/>
        <v/>
      </c>
      <c r="T140" s="241" t="str">
        <f t="shared" si="45"/>
        <v/>
      </c>
      <c r="U140" s="103"/>
      <c r="V140" s="230" t="str">
        <f>IF($B140=FALSE,"",IF($D$105="˝",ROUND(Angle_4_R3!L33*$F$105,$M$187),ROUND(Angle_4_R3!L33*$F$105/3600,$T$187)))</f>
        <v/>
      </c>
      <c r="W140" s="230" t="str">
        <f>IF($B140=FALSE,"",IF($D$105="˝",ROUND(Angle_4_R3!M33*$F$105,$M$187),ROUND(Angle_4_R3!M33*$F$105/3600,$T$187)))</f>
        <v/>
      </c>
      <c r="X140" s="230" t="str">
        <f t="shared" si="39"/>
        <v/>
      </c>
      <c r="Y140" s="190" t="str">
        <f t="shared" si="40"/>
        <v/>
      </c>
      <c r="Z140" s="230" t="str">
        <f t="shared" si="41"/>
        <v/>
      </c>
      <c r="AA140" s="230" t="str">
        <f t="shared" si="42"/>
        <v/>
      </c>
      <c r="AB140" s="230" t="str">
        <f t="shared" si="43"/>
        <v/>
      </c>
      <c r="AC140" s="230" t="str">
        <f t="shared" si="44"/>
        <v/>
      </c>
    </row>
    <row r="141" spans="2:29" ht="15" customHeight="1">
      <c r="N141" s="102"/>
      <c r="O141" s="102"/>
      <c r="P141" s="102"/>
      <c r="Q141" s="102"/>
      <c r="R141" s="102"/>
      <c r="S141" s="102"/>
      <c r="T141" s="102"/>
      <c r="U141" s="102"/>
      <c r="Y141" s="102"/>
    </row>
    <row r="142" spans="2:29" ht="15" customHeight="1">
      <c r="B142" s="344" t="s">
        <v>405</v>
      </c>
      <c r="C142" s="344" t="s">
        <v>406</v>
      </c>
      <c r="D142" s="344" t="s">
        <v>407</v>
      </c>
      <c r="E142" s="344" t="s">
        <v>408</v>
      </c>
      <c r="F142" s="344" t="s">
        <v>395</v>
      </c>
      <c r="G142" s="353" t="str">
        <f>"전기식 수준기 지시값 ("&amp;C145&amp;", "&amp;D145&amp;")"</f>
        <v>전기식 수준기 지시값 (, )</v>
      </c>
      <c r="H142" s="354"/>
      <c r="I142" s="354"/>
      <c r="J142" s="354"/>
      <c r="K142" s="354"/>
      <c r="L142" s="355"/>
      <c r="M142" s="437" t="s">
        <v>409</v>
      </c>
      <c r="N142" s="207" t="s">
        <v>408</v>
      </c>
      <c r="O142" s="207" t="s">
        <v>410</v>
      </c>
      <c r="P142" s="207" t="s">
        <v>411</v>
      </c>
      <c r="Q142" s="207" t="s">
        <v>412</v>
      </c>
      <c r="R142" s="441" t="s">
        <v>413</v>
      </c>
      <c r="S142" s="442"/>
      <c r="T142" s="442"/>
      <c r="U142" s="103"/>
      <c r="V142" s="446" t="s">
        <v>414</v>
      </c>
      <c r="W142" s="447"/>
      <c r="X142" s="444" t="s">
        <v>415</v>
      </c>
      <c r="Y142" s="459"/>
      <c r="Z142" s="459"/>
      <c r="AA142" s="459"/>
      <c r="AB142" s="459"/>
      <c r="AC142" s="445"/>
    </row>
    <row r="143" spans="2:29" ht="15" customHeight="1">
      <c r="B143" s="345"/>
      <c r="C143" s="345"/>
      <c r="D143" s="345"/>
      <c r="E143" s="345"/>
      <c r="F143" s="345"/>
      <c r="G143" s="206" t="s">
        <v>416</v>
      </c>
      <c r="H143" s="206" t="s">
        <v>147</v>
      </c>
      <c r="I143" s="206" t="s">
        <v>148</v>
      </c>
      <c r="J143" s="206" t="s">
        <v>149</v>
      </c>
      <c r="K143" s="206" t="s">
        <v>150</v>
      </c>
      <c r="L143" s="233" t="s">
        <v>417</v>
      </c>
      <c r="M143" s="438"/>
      <c r="N143" s="233"/>
      <c r="O143" s="233" t="s">
        <v>418</v>
      </c>
      <c r="P143" s="233" t="s">
        <v>419</v>
      </c>
      <c r="Q143" s="233" t="s">
        <v>420</v>
      </c>
      <c r="R143" s="206" t="s">
        <v>421</v>
      </c>
      <c r="S143" s="439" t="s">
        <v>422</v>
      </c>
      <c r="T143" s="440"/>
      <c r="U143" s="103"/>
      <c r="V143" s="234" t="s">
        <v>423</v>
      </c>
      <c r="W143" s="234" t="s">
        <v>424</v>
      </c>
      <c r="X143" s="205" t="s">
        <v>425</v>
      </c>
      <c r="Y143" s="235" t="s">
        <v>421</v>
      </c>
      <c r="Z143" s="205" t="s">
        <v>422</v>
      </c>
      <c r="AA143" s="236" t="s">
        <v>426</v>
      </c>
      <c r="AB143" s="236" t="s">
        <v>427</v>
      </c>
      <c r="AC143" s="236" t="s">
        <v>428</v>
      </c>
    </row>
    <row r="144" spans="2:29" ht="15" customHeight="1">
      <c r="B144" s="346"/>
      <c r="C144" s="346"/>
      <c r="D144" s="346"/>
      <c r="E144" s="346"/>
      <c r="F144" s="346"/>
      <c r="G144" s="207">
        <f>D105</f>
        <v>0</v>
      </c>
      <c r="H144" s="207">
        <f t="shared" ref="H144:M144" si="46">G144</f>
        <v>0</v>
      </c>
      <c r="I144" s="207">
        <f t="shared" si="46"/>
        <v>0</v>
      </c>
      <c r="J144" s="207">
        <f t="shared" si="46"/>
        <v>0</v>
      </c>
      <c r="K144" s="207">
        <f t="shared" si="46"/>
        <v>0</v>
      </c>
      <c r="L144" s="207">
        <f t="shared" si="46"/>
        <v>0</v>
      </c>
      <c r="M144" s="207">
        <f t="shared" si="46"/>
        <v>0</v>
      </c>
      <c r="N144" s="207" t="s">
        <v>153</v>
      </c>
      <c r="O144" s="207" t="s">
        <v>153</v>
      </c>
      <c r="P144" s="207" t="s">
        <v>153</v>
      </c>
      <c r="Q144" s="207" t="s">
        <v>153</v>
      </c>
      <c r="R144" s="207" t="s">
        <v>153</v>
      </c>
      <c r="S144" s="207" t="s">
        <v>153</v>
      </c>
      <c r="T144" s="207" t="s">
        <v>533</v>
      </c>
      <c r="U144" s="103"/>
      <c r="V144" s="207" t="str">
        <f>IF(D105="˝","˝","˚")</f>
        <v>˚</v>
      </c>
      <c r="W144" s="207" t="str">
        <f>V144</f>
        <v>˚</v>
      </c>
      <c r="X144" s="207" t="str">
        <f>W144</f>
        <v>˚</v>
      </c>
      <c r="Y144" s="207" t="str">
        <f>X144</f>
        <v>˚</v>
      </c>
      <c r="Z144" s="207" t="str">
        <f>Y144</f>
        <v>˚</v>
      </c>
      <c r="AA144" s="207" t="str">
        <f>Z144</f>
        <v>˚</v>
      </c>
      <c r="AB144" s="231">
        <f>IF(TYPE(MATCH("FAIL",AB145:AB174,0))=16,0,1)</f>
        <v>0</v>
      </c>
      <c r="AC144" s="207" t="str">
        <f>AA144</f>
        <v>˚</v>
      </c>
    </row>
    <row r="145" spans="2:29" ht="15" customHeight="1">
      <c r="B145" s="232" t="b">
        <f>IF(TRIM(Angle_4_R4!C4)="",FALSE,TRUE)</f>
        <v>0</v>
      </c>
      <c r="C145" s="230" t="str">
        <f>IF($B145=FALSE,"",Angle_4_R4!A4)</f>
        <v/>
      </c>
      <c r="D145" s="230" t="str">
        <f>IF($B145=FALSE,"",Angle_4_R4!B4)</f>
        <v/>
      </c>
      <c r="E145" s="230" t="str">
        <f>IF($B145=FALSE,"",VALUE(Angle_4_R4!C4))</f>
        <v/>
      </c>
      <c r="F145" s="230" t="str">
        <f>IF($B145=FALSE,"",Angle_4_R4!D4)</f>
        <v/>
      </c>
      <c r="G145" s="232" t="str">
        <f>IF($B145=FALSE,"",Angle_4_R4!O4)</f>
        <v/>
      </c>
      <c r="H145" s="232" t="str">
        <f>IF($B145=FALSE,"",Angle_4_R4!P4)</f>
        <v/>
      </c>
      <c r="I145" s="232" t="str">
        <f>IF($B145=FALSE,"",Angle_4_R4!Q4)</f>
        <v/>
      </c>
      <c r="J145" s="232" t="str">
        <f>IF($B145=FALSE,"",Angle_4_R4!R4)</f>
        <v/>
      </c>
      <c r="K145" s="232" t="str">
        <f>IF($B145=FALSE,"",Angle_4_R4!S4)</f>
        <v/>
      </c>
      <c r="L145" s="232" t="str">
        <f t="shared" ref="L145:L174" si="47">IF($B145=FALSE,"",AVERAGE(G145:K145))</f>
        <v/>
      </c>
      <c r="M145" s="232" t="str">
        <f t="shared" ref="M145:M174" si="48">IF($B145=FALSE,"",STDEV(G145:K145))</f>
        <v/>
      </c>
      <c r="N145" s="237" t="str">
        <f t="shared" ref="N145:N174" si="49">IF($B145=FALSE,"",E145*$F$105)</f>
        <v/>
      </c>
      <c r="O145" s="238" t="str">
        <f>IF($B145=FALSE,"",Angle_4_R4!D37)</f>
        <v/>
      </c>
      <c r="P145" s="239" t="str">
        <f t="shared" ref="P145:P174" si="50">IF($B145=FALSE,"",L145*$F$105)</f>
        <v/>
      </c>
      <c r="Q145" s="240" t="str">
        <f t="shared" ref="Q145:Q174" si="51">IF($B145=FALSE,"",O145-P145)</f>
        <v/>
      </c>
      <c r="R145" s="241" t="str">
        <f t="shared" ref="R145:R174" si="52">IF($B145=FALSE,"",ROUND(Q145,$M$187))</f>
        <v/>
      </c>
      <c r="S145" s="241" t="str">
        <f t="shared" ref="S145:S174" si="53">IF($B145=FALSE,"",ROUND(N145,$M$187)+R145)</f>
        <v/>
      </c>
      <c r="T145" s="241" t="str">
        <f>IF($B145=FALSE,"",ROUND((N145+R145)/3600,$T$187))</f>
        <v/>
      </c>
      <c r="U145" s="103"/>
      <c r="V145" s="230" t="str">
        <f>IF($B145=FALSE,"",IF($D$105="˝",ROUND(Angle_4_R4!L4*$F$105,$M$187),ROUND(Angle_4_R4!L4*$F$105/3600,$T$187)))</f>
        <v/>
      </c>
      <c r="W145" s="230" t="str">
        <f>IF($B145=FALSE,"",IF($D$105="˝",ROUND(Angle_4_R4!M4*$F$105,$M$187),ROUND(Angle_4_R4!M4*$F$105/3600,$T$187)))</f>
        <v/>
      </c>
      <c r="X145" s="230" t="str">
        <f t="shared" ref="X145:X174" si="54">IF($B145=FALSE,"",IF($D$105="˝",TEXT(N145,IF(N145&gt;=1000,"# ##0","0")),TEXT(N145/3600,IF(N145/3600&gt;=1000,"# ##","")&amp;$V$187)))</f>
        <v/>
      </c>
      <c r="Y145" s="190" t="str">
        <f t="shared" ref="Y145:Y174" si="55">IF($B145=FALSE,"",IF($D$105="˝",TEXT(R145,$P$187),TEXT(R145/3600,$V$187)))</f>
        <v/>
      </c>
      <c r="Z145" s="230" t="str">
        <f t="shared" ref="Z145:Z174" si="56">IF($B145=FALSE,"",IF($D$105="˝",TEXT(S145,IF(S145&gt;=1000,"# ##","")&amp;$P$187),TEXT(S145/3600,IF(S145/3600&gt;=1000,"# ##","")&amp;$V$187)))</f>
        <v/>
      </c>
      <c r="AA145" s="230" t="str">
        <f t="shared" ref="AA145:AA174" si="57">IF($B145=FALSE,"",IF($D$105="˝",TEXT(W145-N145,"± "&amp;P$187),TEXT(W145-N145/3600,"± "&amp;V$187)))</f>
        <v/>
      </c>
      <c r="AB145" s="230" t="str">
        <f t="shared" ref="AB145:AB174" si="58">IF($B145=FALSE,"",IF(F145="˝",IF(AND(V145&lt;=S145,S145&lt;=W145),"PASS","FAIL"),IF(AND(V145&lt;=T145,T145&lt;=W145),"PASS","FAIL")))</f>
        <v/>
      </c>
      <c r="AC145" s="230" t="str">
        <f t="shared" ref="AC145:AC174" si="59">IF($B145=FALSE,"",IF($D$105="˝",$W$187,$X$187))</f>
        <v/>
      </c>
    </row>
    <row r="146" spans="2:29" ht="15" customHeight="1">
      <c r="B146" s="232" t="b">
        <f>IF(TRIM(Angle_4_R4!C5)="",FALSE,TRUE)</f>
        <v>0</v>
      </c>
      <c r="C146" s="230" t="str">
        <f>IF($B146=FALSE,"",Angle_4_R4!A5)</f>
        <v/>
      </c>
      <c r="D146" s="230" t="str">
        <f>IF($B146=FALSE,"",Angle_4_R4!B5)</f>
        <v/>
      </c>
      <c r="E146" s="230" t="str">
        <f>IF($B146=FALSE,"",VALUE(Angle_4_R4!C5))</f>
        <v/>
      </c>
      <c r="F146" s="230" t="str">
        <f>IF($B146=FALSE,"",Angle_4_R4!D5)</f>
        <v/>
      </c>
      <c r="G146" s="232" t="str">
        <f>IF($B146=FALSE,"",Angle_4_R4!O5)</f>
        <v/>
      </c>
      <c r="H146" s="232" t="str">
        <f>IF($B146=FALSE,"",Angle_4_R4!P5)</f>
        <v/>
      </c>
      <c r="I146" s="232" t="str">
        <f>IF($B146=FALSE,"",Angle_4_R4!Q5)</f>
        <v/>
      </c>
      <c r="J146" s="232" t="str">
        <f>IF($B146=FALSE,"",Angle_4_R4!R5)</f>
        <v/>
      </c>
      <c r="K146" s="232" t="str">
        <f>IF($B146=FALSE,"",Angle_4_R4!S5)</f>
        <v/>
      </c>
      <c r="L146" s="232" t="str">
        <f t="shared" si="47"/>
        <v/>
      </c>
      <c r="M146" s="232" t="str">
        <f t="shared" si="48"/>
        <v/>
      </c>
      <c r="N146" s="237" t="str">
        <f t="shared" si="49"/>
        <v/>
      </c>
      <c r="O146" s="238" t="str">
        <f>IF($B146=FALSE,"",Angle_4_R4!D38)</f>
        <v/>
      </c>
      <c r="P146" s="239" t="str">
        <f t="shared" si="50"/>
        <v/>
      </c>
      <c r="Q146" s="240" t="str">
        <f t="shared" si="51"/>
        <v/>
      </c>
      <c r="R146" s="241" t="str">
        <f t="shared" si="52"/>
        <v/>
      </c>
      <c r="S146" s="241" t="str">
        <f t="shared" si="53"/>
        <v/>
      </c>
      <c r="T146" s="241" t="str">
        <f t="shared" ref="T146:T174" si="60">IF($B146=FALSE,"",ROUND((N146+R146)/3600,$T$187))</f>
        <v/>
      </c>
      <c r="U146" s="103"/>
      <c r="V146" s="230" t="str">
        <f>IF($B146=FALSE,"",IF($D$105="˝",ROUND(Angle_4_R4!L5*$F$105,$M$187),ROUND(Angle_4_R4!L5*$F$105/3600,$T$187)))</f>
        <v/>
      </c>
      <c r="W146" s="230" t="str">
        <f>IF($B146=FALSE,"",IF($D$105="˝",ROUND(Angle_4_R4!M5*$F$105,$M$187),ROUND(Angle_4_R4!M5*$F$105/3600,$T$187)))</f>
        <v/>
      </c>
      <c r="X146" s="230" t="str">
        <f t="shared" si="54"/>
        <v/>
      </c>
      <c r="Y146" s="190" t="str">
        <f t="shared" si="55"/>
        <v/>
      </c>
      <c r="Z146" s="230" t="str">
        <f t="shared" si="56"/>
        <v/>
      </c>
      <c r="AA146" s="230" t="str">
        <f t="shared" si="57"/>
        <v/>
      </c>
      <c r="AB146" s="230" t="str">
        <f t="shared" si="58"/>
        <v/>
      </c>
      <c r="AC146" s="230" t="str">
        <f t="shared" si="59"/>
        <v/>
      </c>
    </row>
    <row r="147" spans="2:29" ht="15" customHeight="1">
      <c r="B147" s="232" t="b">
        <f>IF(TRIM(Angle_4_R4!C6)="",FALSE,TRUE)</f>
        <v>0</v>
      </c>
      <c r="C147" s="230" t="str">
        <f>IF($B147=FALSE,"",Angle_4_R4!A6)</f>
        <v/>
      </c>
      <c r="D147" s="230" t="str">
        <f>IF($B147=FALSE,"",Angle_4_R4!B6)</f>
        <v/>
      </c>
      <c r="E147" s="230" t="str">
        <f>IF($B147=FALSE,"",VALUE(Angle_4_R4!C6))</f>
        <v/>
      </c>
      <c r="F147" s="230" t="str">
        <f>IF($B147=FALSE,"",Angle_4_R4!D6)</f>
        <v/>
      </c>
      <c r="G147" s="232" t="str">
        <f>IF($B147=FALSE,"",Angle_4_R4!O6)</f>
        <v/>
      </c>
      <c r="H147" s="232" t="str">
        <f>IF($B147=FALSE,"",Angle_4_R4!P6)</f>
        <v/>
      </c>
      <c r="I147" s="232" t="str">
        <f>IF($B147=FALSE,"",Angle_4_R4!Q6)</f>
        <v/>
      </c>
      <c r="J147" s="232" t="str">
        <f>IF($B147=FALSE,"",Angle_4_R4!R6)</f>
        <v/>
      </c>
      <c r="K147" s="232" t="str">
        <f>IF($B147=FALSE,"",Angle_4_R4!S6)</f>
        <v/>
      </c>
      <c r="L147" s="232" t="str">
        <f t="shared" si="47"/>
        <v/>
      </c>
      <c r="M147" s="232" t="str">
        <f t="shared" si="48"/>
        <v/>
      </c>
      <c r="N147" s="237" t="str">
        <f t="shared" si="49"/>
        <v/>
      </c>
      <c r="O147" s="238" t="str">
        <f>IF($B147=FALSE,"",Angle_4_R4!D39)</f>
        <v/>
      </c>
      <c r="P147" s="239" t="str">
        <f t="shared" si="50"/>
        <v/>
      </c>
      <c r="Q147" s="240" t="str">
        <f t="shared" si="51"/>
        <v/>
      </c>
      <c r="R147" s="241" t="str">
        <f t="shared" si="52"/>
        <v/>
      </c>
      <c r="S147" s="241" t="str">
        <f t="shared" si="53"/>
        <v/>
      </c>
      <c r="T147" s="241" t="str">
        <f t="shared" si="60"/>
        <v/>
      </c>
      <c r="U147" s="103"/>
      <c r="V147" s="230" t="str">
        <f>IF($B147=FALSE,"",IF($D$105="˝",ROUND(Angle_4_R4!L6*$F$105,$M$187),ROUND(Angle_4_R4!L6*$F$105/3600,$T$187)))</f>
        <v/>
      </c>
      <c r="W147" s="230" t="str">
        <f>IF($B147=FALSE,"",IF($D$105="˝",ROUND(Angle_4_R4!M6*$F$105,$M$187),ROUND(Angle_4_R4!M6*$F$105/3600,$T$187)))</f>
        <v/>
      </c>
      <c r="X147" s="230" t="str">
        <f t="shared" si="54"/>
        <v/>
      </c>
      <c r="Y147" s="190" t="str">
        <f t="shared" si="55"/>
        <v/>
      </c>
      <c r="Z147" s="230" t="str">
        <f t="shared" si="56"/>
        <v/>
      </c>
      <c r="AA147" s="230" t="str">
        <f t="shared" si="57"/>
        <v/>
      </c>
      <c r="AB147" s="230" t="str">
        <f t="shared" si="58"/>
        <v/>
      </c>
      <c r="AC147" s="230" t="str">
        <f t="shared" si="59"/>
        <v/>
      </c>
    </row>
    <row r="148" spans="2:29" ht="15" customHeight="1">
      <c r="B148" s="232" t="b">
        <f>IF(TRIM(Angle_4_R4!C7)="",FALSE,TRUE)</f>
        <v>0</v>
      </c>
      <c r="C148" s="230" t="str">
        <f>IF($B148=FALSE,"",Angle_4_R4!A7)</f>
        <v/>
      </c>
      <c r="D148" s="230" t="str">
        <f>IF($B148=FALSE,"",Angle_4_R4!B7)</f>
        <v/>
      </c>
      <c r="E148" s="230" t="str">
        <f>IF($B148=FALSE,"",VALUE(Angle_4_R4!C7))</f>
        <v/>
      </c>
      <c r="F148" s="230" t="str">
        <f>IF($B148=FALSE,"",Angle_4_R4!D7)</f>
        <v/>
      </c>
      <c r="G148" s="232" t="str">
        <f>IF($B148=FALSE,"",Angle_4_R4!O7)</f>
        <v/>
      </c>
      <c r="H148" s="232" t="str">
        <f>IF($B148=FALSE,"",Angle_4_R4!P7)</f>
        <v/>
      </c>
      <c r="I148" s="232" t="str">
        <f>IF($B148=FALSE,"",Angle_4_R4!Q7)</f>
        <v/>
      </c>
      <c r="J148" s="232" t="str">
        <f>IF($B148=FALSE,"",Angle_4_R4!R7)</f>
        <v/>
      </c>
      <c r="K148" s="232" t="str">
        <f>IF($B148=FALSE,"",Angle_4_R4!S7)</f>
        <v/>
      </c>
      <c r="L148" s="232" t="str">
        <f t="shared" si="47"/>
        <v/>
      </c>
      <c r="M148" s="232" t="str">
        <f t="shared" si="48"/>
        <v/>
      </c>
      <c r="N148" s="237" t="str">
        <f t="shared" si="49"/>
        <v/>
      </c>
      <c r="O148" s="238" t="str">
        <f>IF($B148=FALSE,"",Angle_4_R4!D40)</f>
        <v/>
      </c>
      <c r="P148" s="239" t="str">
        <f t="shared" si="50"/>
        <v/>
      </c>
      <c r="Q148" s="240" t="str">
        <f t="shared" si="51"/>
        <v/>
      </c>
      <c r="R148" s="241" t="str">
        <f t="shared" si="52"/>
        <v/>
      </c>
      <c r="S148" s="241" t="str">
        <f t="shared" si="53"/>
        <v/>
      </c>
      <c r="T148" s="241" t="str">
        <f t="shared" si="60"/>
        <v/>
      </c>
      <c r="U148" s="103"/>
      <c r="V148" s="230" t="str">
        <f>IF($B148=FALSE,"",IF($D$105="˝",ROUND(Angle_4_R4!L7*$F$105,$M$187),ROUND(Angle_4_R4!L7*$F$105/3600,$T$187)))</f>
        <v/>
      </c>
      <c r="W148" s="230" t="str">
        <f>IF($B148=FALSE,"",IF($D$105="˝",ROUND(Angle_4_R4!M7*$F$105,$M$187),ROUND(Angle_4_R4!M7*$F$105/3600,$T$187)))</f>
        <v/>
      </c>
      <c r="X148" s="230" t="str">
        <f t="shared" si="54"/>
        <v/>
      </c>
      <c r="Y148" s="190" t="str">
        <f t="shared" si="55"/>
        <v/>
      </c>
      <c r="Z148" s="230" t="str">
        <f t="shared" si="56"/>
        <v/>
      </c>
      <c r="AA148" s="230" t="str">
        <f t="shared" si="57"/>
        <v/>
      </c>
      <c r="AB148" s="230" t="str">
        <f t="shared" si="58"/>
        <v/>
      </c>
      <c r="AC148" s="230" t="str">
        <f t="shared" si="59"/>
        <v/>
      </c>
    </row>
    <row r="149" spans="2:29" ht="15" customHeight="1">
      <c r="B149" s="232" t="b">
        <f>IF(TRIM(Angle_4_R4!C8)="",FALSE,TRUE)</f>
        <v>0</v>
      </c>
      <c r="C149" s="230" t="str">
        <f>IF($B149=FALSE,"",Angle_4_R4!A8)</f>
        <v/>
      </c>
      <c r="D149" s="230" t="str">
        <f>IF($B149=FALSE,"",Angle_4_R4!B8)</f>
        <v/>
      </c>
      <c r="E149" s="230" t="str">
        <f>IF($B149=FALSE,"",VALUE(Angle_4_R4!C8))</f>
        <v/>
      </c>
      <c r="F149" s="230" t="str">
        <f>IF($B149=FALSE,"",Angle_4_R4!D8)</f>
        <v/>
      </c>
      <c r="G149" s="232" t="str">
        <f>IF($B149=FALSE,"",Angle_4_R4!O8)</f>
        <v/>
      </c>
      <c r="H149" s="232" t="str">
        <f>IF($B149=FALSE,"",Angle_4_R4!P8)</f>
        <v/>
      </c>
      <c r="I149" s="232" t="str">
        <f>IF($B149=FALSE,"",Angle_4_R4!Q8)</f>
        <v/>
      </c>
      <c r="J149" s="232" t="str">
        <f>IF($B149=FALSE,"",Angle_4_R4!R8)</f>
        <v/>
      </c>
      <c r="K149" s="232" t="str">
        <f>IF($B149=FALSE,"",Angle_4_R4!S8)</f>
        <v/>
      </c>
      <c r="L149" s="232" t="str">
        <f t="shared" si="47"/>
        <v/>
      </c>
      <c r="M149" s="232" t="str">
        <f t="shared" si="48"/>
        <v/>
      </c>
      <c r="N149" s="237" t="str">
        <f t="shared" si="49"/>
        <v/>
      </c>
      <c r="O149" s="238" t="str">
        <f>IF($B149=FALSE,"",Angle_4_R4!D41)</f>
        <v/>
      </c>
      <c r="P149" s="239" t="str">
        <f t="shared" si="50"/>
        <v/>
      </c>
      <c r="Q149" s="240" t="str">
        <f t="shared" si="51"/>
        <v/>
      </c>
      <c r="R149" s="241" t="str">
        <f t="shared" si="52"/>
        <v/>
      </c>
      <c r="S149" s="241" t="str">
        <f t="shared" si="53"/>
        <v/>
      </c>
      <c r="T149" s="241" t="str">
        <f t="shared" si="60"/>
        <v/>
      </c>
      <c r="U149" s="103"/>
      <c r="V149" s="230" t="str">
        <f>IF($B149=FALSE,"",IF($D$105="˝",ROUND(Angle_4_R4!L8*$F$105,$M$187),ROUND(Angle_4_R4!L8*$F$105/3600,$T$187)))</f>
        <v/>
      </c>
      <c r="W149" s="230" t="str">
        <f>IF($B149=FALSE,"",IF($D$105="˝",ROUND(Angle_4_R4!M8*$F$105,$M$187),ROUND(Angle_4_R4!M8*$F$105/3600,$T$187)))</f>
        <v/>
      </c>
      <c r="X149" s="230" t="str">
        <f t="shared" si="54"/>
        <v/>
      </c>
      <c r="Y149" s="190" t="str">
        <f t="shared" si="55"/>
        <v/>
      </c>
      <c r="Z149" s="230" t="str">
        <f t="shared" si="56"/>
        <v/>
      </c>
      <c r="AA149" s="230" t="str">
        <f t="shared" si="57"/>
        <v/>
      </c>
      <c r="AB149" s="230" t="str">
        <f t="shared" si="58"/>
        <v/>
      </c>
      <c r="AC149" s="230" t="str">
        <f t="shared" si="59"/>
        <v/>
      </c>
    </row>
    <row r="150" spans="2:29" ht="15" customHeight="1">
      <c r="B150" s="232" t="b">
        <f>IF(TRIM(Angle_4_R4!C9)="",FALSE,TRUE)</f>
        <v>0</v>
      </c>
      <c r="C150" s="230" t="str">
        <f>IF($B150=FALSE,"",Angle_4_R4!A9)</f>
        <v/>
      </c>
      <c r="D150" s="230" t="str">
        <f>IF($B150=FALSE,"",Angle_4_R4!B9)</f>
        <v/>
      </c>
      <c r="E150" s="230" t="str">
        <f>IF($B150=FALSE,"",VALUE(Angle_4_R4!C9))</f>
        <v/>
      </c>
      <c r="F150" s="230" t="str">
        <f>IF($B150=FALSE,"",Angle_4_R4!D9)</f>
        <v/>
      </c>
      <c r="G150" s="232" t="str">
        <f>IF($B150=FALSE,"",Angle_4_R4!O9)</f>
        <v/>
      </c>
      <c r="H150" s="232" t="str">
        <f>IF($B150=FALSE,"",Angle_4_R4!P9)</f>
        <v/>
      </c>
      <c r="I150" s="232" t="str">
        <f>IF($B150=FALSE,"",Angle_4_R4!Q9)</f>
        <v/>
      </c>
      <c r="J150" s="232" t="str">
        <f>IF($B150=FALSE,"",Angle_4_R4!R9)</f>
        <v/>
      </c>
      <c r="K150" s="232" t="str">
        <f>IF($B150=FALSE,"",Angle_4_R4!S9)</f>
        <v/>
      </c>
      <c r="L150" s="232" t="str">
        <f t="shared" si="47"/>
        <v/>
      </c>
      <c r="M150" s="232" t="str">
        <f t="shared" si="48"/>
        <v/>
      </c>
      <c r="N150" s="237" t="str">
        <f t="shared" si="49"/>
        <v/>
      </c>
      <c r="O150" s="238" t="str">
        <f>IF($B150=FALSE,"",Angle_4_R4!D42)</f>
        <v/>
      </c>
      <c r="P150" s="239" t="str">
        <f t="shared" si="50"/>
        <v/>
      </c>
      <c r="Q150" s="240" t="str">
        <f t="shared" si="51"/>
        <v/>
      </c>
      <c r="R150" s="241" t="str">
        <f t="shared" si="52"/>
        <v/>
      </c>
      <c r="S150" s="241" t="str">
        <f t="shared" si="53"/>
        <v/>
      </c>
      <c r="T150" s="241" t="str">
        <f t="shared" si="60"/>
        <v/>
      </c>
      <c r="U150" s="103"/>
      <c r="V150" s="230" t="str">
        <f>IF($B150=FALSE,"",IF($D$105="˝",ROUND(Angle_4_R4!L9*$F$105,$M$187),ROUND(Angle_4_R4!L9*$F$105/3600,$T$187)))</f>
        <v/>
      </c>
      <c r="W150" s="230" t="str">
        <f>IF($B150=FALSE,"",IF($D$105="˝",ROUND(Angle_4_R4!M9*$F$105,$M$187),ROUND(Angle_4_R4!M9*$F$105/3600,$T$187)))</f>
        <v/>
      </c>
      <c r="X150" s="230" t="str">
        <f t="shared" si="54"/>
        <v/>
      </c>
      <c r="Y150" s="190" t="str">
        <f t="shared" si="55"/>
        <v/>
      </c>
      <c r="Z150" s="230" t="str">
        <f t="shared" si="56"/>
        <v/>
      </c>
      <c r="AA150" s="230" t="str">
        <f t="shared" si="57"/>
        <v/>
      </c>
      <c r="AB150" s="230" t="str">
        <f t="shared" si="58"/>
        <v/>
      </c>
      <c r="AC150" s="230" t="str">
        <f t="shared" si="59"/>
        <v/>
      </c>
    </row>
    <row r="151" spans="2:29" ht="15" customHeight="1">
      <c r="B151" s="232" t="b">
        <f>IF(TRIM(Angle_4_R4!C10)="",FALSE,TRUE)</f>
        <v>0</v>
      </c>
      <c r="C151" s="230" t="str">
        <f>IF($B151=FALSE,"",Angle_4_R4!A10)</f>
        <v/>
      </c>
      <c r="D151" s="230" t="str">
        <f>IF($B151=FALSE,"",Angle_4_R4!B10)</f>
        <v/>
      </c>
      <c r="E151" s="230" t="str">
        <f>IF($B151=FALSE,"",VALUE(Angle_4_R4!C10))</f>
        <v/>
      </c>
      <c r="F151" s="230" t="str">
        <f>IF($B151=FALSE,"",Angle_4_R4!D10)</f>
        <v/>
      </c>
      <c r="G151" s="232" t="str">
        <f>IF($B151=FALSE,"",Angle_4_R4!O10)</f>
        <v/>
      </c>
      <c r="H151" s="232" t="str">
        <f>IF($B151=FALSE,"",Angle_4_R4!P10)</f>
        <v/>
      </c>
      <c r="I151" s="232" t="str">
        <f>IF($B151=FALSE,"",Angle_4_R4!Q10)</f>
        <v/>
      </c>
      <c r="J151" s="232" t="str">
        <f>IF($B151=FALSE,"",Angle_4_R4!R10)</f>
        <v/>
      </c>
      <c r="K151" s="232" t="str">
        <f>IF($B151=FALSE,"",Angle_4_R4!S10)</f>
        <v/>
      </c>
      <c r="L151" s="232" t="str">
        <f t="shared" si="47"/>
        <v/>
      </c>
      <c r="M151" s="232" t="str">
        <f t="shared" si="48"/>
        <v/>
      </c>
      <c r="N151" s="237" t="str">
        <f t="shared" si="49"/>
        <v/>
      </c>
      <c r="O151" s="238" t="str">
        <f>IF($B151=FALSE,"",Angle_4_R4!D43)</f>
        <v/>
      </c>
      <c r="P151" s="239" t="str">
        <f t="shared" si="50"/>
        <v/>
      </c>
      <c r="Q151" s="240" t="str">
        <f t="shared" si="51"/>
        <v/>
      </c>
      <c r="R151" s="241" t="str">
        <f t="shared" si="52"/>
        <v/>
      </c>
      <c r="S151" s="241" t="str">
        <f t="shared" si="53"/>
        <v/>
      </c>
      <c r="T151" s="241" t="str">
        <f t="shared" si="60"/>
        <v/>
      </c>
      <c r="U151" s="103"/>
      <c r="V151" s="230" t="str">
        <f>IF($B151=FALSE,"",IF($D$105="˝",ROUND(Angle_4_R4!L10*$F$105,$M$187),ROUND(Angle_4_R4!L10*$F$105/3600,$T$187)))</f>
        <v/>
      </c>
      <c r="W151" s="230" t="str">
        <f>IF($B151=FALSE,"",IF($D$105="˝",ROUND(Angle_4_R4!M10*$F$105,$M$187),ROUND(Angle_4_R4!M10*$F$105/3600,$T$187)))</f>
        <v/>
      </c>
      <c r="X151" s="230" t="str">
        <f t="shared" si="54"/>
        <v/>
      </c>
      <c r="Y151" s="190" t="str">
        <f t="shared" si="55"/>
        <v/>
      </c>
      <c r="Z151" s="230" t="str">
        <f t="shared" si="56"/>
        <v/>
      </c>
      <c r="AA151" s="230" t="str">
        <f t="shared" si="57"/>
        <v/>
      </c>
      <c r="AB151" s="230" t="str">
        <f t="shared" si="58"/>
        <v/>
      </c>
      <c r="AC151" s="230" t="str">
        <f t="shared" si="59"/>
        <v/>
      </c>
    </row>
    <row r="152" spans="2:29" ht="15" customHeight="1">
      <c r="B152" s="232" t="b">
        <f>IF(TRIM(Angle_4_R4!C11)="",FALSE,TRUE)</f>
        <v>0</v>
      </c>
      <c r="C152" s="230" t="str">
        <f>IF($B152=FALSE,"",Angle_4_R4!A11)</f>
        <v/>
      </c>
      <c r="D152" s="230" t="str">
        <f>IF($B152=FALSE,"",Angle_4_R4!B11)</f>
        <v/>
      </c>
      <c r="E152" s="230" t="str">
        <f>IF($B152=FALSE,"",VALUE(Angle_4_R4!C11))</f>
        <v/>
      </c>
      <c r="F152" s="230" t="str">
        <f>IF($B152=FALSE,"",Angle_4_R4!D11)</f>
        <v/>
      </c>
      <c r="G152" s="232" t="str">
        <f>IF($B152=FALSE,"",Angle_4_R4!O11)</f>
        <v/>
      </c>
      <c r="H152" s="232" t="str">
        <f>IF($B152=FALSE,"",Angle_4_R4!P11)</f>
        <v/>
      </c>
      <c r="I152" s="232" t="str">
        <f>IF($B152=FALSE,"",Angle_4_R4!Q11)</f>
        <v/>
      </c>
      <c r="J152" s="232" t="str">
        <f>IF($B152=FALSE,"",Angle_4_R4!R11)</f>
        <v/>
      </c>
      <c r="K152" s="232" t="str">
        <f>IF($B152=FALSE,"",Angle_4_R4!S11)</f>
        <v/>
      </c>
      <c r="L152" s="232" t="str">
        <f t="shared" si="47"/>
        <v/>
      </c>
      <c r="M152" s="232" t="str">
        <f t="shared" si="48"/>
        <v/>
      </c>
      <c r="N152" s="237" t="str">
        <f t="shared" si="49"/>
        <v/>
      </c>
      <c r="O152" s="238" t="str">
        <f>IF($B152=FALSE,"",Angle_4_R4!D44)</f>
        <v/>
      </c>
      <c r="P152" s="239" t="str">
        <f t="shared" si="50"/>
        <v/>
      </c>
      <c r="Q152" s="240" t="str">
        <f t="shared" si="51"/>
        <v/>
      </c>
      <c r="R152" s="241" t="str">
        <f t="shared" si="52"/>
        <v/>
      </c>
      <c r="S152" s="241" t="str">
        <f t="shared" si="53"/>
        <v/>
      </c>
      <c r="T152" s="241" t="str">
        <f t="shared" si="60"/>
        <v/>
      </c>
      <c r="U152" s="103"/>
      <c r="V152" s="230" t="str">
        <f>IF($B152=FALSE,"",IF($D$105="˝",ROUND(Angle_4_R4!L11*$F$105,$M$187),ROUND(Angle_4_R4!L11*$F$105/3600,$T$187)))</f>
        <v/>
      </c>
      <c r="W152" s="230" t="str">
        <f>IF($B152=FALSE,"",IF($D$105="˝",ROUND(Angle_4_R4!M11*$F$105,$M$187),ROUND(Angle_4_R4!M11*$F$105/3600,$T$187)))</f>
        <v/>
      </c>
      <c r="X152" s="230" t="str">
        <f t="shared" si="54"/>
        <v/>
      </c>
      <c r="Y152" s="190" t="str">
        <f t="shared" si="55"/>
        <v/>
      </c>
      <c r="Z152" s="230" t="str">
        <f t="shared" si="56"/>
        <v/>
      </c>
      <c r="AA152" s="230" t="str">
        <f t="shared" si="57"/>
        <v/>
      </c>
      <c r="AB152" s="230" t="str">
        <f t="shared" si="58"/>
        <v/>
      </c>
      <c r="AC152" s="230" t="str">
        <f t="shared" si="59"/>
        <v/>
      </c>
    </row>
    <row r="153" spans="2:29" ht="15" customHeight="1">
      <c r="B153" s="232" t="b">
        <f>IF(TRIM(Angle_4_R4!C12)="",FALSE,TRUE)</f>
        <v>0</v>
      </c>
      <c r="C153" s="230" t="str">
        <f>IF($B153=FALSE,"",Angle_4_R4!A12)</f>
        <v/>
      </c>
      <c r="D153" s="230" t="str">
        <f>IF($B153=FALSE,"",Angle_4_R4!B12)</f>
        <v/>
      </c>
      <c r="E153" s="230" t="str">
        <f>IF($B153=FALSE,"",VALUE(Angle_4_R4!C12))</f>
        <v/>
      </c>
      <c r="F153" s="230" t="str">
        <f>IF($B153=FALSE,"",Angle_4_R4!D12)</f>
        <v/>
      </c>
      <c r="G153" s="232" t="str">
        <f>IF($B153=FALSE,"",Angle_4_R4!O12)</f>
        <v/>
      </c>
      <c r="H153" s="232" t="str">
        <f>IF($B153=FALSE,"",Angle_4_R4!P12)</f>
        <v/>
      </c>
      <c r="I153" s="232" t="str">
        <f>IF($B153=FALSE,"",Angle_4_R4!Q12)</f>
        <v/>
      </c>
      <c r="J153" s="232" t="str">
        <f>IF($B153=FALSE,"",Angle_4_R4!R12)</f>
        <v/>
      </c>
      <c r="K153" s="232" t="str">
        <f>IF($B153=FALSE,"",Angle_4_R4!S12)</f>
        <v/>
      </c>
      <c r="L153" s="232" t="str">
        <f t="shared" si="47"/>
        <v/>
      </c>
      <c r="M153" s="232" t="str">
        <f t="shared" si="48"/>
        <v/>
      </c>
      <c r="N153" s="237" t="str">
        <f t="shared" si="49"/>
        <v/>
      </c>
      <c r="O153" s="238" t="str">
        <f>IF($B153=FALSE,"",Angle_4_R4!D45)</f>
        <v/>
      </c>
      <c r="P153" s="239" t="str">
        <f t="shared" si="50"/>
        <v/>
      </c>
      <c r="Q153" s="240" t="str">
        <f t="shared" si="51"/>
        <v/>
      </c>
      <c r="R153" s="241" t="str">
        <f t="shared" si="52"/>
        <v/>
      </c>
      <c r="S153" s="241" t="str">
        <f t="shared" si="53"/>
        <v/>
      </c>
      <c r="T153" s="241" t="str">
        <f t="shared" si="60"/>
        <v/>
      </c>
      <c r="U153" s="103"/>
      <c r="V153" s="230" t="str">
        <f>IF($B153=FALSE,"",IF($D$105="˝",ROUND(Angle_4_R4!L12*$F$105,$M$187),ROUND(Angle_4_R4!L12*$F$105/3600,$T$187)))</f>
        <v/>
      </c>
      <c r="W153" s="230" t="str">
        <f>IF($B153=FALSE,"",IF($D$105="˝",ROUND(Angle_4_R4!M12*$F$105,$M$187),ROUND(Angle_4_R4!M12*$F$105/3600,$T$187)))</f>
        <v/>
      </c>
      <c r="X153" s="230" t="str">
        <f t="shared" si="54"/>
        <v/>
      </c>
      <c r="Y153" s="190" t="str">
        <f t="shared" si="55"/>
        <v/>
      </c>
      <c r="Z153" s="230" t="str">
        <f t="shared" si="56"/>
        <v/>
      </c>
      <c r="AA153" s="230" t="str">
        <f t="shared" si="57"/>
        <v/>
      </c>
      <c r="AB153" s="230" t="str">
        <f t="shared" si="58"/>
        <v/>
      </c>
      <c r="AC153" s="230" t="str">
        <f t="shared" si="59"/>
        <v/>
      </c>
    </row>
    <row r="154" spans="2:29" ht="15" customHeight="1">
      <c r="B154" s="232" t="b">
        <f>IF(TRIM(Angle_4_R4!C13)="",FALSE,TRUE)</f>
        <v>0</v>
      </c>
      <c r="C154" s="230" t="str">
        <f>IF($B154=FALSE,"",Angle_4_R4!A13)</f>
        <v/>
      </c>
      <c r="D154" s="230" t="str">
        <f>IF($B154=FALSE,"",Angle_4_R4!B13)</f>
        <v/>
      </c>
      <c r="E154" s="230" t="str">
        <f>IF($B154=FALSE,"",VALUE(Angle_4_R4!C13))</f>
        <v/>
      </c>
      <c r="F154" s="230" t="str">
        <f>IF($B154=FALSE,"",Angle_4_R4!D13)</f>
        <v/>
      </c>
      <c r="G154" s="232" t="str">
        <f>IF($B154=FALSE,"",Angle_4_R4!O13)</f>
        <v/>
      </c>
      <c r="H154" s="232" t="str">
        <f>IF($B154=FALSE,"",Angle_4_R4!P13)</f>
        <v/>
      </c>
      <c r="I154" s="232" t="str">
        <f>IF($B154=FALSE,"",Angle_4_R4!Q13)</f>
        <v/>
      </c>
      <c r="J154" s="232" t="str">
        <f>IF($B154=FALSE,"",Angle_4_R4!R13)</f>
        <v/>
      </c>
      <c r="K154" s="232" t="str">
        <f>IF($B154=FALSE,"",Angle_4_R4!S13)</f>
        <v/>
      </c>
      <c r="L154" s="232" t="str">
        <f t="shared" si="47"/>
        <v/>
      </c>
      <c r="M154" s="232" t="str">
        <f t="shared" si="48"/>
        <v/>
      </c>
      <c r="N154" s="237" t="str">
        <f t="shared" si="49"/>
        <v/>
      </c>
      <c r="O154" s="238" t="str">
        <f>IF($B154=FALSE,"",Angle_4_R4!D46)</f>
        <v/>
      </c>
      <c r="P154" s="239" t="str">
        <f t="shared" si="50"/>
        <v/>
      </c>
      <c r="Q154" s="240" t="str">
        <f t="shared" si="51"/>
        <v/>
      </c>
      <c r="R154" s="241" t="str">
        <f t="shared" si="52"/>
        <v/>
      </c>
      <c r="S154" s="241" t="str">
        <f t="shared" si="53"/>
        <v/>
      </c>
      <c r="T154" s="241" t="str">
        <f t="shared" si="60"/>
        <v/>
      </c>
      <c r="U154" s="103"/>
      <c r="V154" s="230" t="str">
        <f>IF($B154=FALSE,"",IF($D$105="˝",ROUND(Angle_4_R4!L13*$F$105,$M$187),ROUND(Angle_4_R4!L13*$F$105/3600,$T$187)))</f>
        <v/>
      </c>
      <c r="W154" s="230" t="str">
        <f>IF($B154=FALSE,"",IF($D$105="˝",ROUND(Angle_4_R4!M13*$F$105,$M$187),ROUND(Angle_4_R4!M13*$F$105/3600,$T$187)))</f>
        <v/>
      </c>
      <c r="X154" s="230" t="str">
        <f t="shared" si="54"/>
        <v/>
      </c>
      <c r="Y154" s="190" t="str">
        <f t="shared" si="55"/>
        <v/>
      </c>
      <c r="Z154" s="230" t="str">
        <f t="shared" si="56"/>
        <v/>
      </c>
      <c r="AA154" s="230" t="str">
        <f t="shared" si="57"/>
        <v/>
      </c>
      <c r="AB154" s="230" t="str">
        <f t="shared" si="58"/>
        <v/>
      </c>
      <c r="AC154" s="230" t="str">
        <f t="shared" si="59"/>
        <v/>
      </c>
    </row>
    <row r="155" spans="2:29" ht="15" customHeight="1">
      <c r="B155" s="232" t="b">
        <f>IF(TRIM(Angle_4_R4!C14)="",FALSE,TRUE)</f>
        <v>0</v>
      </c>
      <c r="C155" s="230" t="str">
        <f>IF($B155=FALSE,"",Angle_4_R4!A14)</f>
        <v/>
      </c>
      <c r="D155" s="230" t="str">
        <f>IF($B155=FALSE,"",Angle_4_R4!B14)</f>
        <v/>
      </c>
      <c r="E155" s="230" t="str">
        <f>IF($B155=FALSE,"",VALUE(Angle_4_R4!C14))</f>
        <v/>
      </c>
      <c r="F155" s="230" t="str">
        <f>IF($B155=FALSE,"",Angle_4_R4!D14)</f>
        <v/>
      </c>
      <c r="G155" s="232" t="str">
        <f>IF($B155=FALSE,"",Angle_4_R4!O14)</f>
        <v/>
      </c>
      <c r="H155" s="232" t="str">
        <f>IF($B155=FALSE,"",Angle_4_R4!P14)</f>
        <v/>
      </c>
      <c r="I155" s="232" t="str">
        <f>IF($B155=FALSE,"",Angle_4_R4!Q14)</f>
        <v/>
      </c>
      <c r="J155" s="232" t="str">
        <f>IF($B155=FALSE,"",Angle_4_R4!R14)</f>
        <v/>
      </c>
      <c r="K155" s="232" t="str">
        <f>IF($B155=FALSE,"",Angle_4_R4!S14)</f>
        <v/>
      </c>
      <c r="L155" s="232" t="str">
        <f t="shared" si="47"/>
        <v/>
      </c>
      <c r="M155" s="232" t="str">
        <f t="shared" si="48"/>
        <v/>
      </c>
      <c r="N155" s="237" t="str">
        <f t="shared" si="49"/>
        <v/>
      </c>
      <c r="O155" s="238" t="str">
        <f>IF($B155=FALSE,"",Angle_4_R4!D47)</f>
        <v/>
      </c>
      <c r="P155" s="239" t="str">
        <f t="shared" si="50"/>
        <v/>
      </c>
      <c r="Q155" s="240" t="str">
        <f t="shared" si="51"/>
        <v/>
      </c>
      <c r="R155" s="241" t="str">
        <f t="shared" si="52"/>
        <v/>
      </c>
      <c r="S155" s="241" t="str">
        <f t="shared" si="53"/>
        <v/>
      </c>
      <c r="T155" s="241" t="str">
        <f t="shared" si="60"/>
        <v/>
      </c>
      <c r="U155" s="103"/>
      <c r="V155" s="230" t="str">
        <f>IF($B155=FALSE,"",IF($D$105="˝",ROUND(Angle_4_R4!L14*$F$105,$M$187),ROUND(Angle_4_R4!L14*$F$105/3600,$T$187)))</f>
        <v/>
      </c>
      <c r="W155" s="230" t="str">
        <f>IF($B155=FALSE,"",IF($D$105="˝",ROUND(Angle_4_R4!M14*$F$105,$M$187),ROUND(Angle_4_R4!M14*$F$105/3600,$T$187)))</f>
        <v/>
      </c>
      <c r="X155" s="230" t="str">
        <f t="shared" si="54"/>
        <v/>
      </c>
      <c r="Y155" s="190" t="str">
        <f t="shared" si="55"/>
        <v/>
      </c>
      <c r="Z155" s="230" t="str">
        <f t="shared" si="56"/>
        <v/>
      </c>
      <c r="AA155" s="230" t="str">
        <f t="shared" si="57"/>
        <v/>
      </c>
      <c r="AB155" s="230" t="str">
        <f t="shared" si="58"/>
        <v/>
      </c>
      <c r="AC155" s="230" t="str">
        <f t="shared" si="59"/>
        <v/>
      </c>
    </row>
    <row r="156" spans="2:29" ht="15" customHeight="1">
      <c r="B156" s="232" t="b">
        <f>IF(TRIM(Angle_4_R4!C15)="",FALSE,TRUE)</f>
        <v>0</v>
      </c>
      <c r="C156" s="230" t="str">
        <f>IF($B156=FALSE,"",Angle_4_R4!A15)</f>
        <v/>
      </c>
      <c r="D156" s="230" t="str">
        <f>IF($B156=FALSE,"",Angle_4_R4!B15)</f>
        <v/>
      </c>
      <c r="E156" s="230" t="str">
        <f>IF($B156=FALSE,"",VALUE(Angle_4_R4!C15))</f>
        <v/>
      </c>
      <c r="F156" s="230" t="str">
        <f>IF($B156=FALSE,"",Angle_4_R4!D15)</f>
        <v/>
      </c>
      <c r="G156" s="232" t="str">
        <f>IF($B156=FALSE,"",Angle_4_R4!O15)</f>
        <v/>
      </c>
      <c r="H156" s="232" t="str">
        <f>IF($B156=FALSE,"",Angle_4_R4!P15)</f>
        <v/>
      </c>
      <c r="I156" s="232" t="str">
        <f>IF($B156=FALSE,"",Angle_4_R4!Q15)</f>
        <v/>
      </c>
      <c r="J156" s="232" t="str">
        <f>IF($B156=FALSE,"",Angle_4_R4!R15)</f>
        <v/>
      </c>
      <c r="K156" s="232" t="str">
        <f>IF($B156=FALSE,"",Angle_4_R4!S15)</f>
        <v/>
      </c>
      <c r="L156" s="232" t="str">
        <f t="shared" si="47"/>
        <v/>
      </c>
      <c r="M156" s="232" t="str">
        <f t="shared" si="48"/>
        <v/>
      </c>
      <c r="N156" s="237" t="str">
        <f t="shared" si="49"/>
        <v/>
      </c>
      <c r="O156" s="238" t="str">
        <f>IF($B156=FALSE,"",Angle_4_R4!D48)</f>
        <v/>
      </c>
      <c r="P156" s="239" t="str">
        <f t="shared" si="50"/>
        <v/>
      </c>
      <c r="Q156" s="240" t="str">
        <f t="shared" si="51"/>
        <v/>
      </c>
      <c r="R156" s="241" t="str">
        <f t="shared" si="52"/>
        <v/>
      </c>
      <c r="S156" s="241" t="str">
        <f t="shared" si="53"/>
        <v/>
      </c>
      <c r="T156" s="241" t="str">
        <f t="shared" si="60"/>
        <v/>
      </c>
      <c r="U156" s="103"/>
      <c r="V156" s="230" t="str">
        <f>IF($B156=FALSE,"",IF($D$105="˝",ROUND(Angle_4_R4!L15*$F$105,$M$187),ROUND(Angle_4_R4!L15*$F$105/3600,$T$187)))</f>
        <v/>
      </c>
      <c r="W156" s="230" t="str">
        <f>IF($B156=FALSE,"",IF($D$105="˝",ROUND(Angle_4_R4!M15*$F$105,$M$187),ROUND(Angle_4_R4!M15*$F$105/3600,$T$187)))</f>
        <v/>
      </c>
      <c r="X156" s="230" t="str">
        <f t="shared" si="54"/>
        <v/>
      </c>
      <c r="Y156" s="190" t="str">
        <f t="shared" si="55"/>
        <v/>
      </c>
      <c r="Z156" s="230" t="str">
        <f t="shared" si="56"/>
        <v/>
      </c>
      <c r="AA156" s="230" t="str">
        <f t="shared" si="57"/>
        <v/>
      </c>
      <c r="AB156" s="230" t="str">
        <f t="shared" si="58"/>
        <v/>
      </c>
      <c r="AC156" s="230" t="str">
        <f t="shared" si="59"/>
        <v/>
      </c>
    </row>
    <row r="157" spans="2:29" ht="15" customHeight="1">
      <c r="B157" s="232" t="b">
        <f>IF(TRIM(Angle_4_R4!C16)="",FALSE,TRUE)</f>
        <v>0</v>
      </c>
      <c r="C157" s="230" t="str">
        <f>IF($B157=FALSE,"",Angle_4_R4!A16)</f>
        <v/>
      </c>
      <c r="D157" s="230" t="str">
        <f>IF($B157=FALSE,"",Angle_4_R4!B16)</f>
        <v/>
      </c>
      <c r="E157" s="230" t="str">
        <f>IF($B157=FALSE,"",VALUE(Angle_4_R4!C16))</f>
        <v/>
      </c>
      <c r="F157" s="230" t="str">
        <f>IF($B157=FALSE,"",Angle_4_R4!D16)</f>
        <v/>
      </c>
      <c r="G157" s="232" t="str">
        <f>IF($B157=FALSE,"",Angle_4_R4!O16)</f>
        <v/>
      </c>
      <c r="H157" s="232" t="str">
        <f>IF($B157=FALSE,"",Angle_4_R4!P16)</f>
        <v/>
      </c>
      <c r="I157" s="232" t="str">
        <f>IF($B157=FALSE,"",Angle_4_R4!Q16)</f>
        <v/>
      </c>
      <c r="J157" s="232" t="str">
        <f>IF($B157=FALSE,"",Angle_4_R4!R16)</f>
        <v/>
      </c>
      <c r="K157" s="232" t="str">
        <f>IF($B157=FALSE,"",Angle_4_R4!S16)</f>
        <v/>
      </c>
      <c r="L157" s="232" t="str">
        <f t="shared" si="47"/>
        <v/>
      </c>
      <c r="M157" s="232" t="str">
        <f t="shared" si="48"/>
        <v/>
      </c>
      <c r="N157" s="237" t="str">
        <f t="shared" si="49"/>
        <v/>
      </c>
      <c r="O157" s="238" t="str">
        <f>IF($B157=FALSE,"",Angle_4_R4!D49)</f>
        <v/>
      </c>
      <c r="P157" s="239" t="str">
        <f t="shared" si="50"/>
        <v/>
      </c>
      <c r="Q157" s="240" t="str">
        <f t="shared" si="51"/>
        <v/>
      </c>
      <c r="R157" s="241" t="str">
        <f t="shared" si="52"/>
        <v/>
      </c>
      <c r="S157" s="241" t="str">
        <f t="shared" si="53"/>
        <v/>
      </c>
      <c r="T157" s="241" t="str">
        <f t="shared" si="60"/>
        <v/>
      </c>
      <c r="U157" s="103"/>
      <c r="V157" s="230" t="str">
        <f>IF($B157=FALSE,"",IF($D$105="˝",ROUND(Angle_4_R4!L16*$F$105,$M$187),ROUND(Angle_4_R4!L16*$F$105/3600,$T$187)))</f>
        <v/>
      </c>
      <c r="W157" s="230" t="str">
        <f>IF($B157=FALSE,"",IF($D$105="˝",ROUND(Angle_4_R4!M16*$F$105,$M$187),ROUND(Angle_4_R4!M16*$F$105/3600,$T$187)))</f>
        <v/>
      </c>
      <c r="X157" s="230" t="str">
        <f t="shared" si="54"/>
        <v/>
      </c>
      <c r="Y157" s="190" t="str">
        <f t="shared" si="55"/>
        <v/>
      </c>
      <c r="Z157" s="230" t="str">
        <f t="shared" si="56"/>
        <v/>
      </c>
      <c r="AA157" s="230" t="str">
        <f t="shared" si="57"/>
        <v/>
      </c>
      <c r="AB157" s="230" t="str">
        <f t="shared" si="58"/>
        <v/>
      </c>
      <c r="AC157" s="230" t="str">
        <f t="shared" si="59"/>
        <v/>
      </c>
    </row>
    <row r="158" spans="2:29" ht="15" customHeight="1">
      <c r="B158" s="232" t="b">
        <f>IF(TRIM(Angle_4_R4!C17)="",FALSE,TRUE)</f>
        <v>0</v>
      </c>
      <c r="C158" s="230" t="str">
        <f>IF($B158=FALSE,"",Angle_4_R4!A17)</f>
        <v/>
      </c>
      <c r="D158" s="230" t="str">
        <f>IF($B158=FALSE,"",Angle_4_R4!B17)</f>
        <v/>
      </c>
      <c r="E158" s="230" t="str">
        <f>IF($B158=FALSE,"",VALUE(Angle_4_R4!C17))</f>
        <v/>
      </c>
      <c r="F158" s="230" t="str">
        <f>IF($B158=FALSE,"",Angle_4_R4!D17)</f>
        <v/>
      </c>
      <c r="G158" s="232" t="str">
        <f>IF($B158=FALSE,"",Angle_4_R4!O17)</f>
        <v/>
      </c>
      <c r="H158" s="232" t="str">
        <f>IF($B158=FALSE,"",Angle_4_R4!P17)</f>
        <v/>
      </c>
      <c r="I158" s="232" t="str">
        <f>IF($B158=FALSE,"",Angle_4_R4!Q17)</f>
        <v/>
      </c>
      <c r="J158" s="232" t="str">
        <f>IF($B158=FALSE,"",Angle_4_R4!R17)</f>
        <v/>
      </c>
      <c r="K158" s="232" t="str">
        <f>IF($B158=FALSE,"",Angle_4_R4!S17)</f>
        <v/>
      </c>
      <c r="L158" s="232" t="str">
        <f t="shared" si="47"/>
        <v/>
      </c>
      <c r="M158" s="232" t="str">
        <f t="shared" si="48"/>
        <v/>
      </c>
      <c r="N158" s="237" t="str">
        <f t="shared" si="49"/>
        <v/>
      </c>
      <c r="O158" s="238" t="str">
        <f>IF($B158=FALSE,"",Angle_4_R4!D50)</f>
        <v/>
      </c>
      <c r="P158" s="239" t="str">
        <f t="shared" si="50"/>
        <v/>
      </c>
      <c r="Q158" s="240" t="str">
        <f t="shared" si="51"/>
        <v/>
      </c>
      <c r="R158" s="241" t="str">
        <f t="shared" si="52"/>
        <v/>
      </c>
      <c r="S158" s="241" t="str">
        <f t="shared" si="53"/>
        <v/>
      </c>
      <c r="T158" s="241" t="str">
        <f t="shared" si="60"/>
        <v/>
      </c>
      <c r="U158" s="103"/>
      <c r="V158" s="230" t="str">
        <f>IF($B158=FALSE,"",IF($D$105="˝",ROUND(Angle_4_R4!L17*$F$105,$M$187),ROUND(Angle_4_R4!L17*$F$105/3600,$T$187)))</f>
        <v/>
      </c>
      <c r="W158" s="230" t="str">
        <f>IF($B158=FALSE,"",IF($D$105="˝",ROUND(Angle_4_R4!M17*$F$105,$M$187),ROUND(Angle_4_R4!M17*$F$105/3600,$T$187)))</f>
        <v/>
      </c>
      <c r="X158" s="230" t="str">
        <f t="shared" si="54"/>
        <v/>
      </c>
      <c r="Y158" s="190" t="str">
        <f t="shared" si="55"/>
        <v/>
      </c>
      <c r="Z158" s="230" t="str">
        <f t="shared" si="56"/>
        <v/>
      </c>
      <c r="AA158" s="230" t="str">
        <f t="shared" si="57"/>
        <v/>
      </c>
      <c r="AB158" s="230" t="str">
        <f t="shared" si="58"/>
        <v/>
      </c>
      <c r="AC158" s="230" t="str">
        <f t="shared" si="59"/>
        <v/>
      </c>
    </row>
    <row r="159" spans="2:29" ht="15" customHeight="1">
      <c r="B159" s="232" t="b">
        <f>IF(TRIM(Angle_4_R4!C18)="",FALSE,TRUE)</f>
        <v>0</v>
      </c>
      <c r="C159" s="230" t="str">
        <f>IF($B159=FALSE,"",Angle_4_R4!A18)</f>
        <v/>
      </c>
      <c r="D159" s="230" t="str">
        <f>IF($B159=FALSE,"",Angle_4_R4!B18)</f>
        <v/>
      </c>
      <c r="E159" s="230" t="str">
        <f>IF($B159=FALSE,"",VALUE(Angle_4_R4!C18))</f>
        <v/>
      </c>
      <c r="F159" s="230" t="str">
        <f>IF($B159=FALSE,"",Angle_4_R4!D18)</f>
        <v/>
      </c>
      <c r="G159" s="232" t="str">
        <f>IF($B159=FALSE,"",Angle_4_R4!O18)</f>
        <v/>
      </c>
      <c r="H159" s="232" t="str">
        <f>IF($B159=FALSE,"",Angle_4_R4!P18)</f>
        <v/>
      </c>
      <c r="I159" s="232" t="str">
        <f>IF($B159=FALSE,"",Angle_4_R4!Q18)</f>
        <v/>
      </c>
      <c r="J159" s="232" t="str">
        <f>IF($B159=FALSE,"",Angle_4_R4!R18)</f>
        <v/>
      </c>
      <c r="K159" s="232" t="str">
        <f>IF($B159=FALSE,"",Angle_4_R4!S18)</f>
        <v/>
      </c>
      <c r="L159" s="232" t="str">
        <f t="shared" si="47"/>
        <v/>
      </c>
      <c r="M159" s="232" t="str">
        <f t="shared" si="48"/>
        <v/>
      </c>
      <c r="N159" s="237" t="str">
        <f t="shared" si="49"/>
        <v/>
      </c>
      <c r="O159" s="238" t="str">
        <f>IF($B159=FALSE,"",Angle_4_R4!D51)</f>
        <v/>
      </c>
      <c r="P159" s="239" t="str">
        <f t="shared" si="50"/>
        <v/>
      </c>
      <c r="Q159" s="240" t="str">
        <f t="shared" si="51"/>
        <v/>
      </c>
      <c r="R159" s="241" t="str">
        <f t="shared" si="52"/>
        <v/>
      </c>
      <c r="S159" s="241" t="str">
        <f t="shared" si="53"/>
        <v/>
      </c>
      <c r="T159" s="241" t="str">
        <f t="shared" si="60"/>
        <v/>
      </c>
      <c r="U159" s="103"/>
      <c r="V159" s="230" t="str">
        <f>IF($B159=FALSE,"",IF($D$105="˝",ROUND(Angle_4_R4!L18*$F$105,$M$187),ROUND(Angle_4_R4!L18*$F$105/3600,$T$187)))</f>
        <v/>
      </c>
      <c r="W159" s="230" t="str">
        <f>IF($B159=FALSE,"",IF($D$105="˝",ROUND(Angle_4_R4!M18*$F$105,$M$187),ROUND(Angle_4_R4!M18*$F$105/3600,$T$187)))</f>
        <v/>
      </c>
      <c r="X159" s="230" t="str">
        <f t="shared" si="54"/>
        <v/>
      </c>
      <c r="Y159" s="190" t="str">
        <f t="shared" si="55"/>
        <v/>
      </c>
      <c r="Z159" s="230" t="str">
        <f t="shared" si="56"/>
        <v/>
      </c>
      <c r="AA159" s="230" t="str">
        <f t="shared" si="57"/>
        <v/>
      </c>
      <c r="AB159" s="230" t="str">
        <f t="shared" si="58"/>
        <v/>
      </c>
      <c r="AC159" s="230" t="str">
        <f t="shared" si="59"/>
        <v/>
      </c>
    </row>
    <row r="160" spans="2:29" ht="15" customHeight="1">
      <c r="B160" s="232" t="b">
        <f>IF(TRIM(Angle_4_R4!C19)="",FALSE,TRUE)</f>
        <v>0</v>
      </c>
      <c r="C160" s="230" t="str">
        <f>IF($B160=FALSE,"",Angle_4_R4!A19)</f>
        <v/>
      </c>
      <c r="D160" s="230" t="str">
        <f>IF($B160=FALSE,"",Angle_4_R4!B19)</f>
        <v/>
      </c>
      <c r="E160" s="230" t="str">
        <f>IF($B160=FALSE,"",VALUE(Angle_4_R4!C19))</f>
        <v/>
      </c>
      <c r="F160" s="230" t="str">
        <f>IF($B160=FALSE,"",Angle_4_R4!D19)</f>
        <v/>
      </c>
      <c r="G160" s="232" t="str">
        <f>IF($B160=FALSE,"",Angle_4_R4!O19)</f>
        <v/>
      </c>
      <c r="H160" s="232" t="str">
        <f>IF($B160=FALSE,"",Angle_4_R4!P19)</f>
        <v/>
      </c>
      <c r="I160" s="232" t="str">
        <f>IF($B160=FALSE,"",Angle_4_R4!Q19)</f>
        <v/>
      </c>
      <c r="J160" s="232" t="str">
        <f>IF($B160=FALSE,"",Angle_4_R4!R19)</f>
        <v/>
      </c>
      <c r="K160" s="232" t="str">
        <f>IF($B160=FALSE,"",Angle_4_R4!S19)</f>
        <v/>
      </c>
      <c r="L160" s="232" t="str">
        <f t="shared" si="47"/>
        <v/>
      </c>
      <c r="M160" s="232" t="str">
        <f t="shared" si="48"/>
        <v/>
      </c>
      <c r="N160" s="237" t="str">
        <f t="shared" si="49"/>
        <v/>
      </c>
      <c r="O160" s="238" t="str">
        <f>IF($B160=FALSE,"",Angle_4_R4!D52)</f>
        <v/>
      </c>
      <c r="P160" s="239" t="str">
        <f t="shared" si="50"/>
        <v/>
      </c>
      <c r="Q160" s="240" t="str">
        <f t="shared" si="51"/>
        <v/>
      </c>
      <c r="R160" s="241" t="str">
        <f t="shared" si="52"/>
        <v/>
      </c>
      <c r="S160" s="241" t="str">
        <f t="shared" si="53"/>
        <v/>
      </c>
      <c r="T160" s="241" t="str">
        <f t="shared" si="60"/>
        <v/>
      </c>
      <c r="U160" s="103"/>
      <c r="V160" s="230" t="str">
        <f>IF($B160=FALSE,"",IF($D$105="˝",ROUND(Angle_4_R4!L19*$F$105,$M$187),ROUND(Angle_4_R4!L19*$F$105/3600,$T$187)))</f>
        <v/>
      </c>
      <c r="W160" s="230" t="str">
        <f>IF($B160=FALSE,"",IF($D$105="˝",ROUND(Angle_4_R4!M19*$F$105,$M$187),ROUND(Angle_4_R4!M19*$F$105/3600,$T$187)))</f>
        <v/>
      </c>
      <c r="X160" s="230" t="str">
        <f t="shared" si="54"/>
        <v/>
      </c>
      <c r="Y160" s="190" t="str">
        <f t="shared" si="55"/>
        <v/>
      </c>
      <c r="Z160" s="230" t="str">
        <f t="shared" si="56"/>
        <v/>
      </c>
      <c r="AA160" s="230" t="str">
        <f t="shared" si="57"/>
        <v/>
      </c>
      <c r="AB160" s="230" t="str">
        <f t="shared" si="58"/>
        <v/>
      </c>
      <c r="AC160" s="230" t="str">
        <f t="shared" si="59"/>
        <v/>
      </c>
    </row>
    <row r="161" spans="1:29" ht="15" customHeight="1">
      <c r="B161" s="232" t="b">
        <f>IF(TRIM(Angle_4_R4!C20)="",FALSE,TRUE)</f>
        <v>0</v>
      </c>
      <c r="C161" s="230" t="str">
        <f>IF($B161=FALSE,"",Angle_4_R4!A20)</f>
        <v/>
      </c>
      <c r="D161" s="230" t="str">
        <f>IF($B161=FALSE,"",Angle_4_R4!B20)</f>
        <v/>
      </c>
      <c r="E161" s="230" t="str">
        <f>IF($B161=FALSE,"",VALUE(Angle_4_R4!C20))</f>
        <v/>
      </c>
      <c r="F161" s="230" t="str">
        <f>IF($B161=FALSE,"",Angle_4_R4!D20)</f>
        <v/>
      </c>
      <c r="G161" s="232" t="str">
        <f>IF($B161=FALSE,"",Angle_4_R4!O20)</f>
        <v/>
      </c>
      <c r="H161" s="232" t="str">
        <f>IF($B161=FALSE,"",Angle_4_R4!P20)</f>
        <v/>
      </c>
      <c r="I161" s="232" t="str">
        <f>IF($B161=FALSE,"",Angle_4_R4!Q20)</f>
        <v/>
      </c>
      <c r="J161" s="232" t="str">
        <f>IF($B161=FALSE,"",Angle_4_R4!R20)</f>
        <v/>
      </c>
      <c r="K161" s="232" t="str">
        <f>IF($B161=FALSE,"",Angle_4_R4!S20)</f>
        <v/>
      </c>
      <c r="L161" s="232" t="str">
        <f t="shared" si="47"/>
        <v/>
      </c>
      <c r="M161" s="232" t="str">
        <f t="shared" si="48"/>
        <v/>
      </c>
      <c r="N161" s="237" t="str">
        <f t="shared" si="49"/>
        <v/>
      </c>
      <c r="O161" s="238" t="str">
        <f>IF($B161=FALSE,"",Angle_4_R4!D53)</f>
        <v/>
      </c>
      <c r="P161" s="239" t="str">
        <f t="shared" si="50"/>
        <v/>
      </c>
      <c r="Q161" s="240" t="str">
        <f t="shared" si="51"/>
        <v/>
      </c>
      <c r="R161" s="241" t="str">
        <f t="shared" si="52"/>
        <v/>
      </c>
      <c r="S161" s="241" t="str">
        <f t="shared" si="53"/>
        <v/>
      </c>
      <c r="T161" s="241" t="str">
        <f t="shared" si="60"/>
        <v/>
      </c>
      <c r="U161" s="103"/>
      <c r="V161" s="230" t="str">
        <f>IF($B161=FALSE,"",IF($D$105="˝",ROUND(Angle_4_R4!L20*$F$105,$M$187),ROUND(Angle_4_R4!L20*$F$105/3600,$T$187)))</f>
        <v/>
      </c>
      <c r="W161" s="230" t="str">
        <f>IF($B161=FALSE,"",IF($D$105="˝",ROUND(Angle_4_R4!M20*$F$105,$M$187),ROUND(Angle_4_R4!M20*$F$105/3600,$T$187)))</f>
        <v/>
      </c>
      <c r="X161" s="230" t="str">
        <f t="shared" si="54"/>
        <v/>
      </c>
      <c r="Y161" s="190" t="str">
        <f t="shared" si="55"/>
        <v/>
      </c>
      <c r="Z161" s="230" t="str">
        <f t="shared" si="56"/>
        <v/>
      </c>
      <c r="AA161" s="230" t="str">
        <f t="shared" si="57"/>
        <v/>
      </c>
      <c r="AB161" s="230" t="str">
        <f t="shared" si="58"/>
        <v/>
      </c>
      <c r="AC161" s="230" t="str">
        <f t="shared" si="59"/>
        <v/>
      </c>
    </row>
    <row r="162" spans="1:29" ht="15" customHeight="1">
      <c r="B162" s="232" t="b">
        <f>IF(TRIM(Angle_4_R4!C21)="",FALSE,TRUE)</f>
        <v>0</v>
      </c>
      <c r="C162" s="230" t="str">
        <f>IF($B162=FALSE,"",Angle_4_R4!A21)</f>
        <v/>
      </c>
      <c r="D162" s="230" t="str">
        <f>IF($B162=FALSE,"",Angle_4_R4!B21)</f>
        <v/>
      </c>
      <c r="E162" s="230" t="str">
        <f>IF($B162=FALSE,"",VALUE(Angle_4_R4!C21))</f>
        <v/>
      </c>
      <c r="F162" s="230" t="str">
        <f>IF($B162=FALSE,"",Angle_4_R4!D21)</f>
        <v/>
      </c>
      <c r="G162" s="232" t="str">
        <f>IF($B162=FALSE,"",Angle_4_R4!O21)</f>
        <v/>
      </c>
      <c r="H162" s="232" t="str">
        <f>IF($B162=FALSE,"",Angle_4_R4!P21)</f>
        <v/>
      </c>
      <c r="I162" s="232" t="str">
        <f>IF($B162=FALSE,"",Angle_4_R4!Q21)</f>
        <v/>
      </c>
      <c r="J162" s="232" t="str">
        <f>IF($B162=FALSE,"",Angle_4_R4!R21)</f>
        <v/>
      </c>
      <c r="K162" s="232" t="str">
        <f>IF($B162=FALSE,"",Angle_4_R4!S21)</f>
        <v/>
      </c>
      <c r="L162" s="232" t="str">
        <f t="shared" si="47"/>
        <v/>
      </c>
      <c r="M162" s="232" t="str">
        <f t="shared" si="48"/>
        <v/>
      </c>
      <c r="N162" s="237" t="str">
        <f t="shared" si="49"/>
        <v/>
      </c>
      <c r="O162" s="238" t="str">
        <f>IF($B162=FALSE,"",Angle_4_R4!D54)</f>
        <v/>
      </c>
      <c r="P162" s="239" t="str">
        <f t="shared" si="50"/>
        <v/>
      </c>
      <c r="Q162" s="240" t="str">
        <f t="shared" si="51"/>
        <v/>
      </c>
      <c r="R162" s="241" t="str">
        <f t="shared" si="52"/>
        <v/>
      </c>
      <c r="S162" s="241" t="str">
        <f t="shared" si="53"/>
        <v/>
      </c>
      <c r="T162" s="241" t="str">
        <f t="shared" si="60"/>
        <v/>
      </c>
      <c r="U162" s="103"/>
      <c r="V162" s="230" t="str">
        <f>IF($B162=FALSE,"",IF($D$105="˝",ROUND(Angle_4_R4!L21*$F$105,$M$187),ROUND(Angle_4_R4!L21*$F$105/3600,$T$187)))</f>
        <v/>
      </c>
      <c r="W162" s="230" t="str">
        <f>IF($B162=FALSE,"",IF($D$105="˝",ROUND(Angle_4_R4!M21*$F$105,$M$187),ROUND(Angle_4_R4!M21*$F$105/3600,$T$187)))</f>
        <v/>
      </c>
      <c r="X162" s="230" t="str">
        <f t="shared" si="54"/>
        <v/>
      </c>
      <c r="Y162" s="190" t="str">
        <f t="shared" si="55"/>
        <v/>
      </c>
      <c r="Z162" s="230" t="str">
        <f t="shared" si="56"/>
        <v/>
      </c>
      <c r="AA162" s="230" t="str">
        <f t="shared" si="57"/>
        <v/>
      </c>
      <c r="AB162" s="230" t="str">
        <f t="shared" si="58"/>
        <v/>
      </c>
      <c r="AC162" s="230" t="str">
        <f t="shared" si="59"/>
        <v/>
      </c>
    </row>
    <row r="163" spans="1:29" ht="15" customHeight="1">
      <c r="B163" s="232" t="b">
        <f>IF(TRIM(Angle_4_R4!C22)="",FALSE,TRUE)</f>
        <v>0</v>
      </c>
      <c r="C163" s="230" t="str">
        <f>IF($B163=FALSE,"",Angle_4_R4!A22)</f>
        <v/>
      </c>
      <c r="D163" s="230" t="str">
        <f>IF($B163=FALSE,"",Angle_4_R4!B22)</f>
        <v/>
      </c>
      <c r="E163" s="230" t="str">
        <f>IF($B163=FALSE,"",VALUE(Angle_4_R4!C22))</f>
        <v/>
      </c>
      <c r="F163" s="230" t="str">
        <f>IF($B163=FALSE,"",Angle_4_R4!D22)</f>
        <v/>
      </c>
      <c r="G163" s="232" t="str">
        <f>IF($B163=FALSE,"",Angle_4_R4!O22)</f>
        <v/>
      </c>
      <c r="H163" s="232" t="str">
        <f>IF($B163=FALSE,"",Angle_4_R4!P22)</f>
        <v/>
      </c>
      <c r="I163" s="232" t="str">
        <f>IF($B163=FALSE,"",Angle_4_R4!Q22)</f>
        <v/>
      </c>
      <c r="J163" s="232" t="str">
        <f>IF($B163=FALSE,"",Angle_4_R4!R22)</f>
        <v/>
      </c>
      <c r="K163" s="232" t="str">
        <f>IF($B163=FALSE,"",Angle_4_R4!S22)</f>
        <v/>
      </c>
      <c r="L163" s="232" t="str">
        <f t="shared" si="47"/>
        <v/>
      </c>
      <c r="M163" s="232" t="str">
        <f t="shared" si="48"/>
        <v/>
      </c>
      <c r="N163" s="237" t="str">
        <f t="shared" si="49"/>
        <v/>
      </c>
      <c r="O163" s="238" t="str">
        <f>IF($B163=FALSE,"",Angle_4_R4!D55)</f>
        <v/>
      </c>
      <c r="P163" s="239" t="str">
        <f t="shared" si="50"/>
        <v/>
      </c>
      <c r="Q163" s="240" t="str">
        <f t="shared" si="51"/>
        <v/>
      </c>
      <c r="R163" s="241" t="str">
        <f t="shared" si="52"/>
        <v/>
      </c>
      <c r="S163" s="241" t="str">
        <f t="shared" si="53"/>
        <v/>
      </c>
      <c r="T163" s="241" t="str">
        <f t="shared" si="60"/>
        <v/>
      </c>
      <c r="U163" s="103"/>
      <c r="V163" s="230" t="str">
        <f>IF($B163=FALSE,"",IF($D$105="˝",ROUND(Angle_4_R4!L22*$F$105,$M$187),ROUND(Angle_4_R4!L22*$F$105/3600,$T$187)))</f>
        <v/>
      </c>
      <c r="W163" s="230" t="str">
        <f>IF($B163=FALSE,"",IF($D$105="˝",ROUND(Angle_4_R4!M22*$F$105,$M$187),ROUND(Angle_4_R4!M22*$F$105/3600,$T$187)))</f>
        <v/>
      </c>
      <c r="X163" s="230" t="str">
        <f t="shared" si="54"/>
        <v/>
      </c>
      <c r="Y163" s="190" t="str">
        <f t="shared" si="55"/>
        <v/>
      </c>
      <c r="Z163" s="230" t="str">
        <f t="shared" si="56"/>
        <v/>
      </c>
      <c r="AA163" s="230" t="str">
        <f t="shared" si="57"/>
        <v/>
      </c>
      <c r="AB163" s="230" t="str">
        <f t="shared" si="58"/>
        <v/>
      </c>
      <c r="AC163" s="230" t="str">
        <f t="shared" si="59"/>
        <v/>
      </c>
    </row>
    <row r="164" spans="1:29" ht="15" customHeight="1">
      <c r="B164" s="232" t="b">
        <f>IF(TRIM(Angle_4_R4!C23)="",FALSE,TRUE)</f>
        <v>0</v>
      </c>
      <c r="C164" s="230" t="str">
        <f>IF($B164=FALSE,"",Angle_4_R4!A23)</f>
        <v/>
      </c>
      <c r="D164" s="230" t="str">
        <f>IF($B164=FALSE,"",Angle_4_R4!B23)</f>
        <v/>
      </c>
      <c r="E164" s="230" t="str">
        <f>IF($B164=FALSE,"",VALUE(Angle_4_R4!C23))</f>
        <v/>
      </c>
      <c r="F164" s="230" t="str">
        <f>IF($B164=FALSE,"",Angle_4_R4!D23)</f>
        <v/>
      </c>
      <c r="G164" s="232" t="str">
        <f>IF($B164=FALSE,"",Angle_4_R4!O23)</f>
        <v/>
      </c>
      <c r="H164" s="232" t="str">
        <f>IF($B164=FALSE,"",Angle_4_R4!P23)</f>
        <v/>
      </c>
      <c r="I164" s="232" t="str">
        <f>IF($B164=FALSE,"",Angle_4_R4!Q23)</f>
        <v/>
      </c>
      <c r="J164" s="232" t="str">
        <f>IF($B164=FALSE,"",Angle_4_R4!R23)</f>
        <v/>
      </c>
      <c r="K164" s="232" t="str">
        <f>IF($B164=FALSE,"",Angle_4_R4!S23)</f>
        <v/>
      </c>
      <c r="L164" s="232" t="str">
        <f t="shared" si="47"/>
        <v/>
      </c>
      <c r="M164" s="232" t="str">
        <f t="shared" si="48"/>
        <v/>
      </c>
      <c r="N164" s="237" t="str">
        <f t="shared" si="49"/>
        <v/>
      </c>
      <c r="O164" s="238" t="str">
        <f>IF($B164=FALSE,"",Angle_4_R4!D56)</f>
        <v/>
      </c>
      <c r="P164" s="239" t="str">
        <f t="shared" si="50"/>
        <v/>
      </c>
      <c r="Q164" s="240" t="str">
        <f t="shared" si="51"/>
        <v/>
      </c>
      <c r="R164" s="241" t="str">
        <f t="shared" si="52"/>
        <v/>
      </c>
      <c r="S164" s="241" t="str">
        <f t="shared" si="53"/>
        <v/>
      </c>
      <c r="T164" s="241" t="str">
        <f t="shared" si="60"/>
        <v/>
      </c>
      <c r="U164" s="103"/>
      <c r="V164" s="230" t="str">
        <f>IF($B164=FALSE,"",IF($D$105="˝",ROUND(Angle_4_R4!L23*$F$105,$M$187),ROUND(Angle_4_R4!L23*$F$105/3600,$T$187)))</f>
        <v/>
      </c>
      <c r="W164" s="230" t="str">
        <f>IF($B164=FALSE,"",IF($D$105="˝",ROUND(Angle_4_R4!M23*$F$105,$M$187),ROUND(Angle_4_R4!M23*$F$105/3600,$T$187)))</f>
        <v/>
      </c>
      <c r="X164" s="230" t="str">
        <f t="shared" si="54"/>
        <v/>
      </c>
      <c r="Y164" s="190" t="str">
        <f t="shared" si="55"/>
        <v/>
      </c>
      <c r="Z164" s="230" t="str">
        <f t="shared" si="56"/>
        <v/>
      </c>
      <c r="AA164" s="230" t="str">
        <f t="shared" si="57"/>
        <v/>
      </c>
      <c r="AB164" s="230" t="str">
        <f t="shared" si="58"/>
        <v/>
      </c>
      <c r="AC164" s="230" t="str">
        <f t="shared" si="59"/>
        <v/>
      </c>
    </row>
    <row r="165" spans="1:29" ht="15" customHeight="1">
      <c r="B165" s="232" t="b">
        <f>IF(TRIM(Angle_4_R4!C24)="",FALSE,TRUE)</f>
        <v>0</v>
      </c>
      <c r="C165" s="230" t="str">
        <f>IF($B165=FALSE,"",Angle_4_R4!A24)</f>
        <v/>
      </c>
      <c r="D165" s="230" t="str">
        <f>IF($B165=FALSE,"",Angle_4_R4!B24)</f>
        <v/>
      </c>
      <c r="E165" s="230" t="str">
        <f>IF($B165=FALSE,"",VALUE(Angle_4_R4!C24))</f>
        <v/>
      </c>
      <c r="F165" s="230" t="str">
        <f>IF($B165=FALSE,"",Angle_4_R4!D24)</f>
        <v/>
      </c>
      <c r="G165" s="232" t="str">
        <f>IF($B165=FALSE,"",Angle_4_R4!O24)</f>
        <v/>
      </c>
      <c r="H165" s="232" t="str">
        <f>IF($B165=FALSE,"",Angle_4_R4!P24)</f>
        <v/>
      </c>
      <c r="I165" s="232" t="str">
        <f>IF($B165=FALSE,"",Angle_4_R4!Q24)</f>
        <v/>
      </c>
      <c r="J165" s="232" t="str">
        <f>IF($B165=FALSE,"",Angle_4_R4!R24)</f>
        <v/>
      </c>
      <c r="K165" s="232" t="str">
        <f>IF($B165=FALSE,"",Angle_4_R4!S24)</f>
        <v/>
      </c>
      <c r="L165" s="232" t="str">
        <f t="shared" si="47"/>
        <v/>
      </c>
      <c r="M165" s="232" t="str">
        <f t="shared" si="48"/>
        <v/>
      </c>
      <c r="N165" s="237" t="str">
        <f t="shared" si="49"/>
        <v/>
      </c>
      <c r="O165" s="238" t="str">
        <f>IF($B165=FALSE,"",Angle_4_R4!D57)</f>
        <v/>
      </c>
      <c r="P165" s="239" t="str">
        <f t="shared" si="50"/>
        <v/>
      </c>
      <c r="Q165" s="240" t="str">
        <f t="shared" si="51"/>
        <v/>
      </c>
      <c r="R165" s="241" t="str">
        <f t="shared" si="52"/>
        <v/>
      </c>
      <c r="S165" s="241" t="str">
        <f t="shared" si="53"/>
        <v/>
      </c>
      <c r="T165" s="241" t="str">
        <f t="shared" si="60"/>
        <v/>
      </c>
      <c r="U165" s="103"/>
      <c r="V165" s="230" t="str">
        <f>IF($B165=FALSE,"",IF($D$105="˝",ROUND(Angle_4_R4!L24*$F$105,$M$187),ROUND(Angle_4_R4!L24*$F$105/3600,$T$187)))</f>
        <v/>
      </c>
      <c r="W165" s="230" t="str">
        <f>IF($B165=FALSE,"",IF($D$105="˝",ROUND(Angle_4_R4!M24*$F$105,$M$187),ROUND(Angle_4_R4!M24*$F$105/3600,$T$187)))</f>
        <v/>
      </c>
      <c r="X165" s="230" t="str">
        <f t="shared" si="54"/>
        <v/>
      </c>
      <c r="Y165" s="190" t="str">
        <f t="shared" si="55"/>
        <v/>
      </c>
      <c r="Z165" s="230" t="str">
        <f t="shared" si="56"/>
        <v/>
      </c>
      <c r="AA165" s="230" t="str">
        <f t="shared" si="57"/>
        <v/>
      </c>
      <c r="AB165" s="230" t="str">
        <f t="shared" si="58"/>
        <v/>
      </c>
      <c r="AC165" s="230" t="str">
        <f t="shared" si="59"/>
        <v/>
      </c>
    </row>
    <row r="166" spans="1:29" ht="15" customHeight="1">
      <c r="B166" s="232" t="b">
        <f>IF(TRIM(Angle_4_R4!C25)="",FALSE,TRUE)</f>
        <v>0</v>
      </c>
      <c r="C166" s="230" t="str">
        <f>IF($B166=FALSE,"",Angle_4_R4!A25)</f>
        <v/>
      </c>
      <c r="D166" s="230" t="str">
        <f>IF($B166=FALSE,"",Angle_4_R4!B25)</f>
        <v/>
      </c>
      <c r="E166" s="230" t="str">
        <f>IF($B166=FALSE,"",VALUE(Angle_4_R4!C25))</f>
        <v/>
      </c>
      <c r="F166" s="230" t="str">
        <f>IF($B166=FALSE,"",Angle_4_R4!D25)</f>
        <v/>
      </c>
      <c r="G166" s="232" t="str">
        <f>IF($B166=FALSE,"",Angle_4_R4!O25)</f>
        <v/>
      </c>
      <c r="H166" s="232" t="str">
        <f>IF($B166=FALSE,"",Angle_4_R4!P25)</f>
        <v/>
      </c>
      <c r="I166" s="232" t="str">
        <f>IF($B166=FALSE,"",Angle_4_R4!Q25)</f>
        <v/>
      </c>
      <c r="J166" s="232" t="str">
        <f>IF($B166=FALSE,"",Angle_4_R4!R25)</f>
        <v/>
      </c>
      <c r="K166" s="232" t="str">
        <f>IF($B166=FALSE,"",Angle_4_R4!S25)</f>
        <v/>
      </c>
      <c r="L166" s="232" t="str">
        <f t="shared" si="47"/>
        <v/>
      </c>
      <c r="M166" s="232" t="str">
        <f t="shared" si="48"/>
        <v/>
      </c>
      <c r="N166" s="237" t="str">
        <f t="shared" si="49"/>
        <v/>
      </c>
      <c r="O166" s="238" t="str">
        <f>IF($B166=FALSE,"",Angle_4_R4!D58)</f>
        <v/>
      </c>
      <c r="P166" s="239" t="str">
        <f t="shared" si="50"/>
        <v/>
      </c>
      <c r="Q166" s="240" t="str">
        <f t="shared" si="51"/>
        <v/>
      </c>
      <c r="R166" s="241" t="str">
        <f t="shared" si="52"/>
        <v/>
      </c>
      <c r="S166" s="241" t="str">
        <f t="shared" si="53"/>
        <v/>
      </c>
      <c r="T166" s="241" t="str">
        <f t="shared" si="60"/>
        <v/>
      </c>
      <c r="U166" s="103"/>
      <c r="V166" s="230" t="str">
        <f>IF($B166=FALSE,"",IF($D$105="˝",ROUND(Angle_4_R4!L25*$F$105,$M$187),ROUND(Angle_4_R4!L25*$F$105/3600,$T$187)))</f>
        <v/>
      </c>
      <c r="W166" s="230" t="str">
        <f>IF($B166=FALSE,"",IF($D$105="˝",ROUND(Angle_4_R4!M25*$F$105,$M$187),ROUND(Angle_4_R4!M25*$F$105/3600,$T$187)))</f>
        <v/>
      </c>
      <c r="X166" s="230" t="str">
        <f t="shared" si="54"/>
        <v/>
      </c>
      <c r="Y166" s="190" t="str">
        <f t="shared" si="55"/>
        <v/>
      </c>
      <c r="Z166" s="230" t="str">
        <f t="shared" si="56"/>
        <v/>
      </c>
      <c r="AA166" s="230" t="str">
        <f t="shared" si="57"/>
        <v/>
      </c>
      <c r="AB166" s="230" t="str">
        <f t="shared" si="58"/>
        <v/>
      </c>
      <c r="AC166" s="230" t="str">
        <f t="shared" si="59"/>
        <v/>
      </c>
    </row>
    <row r="167" spans="1:29" ht="15" customHeight="1">
      <c r="B167" s="232" t="b">
        <f>IF(TRIM(Angle_4_R4!C26)="",FALSE,TRUE)</f>
        <v>0</v>
      </c>
      <c r="C167" s="230" t="str">
        <f>IF($B167=FALSE,"",Angle_4_R4!A26)</f>
        <v/>
      </c>
      <c r="D167" s="230" t="str">
        <f>IF($B167=FALSE,"",Angle_4_R4!B26)</f>
        <v/>
      </c>
      <c r="E167" s="230" t="str">
        <f>IF($B167=FALSE,"",VALUE(Angle_4_R4!C26))</f>
        <v/>
      </c>
      <c r="F167" s="230" t="str">
        <f>IF($B167=FALSE,"",Angle_4_R4!D26)</f>
        <v/>
      </c>
      <c r="G167" s="232" t="str">
        <f>IF($B167=FALSE,"",Angle_4_R4!O26)</f>
        <v/>
      </c>
      <c r="H167" s="232" t="str">
        <f>IF($B167=FALSE,"",Angle_4_R4!P26)</f>
        <v/>
      </c>
      <c r="I167" s="232" t="str">
        <f>IF($B167=FALSE,"",Angle_4_R4!Q26)</f>
        <v/>
      </c>
      <c r="J167" s="232" t="str">
        <f>IF($B167=FALSE,"",Angle_4_R4!R26)</f>
        <v/>
      </c>
      <c r="K167" s="232" t="str">
        <f>IF($B167=FALSE,"",Angle_4_R4!S26)</f>
        <v/>
      </c>
      <c r="L167" s="232" t="str">
        <f t="shared" si="47"/>
        <v/>
      </c>
      <c r="M167" s="232" t="str">
        <f t="shared" si="48"/>
        <v/>
      </c>
      <c r="N167" s="237" t="str">
        <f t="shared" si="49"/>
        <v/>
      </c>
      <c r="O167" s="238" t="str">
        <f>IF($B167=FALSE,"",Angle_4_R4!D59)</f>
        <v/>
      </c>
      <c r="P167" s="239" t="str">
        <f t="shared" si="50"/>
        <v/>
      </c>
      <c r="Q167" s="240" t="str">
        <f t="shared" si="51"/>
        <v/>
      </c>
      <c r="R167" s="241" t="str">
        <f t="shared" si="52"/>
        <v/>
      </c>
      <c r="S167" s="241" t="str">
        <f t="shared" si="53"/>
        <v/>
      </c>
      <c r="T167" s="241" t="str">
        <f t="shared" si="60"/>
        <v/>
      </c>
      <c r="U167" s="103"/>
      <c r="V167" s="230" t="str">
        <f>IF($B167=FALSE,"",IF($D$105="˝",ROUND(Angle_4_R4!L26*$F$105,$M$187),ROUND(Angle_4_R4!L26*$F$105/3600,$T$187)))</f>
        <v/>
      </c>
      <c r="W167" s="230" t="str">
        <f>IF($B167=FALSE,"",IF($D$105="˝",ROUND(Angle_4_R4!M26*$F$105,$M$187),ROUND(Angle_4_R4!M26*$F$105/3600,$T$187)))</f>
        <v/>
      </c>
      <c r="X167" s="230" t="str">
        <f t="shared" si="54"/>
        <v/>
      </c>
      <c r="Y167" s="190" t="str">
        <f t="shared" si="55"/>
        <v/>
      </c>
      <c r="Z167" s="230" t="str">
        <f t="shared" si="56"/>
        <v/>
      </c>
      <c r="AA167" s="230" t="str">
        <f t="shared" si="57"/>
        <v/>
      </c>
      <c r="AB167" s="230" t="str">
        <f t="shared" si="58"/>
        <v/>
      </c>
      <c r="AC167" s="230" t="str">
        <f t="shared" si="59"/>
        <v/>
      </c>
    </row>
    <row r="168" spans="1:29" ht="15" customHeight="1">
      <c r="B168" s="232" t="b">
        <f>IF(TRIM(Angle_4_R4!C27)="",FALSE,TRUE)</f>
        <v>0</v>
      </c>
      <c r="C168" s="230" t="str">
        <f>IF($B168=FALSE,"",Angle_4_R4!A27)</f>
        <v/>
      </c>
      <c r="D168" s="230" t="str">
        <f>IF($B168=FALSE,"",Angle_4_R4!B27)</f>
        <v/>
      </c>
      <c r="E168" s="230" t="str">
        <f>IF($B168=FALSE,"",VALUE(Angle_4_R4!C27))</f>
        <v/>
      </c>
      <c r="F168" s="230" t="str">
        <f>IF($B168=FALSE,"",Angle_4_R4!D27)</f>
        <v/>
      </c>
      <c r="G168" s="232" t="str">
        <f>IF($B168=FALSE,"",Angle_4_R4!O27)</f>
        <v/>
      </c>
      <c r="H168" s="232" t="str">
        <f>IF($B168=FALSE,"",Angle_4_R4!P27)</f>
        <v/>
      </c>
      <c r="I168" s="232" t="str">
        <f>IF($B168=FALSE,"",Angle_4_R4!Q27)</f>
        <v/>
      </c>
      <c r="J168" s="232" t="str">
        <f>IF($B168=FALSE,"",Angle_4_R4!R27)</f>
        <v/>
      </c>
      <c r="K168" s="232" t="str">
        <f>IF($B168=FALSE,"",Angle_4_R4!S27)</f>
        <v/>
      </c>
      <c r="L168" s="232" t="str">
        <f t="shared" si="47"/>
        <v/>
      </c>
      <c r="M168" s="232" t="str">
        <f t="shared" si="48"/>
        <v/>
      </c>
      <c r="N168" s="237" t="str">
        <f t="shared" si="49"/>
        <v/>
      </c>
      <c r="O168" s="238" t="str">
        <f>IF($B168=FALSE,"",Angle_4_R4!D60)</f>
        <v/>
      </c>
      <c r="P168" s="239" t="str">
        <f t="shared" si="50"/>
        <v/>
      </c>
      <c r="Q168" s="240" t="str">
        <f t="shared" si="51"/>
        <v/>
      </c>
      <c r="R168" s="241" t="str">
        <f t="shared" si="52"/>
        <v/>
      </c>
      <c r="S168" s="241" t="str">
        <f t="shared" si="53"/>
        <v/>
      </c>
      <c r="T168" s="241" t="str">
        <f t="shared" si="60"/>
        <v/>
      </c>
      <c r="U168" s="103"/>
      <c r="V168" s="230" t="str">
        <f>IF($B168=FALSE,"",IF($D$105="˝",ROUND(Angle_4_R4!L27*$F$105,$M$187),ROUND(Angle_4_R4!L27*$F$105/3600,$T$187)))</f>
        <v/>
      </c>
      <c r="W168" s="230" t="str">
        <f>IF($B168=FALSE,"",IF($D$105="˝",ROUND(Angle_4_R4!M27*$F$105,$M$187),ROUND(Angle_4_R4!M27*$F$105/3600,$T$187)))</f>
        <v/>
      </c>
      <c r="X168" s="230" t="str">
        <f t="shared" si="54"/>
        <v/>
      </c>
      <c r="Y168" s="190" t="str">
        <f t="shared" si="55"/>
        <v/>
      </c>
      <c r="Z168" s="230" t="str">
        <f t="shared" si="56"/>
        <v/>
      </c>
      <c r="AA168" s="230" t="str">
        <f t="shared" si="57"/>
        <v/>
      </c>
      <c r="AB168" s="230" t="str">
        <f t="shared" si="58"/>
        <v/>
      </c>
      <c r="AC168" s="230" t="str">
        <f t="shared" si="59"/>
        <v/>
      </c>
    </row>
    <row r="169" spans="1:29" ht="15" customHeight="1">
      <c r="B169" s="232" t="b">
        <f>IF(TRIM(Angle_4_R4!C28)="",FALSE,TRUE)</f>
        <v>0</v>
      </c>
      <c r="C169" s="230" t="str">
        <f>IF($B169=FALSE,"",Angle_4_R4!A28)</f>
        <v/>
      </c>
      <c r="D169" s="230" t="str">
        <f>IF($B169=FALSE,"",Angle_4_R4!B28)</f>
        <v/>
      </c>
      <c r="E169" s="230" t="str">
        <f>IF($B169=FALSE,"",VALUE(Angle_4_R4!C28))</f>
        <v/>
      </c>
      <c r="F169" s="230" t="str">
        <f>IF($B169=FALSE,"",Angle_4_R4!D28)</f>
        <v/>
      </c>
      <c r="G169" s="232" t="str">
        <f>IF($B169=FALSE,"",Angle_4_R4!O28)</f>
        <v/>
      </c>
      <c r="H169" s="232" t="str">
        <f>IF($B169=FALSE,"",Angle_4_R4!P28)</f>
        <v/>
      </c>
      <c r="I169" s="232" t="str">
        <f>IF($B169=FALSE,"",Angle_4_R4!Q28)</f>
        <v/>
      </c>
      <c r="J169" s="232" t="str">
        <f>IF($B169=FALSE,"",Angle_4_R4!R28)</f>
        <v/>
      </c>
      <c r="K169" s="232" t="str">
        <f>IF($B169=FALSE,"",Angle_4_R4!S28)</f>
        <v/>
      </c>
      <c r="L169" s="232" t="str">
        <f t="shared" si="47"/>
        <v/>
      </c>
      <c r="M169" s="232" t="str">
        <f t="shared" si="48"/>
        <v/>
      </c>
      <c r="N169" s="237" t="str">
        <f t="shared" si="49"/>
        <v/>
      </c>
      <c r="O169" s="238" t="str">
        <f>IF($B169=FALSE,"",Angle_4_R4!D61)</f>
        <v/>
      </c>
      <c r="P169" s="239" t="str">
        <f t="shared" si="50"/>
        <v/>
      </c>
      <c r="Q169" s="240" t="str">
        <f t="shared" si="51"/>
        <v/>
      </c>
      <c r="R169" s="241" t="str">
        <f t="shared" si="52"/>
        <v/>
      </c>
      <c r="S169" s="241" t="str">
        <f t="shared" si="53"/>
        <v/>
      </c>
      <c r="T169" s="241" t="str">
        <f t="shared" si="60"/>
        <v/>
      </c>
      <c r="U169" s="103"/>
      <c r="V169" s="230" t="str">
        <f>IF($B169=FALSE,"",IF($D$105="˝",ROUND(Angle_4_R4!L28*$F$105,$M$187),ROUND(Angle_4_R4!L28*$F$105/3600,$T$187)))</f>
        <v/>
      </c>
      <c r="W169" s="230" t="str">
        <f>IF($B169=FALSE,"",IF($D$105="˝",ROUND(Angle_4_R4!M28*$F$105,$M$187),ROUND(Angle_4_R4!M28*$F$105/3600,$T$187)))</f>
        <v/>
      </c>
      <c r="X169" s="230" t="str">
        <f t="shared" si="54"/>
        <v/>
      </c>
      <c r="Y169" s="190" t="str">
        <f t="shared" si="55"/>
        <v/>
      </c>
      <c r="Z169" s="230" t="str">
        <f t="shared" si="56"/>
        <v/>
      </c>
      <c r="AA169" s="230" t="str">
        <f t="shared" si="57"/>
        <v/>
      </c>
      <c r="AB169" s="230" t="str">
        <f t="shared" si="58"/>
        <v/>
      </c>
      <c r="AC169" s="230" t="str">
        <f t="shared" si="59"/>
        <v/>
      </c>
    </row>
    <row r="170" spans="1:29" ht="15" customHeight="1">
      <c r="B170" s="232" t="b">
        <f>IF(TRIM(Angle_4_R4!C29)="",FALSE,TRUE)</f>
        <v>0</v>
      </c>
      <c r="C170" s="230" t="str">
        <f>IF($B170=FALSE,"",Angle_4_R4!A29)</f>
        <v/>
      </c>
      <c r="D170" s="230" t="str">
        <f>IF($B170=FALSE,"",Angle_4_R4!B29)</f>
        <v/>
      </c>
      <c r="E170" s="230" t="str">
        <f>IF($B170=FALSE,"",VALUE(Angle_4_R4!C29))</f>
        <v/>
      </c>
      <c r="F170" s="230" t="str">
        <f>IF($B170=FALSE,"",Angle_4_R4!D29)</f>
        <v/>
      </c>
      <c r="G170" s="232" t="str">
        <f>IF($B170=FALSE,"",Angle_4_R4!O29)</f>
        <v/>
      </c>
      <c r="H170" s="232" t="str">
        <f>IF($B170=FALSE,"",Angle_4_R4!P29)</f>
        <v/>
      </c>
      <c r="I170" s="232" t="str">
        <f>IF($B170=FALSE,"",Angle_4_R4!Q29)</f>
        <v/>
      </c>
      <c r="J170" s="232" t="str">
        <f>IF($B170=FALSE,"",Angle_4_R4!R29)</f>
        <v/>
      </c>
      <c r="K170" s="232" t="str">
        <f>IF($B170=FALSE,"",Angle_4_R4!S29)</f>
        <v/>
      </c>
      <c r="L170" s="232" t="str">
        <f t="shared" si="47"/>
        <v/>
      </c>
      <c r="M170" s="232" t="str">
        <f t="shared" si="48"/>
        <v/>
      </c>
      <c r="N170" s="237" t="str">
        <f t="shared" si="49"/>
        <v/>
      </c>
      <c r="O170" s="238" t="str">
        <f>IF($B170=FALSE,"",Angle_4_R4!D62)</f>
        <v/>
      </c>
      <c r="P170" s="239" t="str">
        <f t="shared" si="50"/>
        <v/>
      </c>
      <c r="Q170" s="240" t="str">
        <f t="shared" si="51"/>
        <v/>
      </c>
      <c r="R170" s="241" t="str">
        <f t="shared" si="52"/>
        <v/>
      </c>
      <c r="S170" s="241" t="str">
        <f t="shared" si="53"/>
        <v/>
      </c>
      <c r="T170" s="241" t="str">
        <f t="shared" si="60"/>
        <v/>
      </c>
      <c r="U170" s="103"/>
      <c r="V170" s="230" t="str">
        <f>IF($B170=FALSE,"",IF($D$105="˝",ROUND(Angle_4_R4!L29*$F$105,$M$187),ROUND(Angle_4_R4!L29*$F$105/3600,$T$187)))</f>
        <v/>
      </c>
      <c r="W170" s="230" t="str">
        <f>IF($B170=FALSE,"",IF($D$105="˝",ROUND(Angle_4_R4!M29*$F$105,$M$187),ROUND(Angle_4_R4!M29*$F$105/3600,$T$187)))</f>
        <v/>
      </c>
      <c r="X170" s="230" t="str">
        <f t="shared" si="54"/>
        <v/>
      </c>
      <c r="Y170" s="190" t="str">
        <f t="shared" si="55"/>
        <v/>
      </c>
      <c r="Z170" s="230" t="str">
        <f t="shared" si="56"/>
        <v/>
      </c>
      <c r="AA170" s="230" t="str">
        <f t="shared" si="57"/>
        <v/>
      </c>
      <c r="AB170" s="230" t="str">
        <f t="shared" si="58"/>
        <v/>
      </c>
      <c r="AC170" s="230" t="str">
        <f t="shared" si="59"/>
        <v/>
      </c>
    </row>
    <row r="171" spans="1:29" ht="15" customHeight="1">
      <c r="B171" s="232" t="b">
        <f>IF(TRIM(Angle_4_R4!C30)="",FALSE,TRUE)</f>
        <v>0</v>
      </c>
      <c r="C171" s="230" t="str">
        <f>IF($B171=FALSE,"",Angle_4_R4!A30)</f>
        <v/>
      </c>
      <c r="D171" s="230" t="str">
        <f>IF($B171=FALSE,"",Angle_4_R4!B30)</f>
        <v/>
      </c>
      <c r="E171" s="230" t="str">
        <f>IF($B171=FALSE,"",VALUE(Angle_4_R4!C30))</f>
        <v/>
      </c>
      <c r="F171" s="230" t="str">
        <f>IF($B171=FALSE,"",Angle_4_R4!D30)</f>
        <v/>
      </c>
      <c r="G171" s="232" t="str">
        <f>IF($B171=FALSE,"",Angle_4_R4!O30)</f>
        <v/>
      </c>
      <c r="H171" s="232" t="str">
        <f>IF($B171=FALSE,"",Angle_4_R4!P30)</f>
        <v/>
      </c>
      <c r="I171" s="232" t="str">
        <f>IF($B171=FALSE,"",Angle_4_R4!Q30)</f>
        <v/>
      </c>
      <c r="J171" s="232" t="str">
        <f>IF($B171=FALSE,"",Angle_4_R4!R30)</f>
        <v/>
      </c>
      <c r="K171" s="232" t="str">
        <f>IF($B171=FALSE,"",Angle_4_R4!S30)</f>
        <v/>
      </c>
      <c r="L171" s="232" t="str">
        <f t="shared" si="47"/>
        <v/>
      </c>
      <c r="M171" s="232" t="str">
        <f t="shared" si="48"/>
        <v/>
      </c>
      <c r="N171" s="237" t="str">
        <f t="shared" si="49"/>
        <v/>
      </c>
      <c r="O171" s="238" t="str">
        <f>IF($B171=FALSE,"",Angle_4_R4!D63)</f>
        <v/>
      </c>
      <c r="P171" s="239" t="str">
        <f t="shared" si="50"/>
        <v/>
      </c>
      <c r="Q171" s="240" t="str">
        <f t="shared" si="51"/>
        <v/>
      </c>
      <c r="R171" s="241" t="str">
        <f t="shared" si="52"/>
        <v/>
      </c>
      <c r="S171" s="241" t="str">
        <f t="shared" si="53"/>
        <v/>
      </c>
      <c r="T171" s="241" t="str">
        <f t="shared" si="60"/>
        <v/>
      </c>
      <c r="U171" s="103"/>
      <c r="V171" s="230" t="str">
        <f>IF($B171=FALSE,"",IF($D$105="˝",ROUND(Angle_4_R4!L30*$F$105,$M$187),ROUND(Angle_4_R4!L30*$F$105/3600,$T$187)))</f>
        <v/>
      </c>
      <c r="W171" s="230" t="str">
        <f>IF($B171=FALSE,"",IF($D$105="˝",ROUND(Angle_4_R4!M30*$F$105,$M$187),ROUND(Angle_4_R4!M30*$F$105/3600,$T$187)))</f>
        <v/>
      </c>
      <c r="X171" s="230" t="str">
        <f t="shared" si="54"/>
        <v/>
      </c>
      <c r="Y171" s="190" t="str">
        <f t="shared" si="55"/>
        <v/>
      </c>
      <c r="Z171" s="230" t="str">
        <f t="shared" si="56"/>
        <v/>
      </c>
      <c r="AA171" s="230" t="str">
        <f t="shared" si="57"/>
        <v/>
      </c>
      <c r="AB171" s="230" t="str">
        <f t="shared" si="58"/>
        <v/>
      </c>
      <c r="AC171" s="230" t="str">
        <f t="shared" si="59"/>
        <v/>
      </c>
    </row>
    <row r="172" spans="1:29" ht="15" customHeight="1">
      <c r="B172" s="232" t="b">
        <f>IF(TRIM(Angle_4_R4!C31)="",FALSE,TRUE)</f>
        <v>0</v>
      </c>
      <c r="C172" s="230" t="str">
        <f>IF($B172=FALSE,"",Angle_4_R4!A31)</f>
        <v/>
      </c>
      <c r="D172" s="230" t="str">
        <f>IF($B172=FALSE,"",Angle_4_R4!B31)</f>
        <v/>
      </c>
      <c r="E172" s="230" t="str">
        <f>IF($B172=FALSE,"",VALUE(Angle_4_R4!C31))</f>
        <v/>
      </c>
      <c r="F172" s="230" t="str">
        <f>IF($B172=FALSE,"",Angle_4_R4!D31)</f>
        <v/>
      </c>
      <c r="G172" s="232" t="str">
        <f>IF($B172=FALSE,"",Angle_4_R4!O31)</f>
        <v/>
      </c>
      <c r="H172" s="232" t="str">
        <f>IF($B172=FALSE,"",Angle_4_R4!P31)</f>
        <v/>
      </c>
      <c r="I172" s="232" t="str">
        <f>IF($B172=FALSE,"",Angle_4_R4!Q31)</f>
        <v/>
      </c>
      <c r="J172" s="232" t="str">
        <f>IF($B172=FALSE,"",Angle_4_R4!R31)</f>
        <v/>
      </c>
      <c r="K172" s="232" t="str">
        <f>IF($B172=FALSE,"",Angle_4_R4!S31)</f>
        <v/>
      </c>
      <c r="L172" s="232" t="str">
        <f t="shared" si="47"/>
        <v/>
      </c>
      <c r="M172" s="232" t="str">
        <f t="shared" si="48"/>
        <v/>
      </c>
      <c r="N172" s="237" t="str">
        <f t="shared" si="49"/>
        <v/>
      </c>
      <c r="O172" s="238" t="str">
        <f>IF($B172=FALSE,"",Angle_4_R4!D64)</f>
        <v/>
      </c>
      <c r="P172" s="239" t="str">
        <f t="shared" si="50"/>
        <v/>
      </c>
      <c r="Q172" s="240" t="str">
        <f t="shared" si="51"/>
        <v/>
      </c>
      <c r="R172" s="241" t="str">
        <f t="shared" si="52"/>
        <v/>
      </c>
      <c r="S172" s="241" t="str">
        <f t="shared" si="53"/>
        <v/>
      </c>
      <c r="T172" s="241" t="str">
        <f t="shared" si="60"/>
        <v/>
      </c>
      <c r="U172" s="103"/>
      <c r="V172" s="230" t="str">
        <f>IF($B172=FALSE,"",IF($D$105="˝",ROUND(Angle_4_R4!L31*$F$105,$M$187),ROUND(Angle_4_R4!L31*$F$105/3600,$T$187)))</f>
        <v/>
      </c>
      <c r="W172" s="230" t="str">
        <f>IF($B172=FALSE,"",IF($D$105="˝",ROUND(Angle_4_R4!M31*$F$105,$M$187),ROUND(Angle_4_R4!M31*$F$105/3600,$T$187)))</f>
        <v/>
      </c>
      <c r="X172" s="230" t="str">
        <f t="shared" si="54"/>
        <v/>
      </c>
      <c r="Y172" s="190" t="str">
        <f t="shared" si="55"/>
        <v/>
      </c>
      <c r="Z172" s="230" t="str">
        <f t="shared" si="56"/>
        <v/>
      </c>
      <c r="AA172" s="230" t="str">
        <f t="shared" si="57"/>
        <v/>
      </c>
      <c r="AB172" s="230" t="str">
        <f t="shared" si="58"/>
        <v/>
      </c>
      <c r="AC172" s="230" t="str">
        <f t="shared" si="59"/>
        <v/>
      </c>
    </row>
    <row r="173" spans="1:29" ht="15" customHeight="1">
      <c r="B173" s="232" t="b">
        <f>IF(TRIM(Angle_4_R4!C32)="",FALSE,TRUE)</f>
        <v>0</v>
      </c>
      <c r="C173" s="230" t="str">
        <f>IF($B173=FALSE,"",Angle_4_R4!A32)</f>
        <v/>
      </c>
      <c r="D173" s="230" t="str">
        <f>IF($B173=FALSE,"",Angle_4_R4!B32)</f>
        <v/>
      </c>
      <c r="E173" s="230" t="str">
        <f>IF($B173=FALSE,"",VALUE(Angle_4_R4!C32))</f>
        <v/>
      </c>
      <c r="F173" s="230" t="str">
        <f>IF($B173=FALSE,"",Angle_4_R4!D32)</f>
        <v/>
      </c>
      <c r="G173" s="232" t="str">
        <f>IF($B173=FALSE,"",Angle_4_R4!O32)</f>
        <v/>
      </c>
      <c r="H173" s="232" t="str">
        <f>IF($B173=FALSE,"",Angle_4_R4!P32)</f>
        <v/>
      </c>
      <c r="I173" s="232" t="str">
        <f>IF($B173=FALSE,"",Angle_4_R4!Q32)</f>
        <v/>
      </c>
      <c r="J173" s="232" t="str">
        <f>IF($B173=FALSE,"",Angle_4_R4!R32)</f>
        <v/>
      </c>
      <c r="K173" s="232" t="str">
        <f>IF($B173=FALSE,"",Angle_4_R4!S32)</f>
        <v/>
      </c>
      <c r="L173" s="232" t="str">
        <f t="shared" si="47"/>
        <v/>
      </c>
      <c r="M173" s="232" t="str">
        <f t="shared" si="48"/>
        <v/>
      </c>
      <c r="N173" s="237" t="str">
        <f t="shared" si="49"/>
        <v/>
      </c>
      <c r="O173" s="238" t="str">
        <f>IF($B173=FALSE,"",Angle_4_R4!D65)</f>
        <v/>
      </c>
      <c r="P173" s="239" t="str">
        <f t="shared" si="50"/>
        <v/>
      </c>
      <c r="Q173" s="240" t="str">
        <f t="shared" si="51"/>
        <v/>
      </c>
      <c r="R173" s="241" t="str">
        <f t="shared" si="52"/>
        <v/>
      </c>
      <c r="S173" s="241" t="str">
        <f t="shared" si="53"/>
        <v/>
      </c>
      <c r="T173" s="241" t="str">
        <f t="shared" si="60"/>
        <v/>
      </c>
      <c r="U173" s="103"/>
      <c r="V173" s="230" t="str">
        <f>IF($B173=FALSE,"",IF($D$105="˝",ROUND(Angle_4_R4!L32*$F$105,$M$187),ROUND(Angle_4_R4!L32*$F$105/3600,$T$187)))</f>
        <v/>
      </c>
      <c r="W173" s="230" t="str">
        <f>IF($B173=FALSE,"",IF($D$105="˝",ROUND(Angle_4_R4!M32*$F$105,$M$187),ROUND(Angle_4_R4!M32*$F$105/3600,$T$187)))</f>
        <v/>
      </c>
      <c r="X173" s="230" t="str">
        <f t="shared" si="54"/>
        <v/>
      </c>
      <c r="Y173" s="190" t="str">
        <f t="shared" si="55"/>
        <v/>
      </c>
      <c r="Z173" s="230" t="str">
        <f t="shared" si="56"/>
        <v/>
      </c>
      <c r="AA173" s="230" t="str">
        <f t="shared" si="57"/>
        <v/>
      </c>
      <c r="AB173" s="230" t="str">
        <f t="shared" si="58"/>
        <v/>
      </c>
      <c r="AC173" s="230" t="str">
        <f t="shared" si="59"/>
        <v/>
      </c>
    </row>
    <row r="174" spans="1:29" ht="15" customHeight="1">
      <c r="B174" s="232" t="b">
        <f>IF(TRIM(Angle_4_R4!C33)="",FALSE,TRUE)</f>
        <v>0</v>
      </c>
      <c r="C174" s="230" t="str">
        <f>IF($B174=FALSE,"",Angle_4_R4!A33)</f>
        <v/>
      </c>
      <c r="D174" s="230" t="str">
        <f>IF($B174=FALSE,"",Angle_4_R4!B33)</f>
        <v/>
      </c>
      <c r="E174" s="230" t="str">
        <f>IF($B174=FALSE,"",VALUE(Angle_4_R4!C33))</f>
        <v/>
      </c>
      <c r="F174" s="230" t="str">
        <f>IF($B174=FALSE,"",Angle_4_R4!D33)</f>
        <v/>
      </c>
      <c r="G174" s="232" t="str">
        <f>IF($B174=FALSE,"",Angle_4_R4!O33)</f>
        <v/>
      </c>
      <c r="H174" s="232" t="str">
        <f>IF($B174=FALSE,"",Angle_4_R4!P33)</f>
        <v/>
      </c>
      <c r="I174" s="232" t="str">
        <f>IF($B174=FALSE,"",Angle_4_R4!Q33)</f>
        <v/>
      </c>
      <c r="J174" s="232" t="str">
        <f>IF($B174=FALSE,"",Angle_4_R4!R33)</f>
        <v/>
      </c>
      <c r="K174" s="232" t="str">
        <f>IF($B174=FALSE,"",Angle_4_R4!S33)</f>
        <v/>
      </c>
      <c r="L174" s="232" t="str">
        <f t="shared" si="47"/>
        <v/>
      </c>
      <c r="M174" s="232" t="str">
        <f t="shared" si="48"/>
        <v/>
      </c>
      <c r="N174" s="237" t="str">
        <f t="shared" si="49"/>
        <v/>
      </c>
      <c r="O174" s="238" t="str">
        <f>IF($B174=FALSE,"",Angle_4_R4!D66)</f>
        <v/>
      </c>
      <c r="P174" s="239" t="str">
        <f t="shared" si="50"/>
        <v/>
      </c>
      <c r="Q174" s="240" t="str">
        <f t="shared" si="51"/>
        <v/>
      </c>
      <c r="R174" s="241" t="str">
        <f t="shared" si="52"/>
        <v/>
      </c>
      <c r="S174" s="241" t="str">
        <f t="shared" si="53"/>
        <v/>
      </c>
      <c r="T174" s="241" t="str">
        <f t="shared" si="60"/>
        <v/>
      </c>
      <c r="U174" s="103"/>
      <c r="V174" s="230" t="str">
        <f>IF($B174=FALSE,"",IF($D$105="˝",ROUND(Angle_4_R4!L33*$F$105,$M$187),ROUND(Angle_4_R4!L33*$F$105/3600,$T$187)))</f>
        <v/>
      </c>
      <c r="W174" s="230" t="str">
        <f>IF($B174=FALSE,"",IF($D$105="˝",ROUND(Angle_4_R4!M33*$F$105,$M$187),ROUND(Angle_4_R4!M33*$F$105/3600,$T$187)))</f>
        <v/>
      </c>
      <c r="X174" s="230" t="str">
        <f t="shared" si="54"/>
        <v/>
      </c>
      <c r="Y174" s="190" t="str">
        <f t="shared" si="55"/>
        <v/>
      </c>
      <c r="Z174" s="230" t="str">
        <f t="shared" si="56"/>
        <v/>
      </c>
      <c r="AA174" s="230" t="str">
        <f t="shared" si="57"/>
        <v/>
      </c>
      <c r="AB174" s="230" t="str">
        <f t="shared" si="58"/>
        <v/>
      </c>
      <c r="AC174" s="230" t="str">
        <f t="shared" si="59"/>
        <v/>
      </c>
    </row>
    <row r="175" spans="1:29" ht="15" customHeight="1">
      <c r="N175" s="102"/>
      <c r="O175" s="102"/>
      <c r="P175" s="102"/>
      <c r="Q175" s="102"/>
      <c r="R175" s="102"/>
      <c r="S175" s="102"/>
      <c r="T175" s="102"/>
      <c r="U175" s="102"/>
      <c r="Y175" s="102"/>
    </row>
    <row r="176" spans="1:29" ht="15" customHeight="1">
      <c r="A176" s="126" t="s">
        <v>256</v>
      </c>
      <c r="C176" s="101"/>
      <c r="D176" s="101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</row>
    <row r="177" spans="1:28" ht="15" customHeight="1">
      <c r="A177" s="126"/>
      <c r="B177" s="344"/>
      <c r="C177" s="344" t="s">
        <v>432</v>
      </c>
      <c r="D177" s="448" t="s">
        <v>433</v>
      </c>
      <c r="E177" s="344" t="s">
        <v>434</v>
      </c>
      <c r="F177" s="344" t="s">
        <v>435</v>
      </c>
      <c r="G177" s="450" t="s">
        <v>436</v>
      </c>
      <c r="H177" s="451"/>
      <c r="I177" s="452"/>
      <c r="J177" s="444">
        <v>1</v>
      </c>
      <c r="K177" s="459"/>
      <c r="L177" s="459"/>
      <c r="M177" s="459"/>
      <c r="N177" s="445"/>
      <c r="O177" s="205">
        <v>2</v>
      </c>
      <c r="P177" s="242">
        <v>3</v>
      </c>
      <c r="Q177" s="444">
        <v>4</v>
      </c>
      <c r="R177" s="445"/>
      <c r="S177" s="205">
        <v>5</v>
      </c>
      <c r="T177" s="344" t="s">
        <v>257</v>
      </c>
      <c r="U177" s="444" t="s">
        <v>258</v>
      </c>
      <c r="V177" s="445"/>
    </row>
    <row r="178" spans="1:28" ht="15" customHeight="1">
      <c r="A178" s="126"/>
      <c r="B178" s="346"/>
      <c r="C178" s="346"/>
      <c r="D178" s="449"/>
      <c r="E178" s="346"/>
      <c r="F178" s="346"/>
      <c r="G178" s="453"/>
      <c r="H178" s="454"/>
      <c r="I178" s="455"/>
      <c r="J178" s="242" t="s">
        <v>437</v>
      </c>
      <c r="K178" s="205" t="s">
        <v>438</v>
      </c>
      <c r="L178" s="205" t="s">
        <v>259</v>
      </c>
      <c r="M178" s="444" t="s">
        <v>439</v>
      </c>
      <c r="N178" s="445"/>
      <c r="O178" s="205" t="s">
        <v>94</v>
      </c>
      <c r="P178" s="242" t="s">
        <v>440</v>
      </c>
      <c r="Q178" s="444" t="s">
        <v>441</v>
      </c>
      <c r="R178" s="445"/>
      <c r="S178" s="205" t="s">
        <v>262</v>
      </c>
      <c r="T178" s="443"/>
      <c r="U178" s="205" t="s">
        <v>260</v>
      </c>
      <c r="V178" s="205" t="s">
        <v>442</v>
      </c>
    </row>
    <row r="179" spans="1:28" ht="15" customHeight="1">
      <c r="A179" s="126"/>
      <c r="B179" s="242" t="s">
        <v>443</v>
      </c>
      <c r="C179" s="191" t="s">
        <v>444</v>
      </c>
      <c r="D179" s="243" t="s">
        <v>418</v>
      </c>
      <c r="E179" s="244" t="e">
        <f ca="1">OFFSET(O$110,$E$105,0)</f>
        <v>#N/A</v>
      </c>
      <c r="F179" s="245" t="s">
        <v>153</v>
      </c>
      <c r="G179" s="230">
        <f>Angle_4_R3!F37</f>
        <v>0</v>
      </c>
      <c r="H179" s="230">
        <f>Angle_4_R3!G37</f>
        <v>0</v>
      </c>
      <c r="I179" s="230" t="s">
        <v>261</v>
      </c>
      <c r="J179" s="246">
        <f>SQRT(SUMSQ(G179,H179*B105))</f>
        <v>0</v>
      </c>
      <c r="K179" s="230"/>
      <c r="L179" s="230">
        <f>Angle_4_R3!I37</f>
        <v>0</v>
      </c>
      <c r="M179" s="247" t="e">
        <f>J179/L179</f>
        <v>#DIV/0!</v>
      </c>
      <c r="N179" s="245" t="s">
        <v>445</v>
      </c>
      <c r="O179" s="241" t="s">
        <v>446</v>
      </c>
      <c r="P179" s="248">
        <v>1</v>
      </c>
      <c r="Q179" s="249" t="e">
        <f>ABS(M179*P179)</f>
        <v>#DIV/0!</v>
      </c>
      <c r="R179" s="245" t="s">
        <v>401</v>
      </c>
      <c r="S179" s="230" t="s">
        <v>447</v>
      </c>
      <c r="T179" s="250">
        <f>IF(S179="∞",0,Q179^4/S179)</f>
        <v>0</v>
      </c>
      <c r="U179" s="249" t="str">
        <f>IF(OR(O179="직사각형",O179="삼각형"),Q179,"")</f>
        <v/>
      </c>
      <c r="V179" s="249" t="e">
        <f>IF(OR(O179="직사각형",O179="삼각형"),"",Q179)</f>
        <v>#DIV/0!</v>
      </c>
    </row>
    <row r="180" spans="1:28" ht="15" customHeight="1">
      <c r="A180" s="126"/>
      <c r="B180" s="242" t="s">
        <v>430</v>
      </c>
      <c r="C180" s="251" t="s">
        <v>448</v>
      </c>
      <c r="D180" s="243" t="s">
        <v>429</v>
      </c>
      <c r="E180" s="244" t="e">
        <f ca="1">OFFSET(P$110,$E$105,0)</f>
        <v>#N/A</v>
      </c>
      <c r="F180" s="245" t="s">
        <v>153</v>
      </c>
      <c r="G180" s="245">
        <f>MAX(M111:M140)</f>
        <v>0</v>
      </c>
      <c r="H180" s="230">
        <f>C105</f>
        <v>0</v>
      </c>
      <c r="I180" s="245" t="e">
        <f ca="1">$F$105</f>
        <v>#N/A</v>
      </c>
      <c r="J180" s="252" t="e">
        <f ca="1">MAX(G180:H180)*I180</f>
        <v>#N/A</v>
      </c>
      <c r="K180" s="230"/>
      <c r="L180" s="253">
        <v>5</v>
      </c>
      <c r="M180" s="254" t="e">
        <f ca="1">J180/(IF(K180="",1,K180)*SQRT(L180))</f>
        <v>#N/A</v>
      </c>
      <c r="N180" s="245" t="s">
        <v>401</v>
      </c>
      <c r="O180" s="241" t="s">
        <v>449</v>
      </c>
      <c r="P180" s="248">
        <v>-1</v>
      </c>
      <c r="Q180" s="249" t="e">
        <f ca="1">ABS(M180*P180)</f>
        <v>#N/A</v>
      </c>
      <c r="R180" s="245" t="s">
        <v>445</v>
      </c>
      <c r="S180" s="230">
        <v>4</v>
      </c>
      <c r="T180" s="250" t="e">
        <f ca="1">IF(S180="∞",0,Q180^4/S180)</f>
        <v>#N/A</v>
      </c>
      <c r="U180" s="249" t="str">
        <f>IF(OR(O180="직사각형",O180="삼각형"),Q180,"")</f>
        <v/>
      </c>
      <c r="V180" s="249" t="e">
        <f ca="1">IF(OR(O180="직사각형",O180="삼각형"),"",Q180)</f>
        <v>#N/A</v>
      </c>
    </row>
    <row r="181" spans="1:28" ht="15" customHeight="1">
      <c r="A181" s="126"/>
      <c r="B181" s="242" t="s">
        <v>450</v>
      </c>
      <c r="C181" s="255" t="s">
        <v>451</v>
      </c>
      <c r="D181" s="243" t="s">
        <v>452</v>
      </c>
      <c r="E181" s="230">
        <v>0</v>
      </c>
      <c r="F181" s="245" t="s">
        <v>153</v>
      </c>
      <c r="G181" s="245">
        <f>C105</f>
        <v>0</v>
      </c>
      <c r="H181" s="230"/>
      <c r="I181" s="245" t="e">
        <f ca="1">$F$105</f>
        <v>#N/A</v>
      </c>
      <c r="J181" s="252" t="e">
        <f ca="1">MAX(G181:H181)*I181</f>
        <v>#N/A</v>
      </c>
      <c r="K181" s="230">
        <v>2</v>
      </c>
      <c r="L181" s="253">
        <v>3</v>
      </c>
      <c r="M181" s="254" t="e">
        <f ca="1">J181/(IF(K181="",1,K181)*SQRT(L181))</f>
        <v>#N/A</v>
      </c>
      <c r="N181" s="245" t="s">
        <v>445</v>
      </c>
      <c r="O181" s="241" t="s">
        <v>453</v>
      </c>
      <c r="P181" s="248">
        <v>1</v>
      </c>
      <c r="Q181" s="249" t="e">
        <f ca="1">ABS(M181*P181)</f>
        <v>#N/A</v>
      </c>
      <c r="R181" s="245" t="s">
        <v>445</v>
      </c>
      <c r="S181" s="230" t="s">
        <v>447</v>
      </c>
      <c r="T181" s="250">
        <f>IF(S181="∞",0,Q181^4/S181)</f>
        <v>0</v>
      </c>
      <c r="U181" s="249" t="e">
        <f ca="1">IF(OR(O181="직사각형",O181="삼각형"),Q181,"")</f>
        <v>#N/A</v>
      </c>
      <c r="V181" s="249" t="str">
        <f>IF(OR(O181="직사각형",O181="삼각형"),"",Q181)</f>
        <v/>
      </c>
    </row>
    <row r="182" spans="1:28" ht="15" customHeight="1">
      <c r="A182" s="126"/>
      <c r="B182" s="205" t="s">
        <v>454</v>
      </c>
      <c r="C182" s="255" t="s">
        <v>455</v>
      </c>
      <c r="D182" s="243" t="s">
        <v>456</v>
      </c>
      <c r="E182" s="230">
        <v>0</v>
      </c>
      <c r="F182" s="245" t="s">
        <v>153</v>
      </c>
      <c r="G182" s="245">
        <f>Angle_4_R3!K$37</f>
        <v>0</v>
      </c>
      <c r="H182" s="230"/>
      <c r="I182" s="245"/>
      <c r="J182" s="252">
        <f>G182</f>
        <v>0</v>
      </c>
      <c r="K182" s="230"/>
      <c r="L182" s="253">
        <v>3</v>
      </c>
      <c r="M182" s="254">
        <f>J182/(IF(K182="",1,K182)*SQRT(L182))</f>
        <v>0</v>
      </c>
      <c r="N182" s="245" t="s">
        <v>445</v>
      </c>
      <c r="O182" s="241" t="s">
        <v>457</v>
      </c>
      <c r="P182" s="248">
        <v>1</v>
      </c>
      <c r="Q182" s="249">
        <f>ABS(M182*P182)</f>
        <v>0</v>
      </c>
      <c r="R182" s="245" t="s">
        <v>445</v>
      </c>
      <c r="S182" s="230" t="s">
        <v>458</v>
      </c>
      <c r="T182" s="250">
        <f>IF(S182="∞",0,Q182^4/S182)</f>
        <v>0</v>
      </c>
      <c r="U182" s="249">
        <f>IF(OR(O182="직사각형",O182="삼각형"),Q182,"")</f>
        <v>0</v>
      </c>
      <c r="V182" s="249" t="str">
        <f>IF(OR(O182="직사각형",O182="삼각형"),"",Q182)</f>
        <v/>
      </c>
    </row>
    <row r="183" spans="1:28" ht="15" customHeight="1">
      <c r="A183" s="126"/>
      <c r="B183" s="205" t="s">
        <v>459</v>
      </c>
      <c r="C183" s="255" t="s">
        <v>460</v>
      </c>
      <c r="D183" s="243" t="s">
        <v>461</v>
      </c>
      <c r="E183" s="244" t="e">
        <f ca="1">E179-E180</f>
        <v>#N/A</v>
      </c>
      <c r="F183" s="245" t="s">
        <v>153</v>
      </c>
      <c r="G183" s="456"/>
      <c r="H183" s="457"/>
      <c r="I183" s="457"/>
      <c r="J183" s="457"/>
      <c r="K183" s="457"/>
      <c r="L183" s="457"/>
      <c r="M183" s="457"/>
      <c r="N183" s="457"/>
      <c r="O183" s="457"/>
      <c r="P183" s="458"/>
      <c r="Q183" s="247" t="e">
        <f>SQRT(SUMSQ(Q179:Q182))</f>
        <v>#DIV/0!</v>
      </c>
      <c r="R183" s="245" t="s">
        <v>445</v>
      </c>
      <c r="S183" s="256" t="e">
        <f ca="1">IF(T183=0,"∞",ROUNDDOWN(Q183^4/T183,0))</f>
        <v>#N/A</v>
      </c>
      <c r="T183" s="257" t="e">
        <f ca="1">SUM(T179:T182)</f>
        <v>#N/A</v>
      </c>
      <c r="U183" s="258" t="e">
        <f ca="1">SQRT(SUMSQ(U179:U182))</f>
        <v>#N/A</v>
      </c>
      <c r="V183" s="258" t="e">
        <f>SQRT(SUMSQ(V179:V182))</f>
        <v>#DIV/0!</v>
      </c>
    </row>
    <row r="184" spans="1:28" ht="15" customHeight="1">
      <c r="A184" s="126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V184" s="103"/>
    </row>
    <row r="185" spans="1:28" ht="15" customHeight="1">
      <c r="A185" s="126"/>
      <c r="B185" s="448"/>
      <c r="C185" s="444" t="s">
        <v>462</v>
      </c>
      <c r="D185" s="459"/>
      <c r="E185" s="459"/>
      <c r="F185" s="459"/>
      <c r="G185" s="445"/>
      <c r="H185" s="205" t="s">
        <v>463</v>
      </c>
      <c r="I185" s="205" t="s">
        <v>451</v>
      </c>
      <c r="J185" s="444" t="s">
        <v>464</v>
      </c>
      <c r="K185" s="459"/>
      <c r="L185" s="459"/>
      <c r="M185" s="445"/>
      <c r="N185" s="205" t="s">
        <v>465</v>
      </c>
      <c r="O185" s="444" t="s">
        <v>466</v>
      </c>
      <c r="P185" s="459"/>
      <c r="Q185" s="445"/>
      <c r="R185" s="344" t="s">
        <v>467</v>
      </c>
      <c r="S185" s="205" t="s">
        <v>463</v>
      </c>
      <c r="T185" s="344" t="s">
        <v>469</v>
      </c>
      <c r="U185" s="205" t="s">
        <v>470</v>
      </c>
      <c r="V185" s="344" t="s">
        <v>466</v>
      </c>
      <c r="W185" s="471" t="s">
        <v>534</v>
      </c>
      <c r="X185" s="472"/>
      <c r="Y185" s="473"/>
    </row>
    <row r="186" spans="1:28" ht="15" customHeight="1">
      <c r="A186" s="126"/>
      <c r="B186" s="449"/>
      <c r="C186" s="207">
        <v>1</v>
      </c>
      <c r="D186" s="207"/>
      <c r="E186" s="207"/>
      <c r="F186" s="207" t="s">
        <v>471</v>
      </c>
      <c r="G186" s="207" t="s">
        <v>472</v>
      </c>
      <c r="H186" s="207" t="s">
        <v>153</v>
      </c>
      <c r="I186" s="207">
        <f>D105</f>
        <v>0</v>
      </c>
      <c r="J186" s="205" t="s">
        <v>431</v>
      </c>
      <c r="K186" s="205" t="s">
        <v>473</v>
      </c>
      <c r="L186" s="205" t="s">
        <v>451</v>
      </c>
      <c r="M186" s="205" t="s">
        <v>474</v>
      </c>
      <c r="N186" s="207"/>
      <c r="O186" s="205" t="s">
        <v>431</v>
      </c>
      <c r="P186" s="205" t="s">
        <v>475</v>
      </c>
      <c r="Q186" s="205" t="s">
        <v>476</v>
      </c>
      <c r="R186" s="460"/>
      <c r="S186" s="207" t="s">
        <v>477</v>
      </c>
      <c r="T186" s="460"/>
      <c r="U186" s="207"/>
      <c r="V186" s="346"/>
      <c r="W186" s="269" t="str">
        <f>H186</f>
        <v>˝</v>
      </c>
      <c r="X186" s="268" t="str">
        <f>S186</f>
        <v>˚</v>
      </c>
      <c r="Y186" s="268" t="s">
        <v>535</v>
      </c>
    </row>
    <row r="187" spans="1:28" ht="15" customHeight="1">
      <c r="A187" s="126"/>
      <c r="B187" s="207" t="s">
        <v>478</v>
      </c>
      <c r="C187" s="178" t="e">
        <f ca="1">Q183*E198</f>
        <v>#DIV/0!</v>
      </c>
      <c r="D187" s="175"/>
      <c r="E187" s="175"/>
      <c r="F187" s="176" t="str">
        <f>R183</f>
        <v>˝</v>
      </c>
      <c r="G187" s="110" t="e">
        <f ca="1">SQRT(SUMSQ(C187,D187*E187))</f>
        <v>#DIV/0!</v>
      </c>
      <c r="H187" s="110" t="e">
        <f ca="1">MAX(G187:G188)</f>
        <v>#DIV/0!</v>
      </c>
      <c r="I187" s="116">
        <f>C105</f>
        <v>0</v>
      </c>
      <c r="J187" s="106" t="e">
        <f ca="1">IF(H187&lt;0.00001,6,IF(H187&lt;0.0001,5,IF(H187&lt;0.001,4,IF(H187&lt;0.01,3,IF(H187&lt;0.1,2,IF(H187&lt;1,1,IF(H187&lt;10,0,IF(H187&lt;100,-1,-2))))))))+K188</f>
        <v>#DIV/0!</v>
      </c>
      <c r="K187" s="192" t="e">
        <f ca="1">J187</f>
        <v>#DIV/0!</v>
      </c>
      <c r="L187" s="230">
        <f>IFERROR(LEN(I187)-FIND(".",I187),0)</f>
        <v>0</v>
      </c>
      <c r="M187" s="250" t="e">
        <f ca="1">J187</f>
        <v>#DIV/0!</v>
      </c>
      <c r="N187" s="152" t="e">
        <f ca="1">ABS((H187-ROUND(H187,M187))/H187*100)</f>
        <v>#DIV/0!</v>
      </c>
      <c r="O187" s="230" t="e">
        <f ca="1">OFFSET(P191,MATCH(M187,O192:O201,0),0)</f>
        <v>#DIV/0!</v>
      </c>
      <c r="P187" s="230" t="e">
        <f ca="1">OFFSET(P191,MATCH(M187,O192:O201,0),0)</f>
        <v>#DIV/0!</v>
      </c>
      <c r="Q187" s="230" t="str">
        <f ca="1">OFFSET(P191,MATCH(L187,O192:O201,0),0)</f>
        <v>0</v>
      </c>
      <c r="R187" s="107">
        <f ca="1">IFERROR(IF(H187=G187,0,1),0)</f>
        <v>0</v>
      </c>
      <c r="S187" s="110" t="e">
        <f ca="1">H187/3600</f>
        <v>#DIV/0!</v>
      </c>
      <c r="T187" s="106" t="e">
        <f ca="1">IF(S187&lt;0.00001,6,IF(S187&lt;0.0001,5,IF(S187&lt;0.001,4,IF(S187&lt;0.01,3,IF(S187&lt;0.1,2,IF(S187&lt;1,1,IF(S187&lt;10,0,IF(S187&lt;100,-1,-2))))))))+K188</f>
        <v>#DIV/0!</v>
      </c>
      <c r="U187" s="152" t="e">
        <f ca="1">ABS((S187-ROUND(S187,T187))/S187*100)</f>
        <v>#DIV/0!</v>
      </c>
      <c r="V187" s="230" t="e">
        <f ca="1">OFFSET(P191,MATCH(T187,O192:O201,0),0)</f>
        <v>#DIV/0!</v>
      </c>
      <c r="W187" s="111" t="e">
        <f ca="1">TEXT(IF(N187&gt;5,ROUNDUP(H187,M187),ROUND(H187,M187)),P187)</f>
        <v>#DIV/0!</v>
      </c>
      <c r="X187" s="111" t="e">
        <f ca="1">TEXT(IF(U187&gt;5,ROUNDUP(S187,T187),ROUND(S187,T187)),V187)</f>
        <v>#DIV/0!</v>
      </c>
      <c r="Y187" s="111" t="e">
        <f ca="1">IF($D$105="˝",W187&amp;H186,X187&amp;S186)</f>
        <v>#DIV/0!</v>
      </c>
    </row>
    <row r="188" spans="1:28" ht="15" customHeight="1">
      <c r="A188" s="126"/>
      <c r="B188" s="207" t="s">
        <v>479</v>
      </c>
      <c r="C188" s="151">
        <f>Angle_4_R3!E4</f>
        <v>0</v>
      </c>
      <c r="D188" s="151"/>
      <c r="E188" s="177"/>
      <c r="F188" s="176">
        <f>Angle_4_R3!G4</f>
        <v>0</v>
      </c>
      <c r="G188" s="110">
        <f>SQRT(SUMSQ(C188,D188*E188))</f>
        <v>0</v>
      </c>
      <c r="J188" s="205" t="s">
        <v>480</v>
      </c>
      <c r="K188" s="230">
        <f>IF(O188=TRUE,1,기본정보!$A$47)</f>
        <v>1</v>
      </c>
      <c r="L188" s="259" t="s">
        <v>481</v>
      </c>
      <c r="M188" s="230" t="b">
        <f>IF(O188=TRUE,FALSE,기본정보!$A$52)</f>
        <v>0</v>
      </c>
      <c r="N188" s="259" t="s">
        <v>482</v>
      </c>
      <c r="O188" s="230" t="b">
        <f>기본정보!$A$46=0</f>
        <v>1</v>
      </c>
      <c r="R188" s="127"/>
      <c r="S188" s="127"/>
      <c r="T188" s="115"/>
      <c r="W188" s="104"/>
      <c r="X188" s="127"/>
    </row>
    <row r="189" spans="1:28" ht="15" customHeight="1">
      <c r="A189" s="126"/>
      <c r="B189" s="105"/>
      <c r="E189" s="127"/>
      <c r="H189" s="127"/>
      <c r="I189" s="127"/>
      <c r="J189" s="127"/>
      <c r="K189" s="127"/>
      <c r="L189" s="127"/>
      <c r="O189" s="127"/>
      <c r="P189" s="127"/>
      <c r="Q189" s="127"/>
      <c r="R189" s="127"/>
      <c r="S189" s="127"/>
      <c r="T189" s="115"/>
    </row>
    <row r="190" spans="1:28" ht="15" customHeight="1">
      <c r="B190" s="108" t="s">
        <v>483</v>
      </c>
      <c r="C190" s="104"/>
      <c r="D190" s="104"/>
      <c r="H190" s="103"/>
      <c r="I190" s="255" t="s">
        <v>52</v>
      </c>
      <c r="J190" s="255" t="s">
        <v>484</v>
      </c>
      <c r="K190" s="103"/>
      <c r="L190" s="103"/>
      <c r="M190" s="103"/>
      <c r="N190" s="103"/>
      <c r="O190" s="228" t="s">
        <v>485</v>
      </c>
      <c r="P190" s="228" t="s">
        <v>486</v>
      </c>
      <c r="AB190" s="104"/>
    </row>
    <row r="191" spans="1:28" ht="15" customHeight="1">
      <c r="B191" s="353" t="s">
        <v>487</v>
      </c>
      <c r="C191" s="355"/>
      <c r="D191" s="344" t="s">
        <v>488</v>
      </c>
      <c r="E191" s="205" t="s">
        <v>453</v>
      </c>
      <c r="F191" s="205" t="s">
        <v>489</v>
      </c>
      <c r="G191" s="205" t="s">
        <v>490</v>
      </c>
      <c r="H191" s="103"/>
      <c r="I191" s="255"/>
      <c r="J191" s="255">
        <v>95.45</v>
      </c>
      <c r="K191" s="103"/>
      <c r="L191" s="103"/>
      <c r="M191" s="103"/>
      <c r="N191" s="103"/>
      <c r="O191" s="260" t="s">
        <v>491</v>
      </c>
      <c r="P191" s="260" t="s">
        <v>492</v>
      </c>
      <c r="T191" s="103"/>
    </row>
    <row r="192" spans="1:28" ht="15" customHeight="1">
      <c r="B192" s="207" t="s">
        <v>493</v>
      </c>
      <c r="C192" s="261" t="s">
        <v>494</v>
      </c>
      <c r="D192" s="346"/>
      <c r="E192" s="246" t="e">
        <f ca="1">U183</f>
        <v>#N/A</v>
      </c>
      <c r="F192" s="246" t="e">
        <f>V183</f>
        <v>#DIV/0!</v>
      </c>
      <c r="G192" s="262" t="e">
        <f ca="1">F192/E192</f>
        <v>#DIV/0!</v>
      </c>
      <c r="H192" s="103"/>
      <c r="I192" s="230">
        <v>1</v>
      </c>
      <c r="J192" s="230">
        <v>13.97</v>
      </c>
      <c r="K192" s="103"/>
      <c r="L192" s="103"/>
      <c r="M192" s="103"/>
      <c r="N192" s="103"/>
      <c r="O192" s="263">
        <v>0</v>
      </c>
      <c r="P192" s="264" t="s">
        <v>495</v>
      </c>
      <c r="T192" s="103"/>
      <c r="U192" s="103"/>
      <c r="V192" s="103"/>
    </row>
    <row r="193" spans="1:30" ht="15" customHeight="1">
      <c r="B193" s="230">
        <v>1</v>
      </c>
      <c r="C193" s="249">
        <f ca="1">IFERROR(LARGE(U179:U182,B193),0)</f>
        <v>0</v>
      </c>
      <c r="D193" s="205" t="s">
        <v>496</v>
      </c>
      <c r="E193" s="467" t="e">
        <f ca="1">SQRT(SUMSQ(C195:C200,V179:V182))</f>
        <v>#DIV/0!</v>
      </c>
      <c r="F193" s="468"/>
      <c r="G193" s="469" t="e">
        <f ca="1">E193/SQRT(SUMSQ(E194,F194))</f>
        <v>#DIV/0!</v>
      </c>
      <c r="H193" s="103"/>
      <c r="I193" s="230">
        <v>2</v>
      </c>
      <c r="J193" s="230">
        <v>4.53</v>
      </c>
      <c r="K193" s="103"/>
      <c r="L193" s="103"/>
      <c r="M193" s="103"/>
      <c r="N193" s="103"/>
      <c r="O193" s="263">
        <v>1</v>
      </c>
      <c r="P193" s="264" t="s">
        <v>497</v>
      </c>
      <c r="U193" s="103"/>
      <c r="V193" s="103"/>
      <c r="Y193" s="104"/>
      <c r="Z193" s="104"/>
      <c r="AA193" s="104"/>
    </row>
    <row r="194" spans="1:30" ht="15" customHeight="1">
      <c r="B194" s="230">
        <v>2</v>
      </c>
      <c r="C194" s="249">
        <f ca="1">IFERROR(LARGE(U179:U182,B194),0)</f>
        <v>0</v>
      </c>
      <c r="D194" s="205" t="s">
        <v>498</v>
      </c>
      <c r="E194" s="246">
        <f ca="1">C193</f>
        <v>0</v>
      </c>
      <c r="F194" s="246">
        <f ca="1">C194</f>
        <v>0</v>
      </c>
      <c r="G194" s="470"/>
      <c r="I194" s="230">
        <v>3</v>
      </c>
      <c r="J194" s="230">
        <v>3.31</v>
      </c>
      <c r="O194" s="263">
        <v>2</v>
      </c>
      <c r="P194" s="264" t="s">
        <v>499</v>
      </c>
      <c r="V194" s="103"/>
    </row>
    <row r="195" spans="1:30" ht="15" customHeight="1">
      <c r="B195" s="230">
        <v>3</v>
      </c>
      <c r="C195" s="247">
        <f ca="1">IFERROR(LARGE(U179:U182,B195),0)</f>
        <v>0</v>
      </c>
      <c r="D195" s="344" t="s">
        <v>500</v>
      </c>
      <c r="E195" s="265" t="s">
        <v>501</v>
      </c>
      <c r="F195" s="265" t="s">
        <v>502</v>
      </c>
      <c r="G195" s="265" t="s">
        <v>503</v>
      </c>
      <c r="I195" s="230">
        <v>4</v>
      </c>
      <c r="J195" s="230">
        <v>2.87</v>
      </c>
      <c r="O195" s="263">
        <v>3</v>
      </c>
      <c r="P195" s="264" t="s">
        <v>504</v>
      </c>
      <c r="V195" s="103"/>
    </row>
    <row r="196" spans="1:30" ht="15" customHeight="1">
      <c r="B196" s="230">
        <v>4</v>
      </c>
      <c r="C196" s="247">
        <f ca="1">IFERROR(LARGE(U179:U182,B196),0)</f>
        <v>0</v>
      </c>
      <c r="D196" s="346"/>
      <c r="E196" s="230">
        <f ca="1">OFFSET(J178,MATCH(E194,U179:U182,0),0)/IF(OFFSET(K178,MATCH(E194,U179:U182,0),0)="",1,OFFSET(K178,MATCH(E194,U179:U182,0),0))</f>
        <v>0</v>
      </c>
      <c r="F196" s="230">
        <f ca="1">OFFSET(J178,MATCH(F194,U179:U182,0),0)/IF(OFFSET(K178,MATCH(F194,U179:U182,0),0)="",1,OFFSET(K178,MATCH(F194,U179:U182,0),0))</f>
        <v>0</v>
      </c>
      <c r="G196" s="246" t="e">
        <f ca="1">ABS(E196-F196)/(E196+F196)</f>
        <v>#DIV/0!</v>
      </c>
      <c r="I196" s="230">
        <v>5</v>
      </c>
      <c r="J196" s="230">
        <v>2.65</v>
      </c>
      <c r="O196" s="263">
        <v>4</v>
      </c>
      <c r="P196" s="264" t="s">
        <v>505</v>
      </c>
      <c r="V196" s="103"/>
    </row>
    <row r="197" spans="1:30" ht="15" customHeight="1">
      <c r="B197" s="230">
        <v>5</v>
      </c>
      <c r="C197" s="247">
        <f ca="1">IFERROR(LARGE(U179:U182,B197),0)</f>
        <v>0</v>
      </c>
      <c r="D197" s="205" t="s">
        <v>506</v>
      </c>
      <c r="E197" s="255" t="e">
        <f ca="1">IF(AND(G192&lt;0.3,G193&lt;0.3),"사다리꼴","정규")</f>
        <v>#DIV/0!</v>
      </c>
      <c r="I197" s="230">
        <v>6</v>
      </c>
      <c r="J197" s="230">
        <v>2.52</v>
      </c>
      <c r="O197" s="263">
        <v>5</v>
      </c>
      <c r="P197" s="264" t="s">
        <v>507</v>
      </c>
      <c r="V197" s="103"/>
    </row>
    <row r="198" spans="1:30" s="104" customFormat="1" ht="15" customHeight="1">
      <c r="A198" s="103"/>
      <c r="B198" s="230">
        <v>6</v>
      </c>
      <c r="C198" s="247">
        <f ca="1">IFERROR(LARGE(U179:U182,B198),0)</f>
        <v>0</v>
      </c>
      <c r="D198" s="205" t="s">
        <v>508</v>
      </c>
      <c r="E198" s="230" t="e">
        <f ca="1">IF(E197="정규",IF(OR(S183="∞",S183&gt;=10),2,OFFSET(J191,MATCH(S183,I192:I201,0),0)),ROUND((1-SQRT((1-0.95)*(1-G196^2)))/SQRT((1+G196^2)/6),2))</f>
        <v>#DIV/0!</v>
      </c>
      <c r="I198" s="230">
        <v>7</v>
      </c>
      <c r="J198" s="230">
        <v>2.4300000000000002</v>
      </c>
      <c r="O198" s="263">
        <v>6</v>
      </c>
      <c r="P198" s="264" t="s">
        <v>509</v>
      </c>
      <c r="V198" s="103"/>
      <c r="W198" s="103"/>
      <c r="X198" s="103"/>
      <c r="Y198" s="103"/>
      <c r="Z198" s="103"/>
      <c r="AA198" s="103"/>
      <c r="AB198" s="103"/>
      <c r="AC198" s="103"/>
    </row>
    <row r="199" spans="1:30" s="104" customFormat="1" ht="15" customHeight="1">
      <c r="A199" s="103"/>
      <c r="B199" s="230">
        <v>7</v>
      </c>
      <c r="C199" s="247">
        <f ca="1">IFERROR(LARGE(U179:U182,B199),0)</f>
        <v>0</v>
      </c>
      <c r="D199" s="127"/>
      <c r="I199" s="230">
        <v>8</v>
      </c>
      <c r="J199" s="230">
        <v>2.37</v>
      </c>
      <c r="O199" s="263">
        <v>7</v>
      </c>
      <c r="P199" s="264" t="s">
        <v>510</v>
      </c>
      <c r="W199" s="103"/>
      <c r="X199" s="103"/>
      <c r="Y199" s="103"/>
      <c r="Z199" s="103"/>
      <c r="AA199" s="103"/>
      <c r="AB199" s="103"/>
      <c r="AC199" s="103"/>
      <c r="AD199" s="103"/>
    </row>
    <row r="200" spans="1:30" s="104" customFormat="1" ht="15" customHeight="1">
      <c r="A200" s="103"/>
      <c r="B200" s="230">
        <v>8</v>
      </c>
      <c r="C200" s="247">
        <f ca="1">IFERROR(LARGE(U179:U182,B200),0)</f>
        <v>0</v>
      </c>
      <c r="D200" s="127"/>
      <c r="I200" s="230">
        <v>9</v>
      </c>
      <c r="J200" s="230">
        <v>2.3199999999999998</v>
      </c>
      <c r="O200" s="263">
        <v>8</v>
      </c>
      <c r="P200" s="264" t="s">
        <v>511</v>
      </c>
      <c r="W200" s="103"/>
      <c r="X200" s="103"/>
      <c r="Y200" s="103"/>
      <c r="Z200" s="103"/>
      <c r="AA200" s="103"/>
      <c r="AB200" s="103"/>
      <c r="AC200" s="103"/>
      <c r="AD200" s="103"/>
    </row>
    <row r="201" spans="1:30" s="104" customFormat="1" ht="15" customHeight="1">
      <c r="A201" s="103"/>
      <c r="B201" s="127"/>
      <c r="C201" s="127"/>
      <c r="D201" s="127"/>
      <c r="I201" s="230" t="s">
        <v>53</v>
      </c>
      <c r="J201" s="230">
        <v>2</v>
      </c>
      <c r="O201" s="263">
        <v>9</v>
      </c>
      <c r="P201" s="264" t="s">
        <v>512</v>
      </c>
      <c r="W201" s="103"/>
      <c r="X201" s="103"/>
      <c r="Y201" s="103"/>
      <c r="Z201" s="103"/>
      <c r="AA201" s="103"/>
      <c r="AB201" s="103"/>
      <c r="AC201" s="103"/>
      <c r="AD201" s="103"/>
    </row>
    <row r="202" spans="1:30" s="104" customFormat="1" ht="15" customHeight="1">
      <c r="A202" s="103"/>
      <c r="B202" s="127"/>
      <c r="C202" s="127"/>
      <c r="D202" s="127"/>
      <c r="O202" s="103"/>
      <c r="P202" s="103"/>
      <c r="W202" s="103"/>
      <c r="X202" s="103"/>
      <c r="Y202" s="103"/>
      <c r="Z202" s="103"/>
      <c r="AA202" s="103"/>
      <c r="AB202" s="103"/>
      <c r="AC202" s="103"/>
      <c r="AD202" s="103"/>
    </row>
    <row r="203" spans="1:30" ht="15" customHeight="1">
      <c r="A203" s="108" t="s">
        <v>514</v>
      </c>
    </row>
    <row r="204" spans="1:30" ht="15" customHeight="1">
      <c r="A204" s="126" t="s">
        <v>254</v>
      </c>
      <c r="B204" s="101"/>
      <c r="C204" s="101"/>
      <c r="D204" s="101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3"/>
    </row>
    <row r="205" spans="1:30" ht="15" customHeight="1">
      <c r="B205" s="205" t="s">
        <v>394</v>
      </c>
      <c r="C205" s="205" t="s">
        <v>263</v>
      </c>
      <c r="D205" s="205" t="s">
        <v>395</v>
      </c>
      <c r="E205" s="205" t="s">
        <v>396</v>
      </c>
      <c r="F205" s="205" t="s">
        <v>255</v>
      </c>
      <c r="G205" s="205" t="s">
        <v>397</v>
      </c>
      <c r="H205" s="205" t="s">
        <v>398</v>
      </c>
      <c r="I205" s="444" t="s">
        <v>96</v>
      </c>
      <c r="J205" s="445"/>
      <c r="K205" s="102"/>
      <c r="L205" s="102"/>
      <c r="M205" s="103"/>
      <c r="N205" s="205"/>
      <c r="O205" s="205" t="s">
        <v>399</v>
      </c>
      <c r="P205" s="205" t="s">
        <v>400</v>
      </c>
      <c r="Q205" s="205" t="s">
        <v>401</v>
      </c>
      <c r="R205" s="205" t="s">
        <v>402</v>
      </c>
      <c r="S205" s="103"/>
      <c r="T205" s="103"/>
      <c r="U205" s="103"/>
      <c r="V205" s="103"/>
    </row>
    <row r="206" spans="1:30" ht="15" customHeight="1">
      <c r="B206" s="230">
        <f>MAX(E212:E241)</f>
        <v>0</v>
      </c>
      <c r="C206" s="230">
        <f>Angle_4_R5!J4</f>
        <v>0</v>
      </c>
      <c r="D206" s="230">
        <f>Angle_4_R5!D4</f>
        <v>0</v>
      </c>
      <c r="E206" s="230" t="e">
        <f>MATCH(B206,E212:E241,0)</f>
        <v>#N/A</v>
      </c>
      <c r="F206" s="230" t="e">
        <f ca="1">OFFSET(N206,0,MATCH(D206,O205:R205,0))</f>
        <v>#N/A</v>
      </c>
      <c r="G206" s="230" t="e">
        <f ca="1">B206*F206</f>
        <v>#N/A</v>
      </c>
      <c r="H206" s="230" t="e">
        <f ca="1">C206*F206</f>
        <v>#N/A</v>
      </c>
      <c r="I206" s="267" t="str">
        <f>"± "&amp;TEXT(B206,IF(B206&gt;=1000,"# ##0",IF(B206&lt;1,"G/표준","0")))&amp;D206&amp;IF(C212="없음","",", "&amp;C212)</f>
        <v xml:space="preserve">± 00, </v>
      </c>
      <c r="J206" s="230" t="str">
        <f>C206&amp;D206</f>
        <v>00</v>
      </c>
      <c r="K206" s="102"/>
      <c r="L206" s="102"/>
      <c r="M206" s="103"/>
      <c r="N206" s="205" t="s">
        <v>403</v>
      </c>
      <c r="O206" s="232">
        <v>3600</v>
      </c>
      <c r="P206" s="232">
        <v>60</v>
      </c>
      <c r="Q206" s="232">
        <v>1</v>
      </c>
      <c r="R206" s="232">
        <f>DEGREES(ATAN(1/1000))*3600</f>
        <v>206.26473749220222</v>
      </c>
      <c r="S206" s="103"/>
      <c r="T206" s="103"/>
      <c r="U206" s="103"/>
      <c r="V206" s="103"/>
    </row>
    <row r="207" spans="1:30" ht="15" customHeight="1">
      <c r="B207" s="101"/>
      <c r="C207" s="101"/>
      <c r="D207" s="101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3"/>
    </row>
    <row r="208" spans="1:30" ht="15" customHeight="1">
      <c r="A208" s="126" t="s">
        <v>404</v>
      </c>
      <c r="E208" s="127"/>
      <c r="F208" s="101"/>
      <c r="G208" s="105"/>
      <c r="H208" s="105"/>
      <c r="I208" s="105"/>
      <c r="J208" s="105"/>
      <c r="K208" s="105"/>
      <c r="L208" s="105"/>
      <c r="M208" s="105"/>
      <c r="N208" s="105"/>
      <c r="O208" s="105"/>
      <c r="P208" s="101"/>
      <c r="Q208" s="105"/>
      <c r="R208" s="105"/>
      <c r="S208" s="105"/>
      <c r="T208" s="105"/>
      <c r="U208" s="105"/>
      <c r="V208" s="109" t="s">
        <v>527</v>
      </c>
      <c r="AD208" s="105"/>
    </row>
    <row r="209" spans="2:29" ht="15" customHeight="1">
      <c r="B209" s="344" t="s">
        <v>405</v>
      </c>
      <c r="C209" s="344" t="s">
        <v>406</v>
      </c>
      <c r="D209" s="344" t="s">
        <v>407</v>
      </c>
      <c r="E209" s="344" t="s">
        <v>408</v>
      </c>
      <c r="F209" s="344" t="s">
        <v>395</v>
      </c>
      <c r="G209" s="353" t="str">
        <f>"전기식 수준기 지시값 ("&amp;C212&amp;", "&amp;D212&amp;")"</f>
        <v>전기식 수준기 지시값 (, )</v>
      </c>
      <c r="H209" s="354"/>
      <c r="I209" s="354"/>
      <c r="J209" s="354"/>
      <c r="K209" s="354"/>
      <c r="L209" s="355"/>
      <c r="M209" s="437" t="s">
        <v>409</v>
      </c>
      <c r="N209" s="207" t="s">
        <v>408</v>
      </c>
      <c r="O209" s="207" t="s">
        <v>410</v>
      </c>
      <c r="P209" s="207" t="s">
        <v>411</v>
      </c>
      <c r="Q209" s="207" t="s">
        <v>412</v>
      </c>
      <c r="R209" s="441" t="s">
        <v>413</v>
      </c>
      <c r="S209" s="442"/>
      <c r="T209" s="442"/>
      <c r="U209" s="103"/>
      <c r="V209" s="446" t="s">
        <v>414</v>
      </c>
      <c r="W209" s="447"/>
      <c r="X209" s="444" t="s">
        <v>415</v>
      </c>
      <c r="Y209" s="459"/>
      <c r="Z209" s="459"/>
      <c r="AA209" s="459"/>
      <c r="AB209" s="459"/>
      <c r="AC209" s="445"/>
    </row>
    <row r="210" spans="2:29" ht="15" customHeight="1">
      <c r="B210" s="345"/>
      <c r="C210" s="345"/>
      <c r="D210" s="345"/>
      <c r="E210" s="345"/>
      <c r="F210" s="345"/>
      <c r="G210" s="206" t="s">
        <v>416</v>
      </c>
      <c r="H210" s="206" t="s">
        <v>147</v>
      </c>
      <c r="I210" s="206" t="s">
        <v>148</v>
      </c>
      <c r="J210" s="206" t="s">
        <v>149</v>
      </c>
      <c r="K210" s="206" t="s">
        <v>150</v>
      </c>
      <c r="L210" s="233" t="s">
        <v>417</v>
      </c>
      <c r="M210" s="438"/>
      <c r="N210" s="233"/>
      <c r="O210" s="233" t="s">
        <v>418</v>
      </c>
      <c r="P210" s="233" t="s">
        <v>419</v>
      </c>
      <c r="Q210" s="233" t="s">
        <v>420</v>
      </c>
      <c r="R210" s="206" t="s">
        <v>421</v>
      </c>
      <c r="S210" s="439" t="s">
        <v>422</v>
      </c>
      <c r="T210" s="440"/>
      <c r="U210" s="103"/>
      <c r="V210" s="234" t="s">
        <v>423</v>
      </c>
      <c r="W210" s="234" t="s">
        <v>424</v>
      </c>
      <c r="X210" s="205" t="s">
        <v>425</v>
      </c>
      <c r="Y210" s="235" t="s">
        <v>421</v>
      </c>
      <c r="Z210" s="205" t="s">
        <v>422</v>
      </c>
      <c r="AA210" s="236" t="s">
        <v>426</v>
      </c>
      <c r="AB210" s="236" t="s">
        <v>427</v>
      </c>
      <c r="AC210" s="236" t="s">
        <v>428</v>
      </c>
    </row>
    <row r="211" spans="2:29" ht="15" customHeight="1">
      <c r="B211" s="346"/>
      <c r="C211" s="346"/>
      <c r="D211" s="346"/>
      <c r="E211" s="346"/>
      <c r="F211" s="346"/>
      <c r="G211" s="207">
        <f>D206</f>
        <v>0</v>
      </c>
      <c r="H211" s="207">
        <f t="shared" ref="H211:M211" si="61">G211</f>
        <v>0</v>
      </c>
      <c r="I211" s="207">
        <f t="shared" si="61"/>
        <v>0</v>
      </c>
      <c r="J211" s="207">
        <f t="shared" si="61"/>
        <v>0</v>
      </c>
      <c r="K211" s="207">
        <f t="shared" si="61"/>
        <v>0</v>
      </c>
      <c r="L211" s="207">
        <f t="shared" si="61"/>
        <v>0</v>
      </c>
      <c r="M211" s="207">
        <f t="shared" si="61"/>
        <v>0</v>
      </c>
      <c r="N211" s="207" t="s">
        <v>153</v>
      </c>
      <c r="O211" s="207" t="s">
        <v>153</v>
      </c>
      <c r="P211" s="207" t="s">
        <v>153</v>
      </c>
      <c r="Q211" s="207" t="s">
        <v>153</v>
      </c>
      <c r="R211" s="207" t="s">
        <v>153</v>
      </c>
      <c r="S211" s="207" t="s">
        <v>153</v>
      </c>
      <c r="T211" s="207" t="s">
        <v>533</v>
      </c>
      <c r="U211" s="103"/>
      <c r="V211" s="207" t="str">
        <f>IF(D206="˝","˝","˚")</f>
        <v>˚</v>
      </c>
      <c r="W211" s="207" t="str">
        <f>V211</f>
        <v>˚</v>
      </c>
      <c r="X211" s="207" t="str">
        <f>W211</f>
        <v>˚</v>
      </c>
      <c r="Y211" s="207" t="str">
        <f>X211</f>
        <v>˚</v>
      </c>
      <c r="Z211" s="207" t="str">
        <f>Y211</f>
        <v>˚</v>
      </c>
      <c r="AA211" s="207" t="str">
        <f>Z211</f>
        <v>˚</v>
      </c>
      <c r="AB211" s="231">
        <f>IF(TYPE(MATCH("FAIL",AB212:AB241,0))=16,0,1)</f>
        <v>0</v>
      </c>
      <c r="AC211" s="207" t="str">
        <f>AA211</f>
        <v>˚</v>
      </c>
    </row>
    <row r="212" spans="2:29" ht="15" customHeight="1">
      <c r="B212" s="232" t="b">
        <f>IF(TRIM(Angle_4_R5!C4)="",FALSE,TRUE)</f>
        <v>0</v>
      </c>
      <c r="C212" s="230" t="str">
        <f>IF($B212=FALSE,"",Angle_4_R5!A4)</f>
        <v/>
      </c>
      <c r="D212" s="230" t="str">
        <f>IF($B212=FALSE,"",Angle_4_R5!B4)</f>
        <v/>
      </c>
      <c r="E212" s="230" t="str">
        <f>IF($B212=FALSE,"",VALUE(Angle_4_R5!C4))</f>
        <v/>
      </c>
      <c r="F212" s="230" t="str">
        <f>IF($B212=FALSE,"",Angle_4_R5!D4)</f>
        <v/>
      </c>
      <c r="G212" s="232" t="str">
        <f>IF($B212=FALSE,"",Angle_4_R5!O4)</f>
        <v/>
      </c>
      <c r="H212" s="232" t="str">
        <f>IF($B212=FALSE,"",Angle_4_R5!P4)</f>
        <v/>
      </c>
      <c r="I212" s="232" t="str">
        <f>IF($B212=FALSE,"",Angle_4_R5!Q4)</f>
        <v/>
      </c>
      <c r="J212" s="232" t="str">
        <f>IF($B212=FALSE,"",Angle_4_R5!R4)</f>
        <v/>
      </c>
      <c r="K212" s="232" t="str">
        <f>IF($B212=FALSE,"",Angle_4_R5!S4)</f>
        <v/>
      </c>
      <c r="L212" s="232" t="str">
        <f t="shared" ref="L212:L241" si="62">IF($B212=FALSE,"",AVERAGE(G212:K212))</f>
        <v/>
      </c>
      <c r="M212" s="232" t="str">
        <f t="shared" ref="M212:M241" si="63">IF($B212=FALSE,"",STDEV(G212:K212))</f>
        <v/>
      </c>
      <c r="N212" s="237" t="str">
        <f t="shared" ref="N212:N241" si="64">IF($B212=FALSE,"",E212*$F$206)</f>
        <v/>
      </c>
      <c r="O212" s="238" t="str">
        <f>IF($B212=FALSE,"",Angle_4_R5!D37)</f>
        <v/>
      </c>
      <c r="P212" s="239" t="str">
        <f t="shared" ref="P212:P241" si="65">IF($B212=FALSE,"",L212*$F$206)</f>
        <v/>
      </c>
      <c r="Q212" s="240" t="str">
        <f t="shared" ref="Q212:Q241" si="66">IF($B212=FALSE,"",O212-P212)</f>
        <v/>
      </c>
      <c r="R212" s="241" t="str">
        <f t="shared" ref="R212:R241" si="67">IF($B212=FALSE,"",ROUND(Q212,$M$288))</f>
        <v/>
      </c>
      <c r="S212" s="241" t="str">
        <f t="shared" ref="S212:S241" si="68">IF($B212=FALSE,"",ROUND(N212,$M$288)+R212)</f>
        <v/>
      </c>
      <c r="T212" s="241" t="str">
        <f>IF($B212=FALSE,"",ROUND((N212+R212)/3600,$V$288))</f>
        <v/>
      </c>
      <c r="U212" s="103"/>
      <c r="V212" s="230" t="str">
        <f>IF($B212=FALSE,"",IF($D$206="˝",ROUND(Angle_4_R5!L4*$F$206,$M$288),ROUND(Angle_4_R5!L4*$F$206/3600,$V$288)))</f>
        <v/>
      </c>
      <c r="W212" s="230" t="str">
        <f>IF($B212=FALSE,"",IF($D$206="˝",ROUND(Angle_4_R5!M4*$F$206,$M$288),ROUND(Angle_4_R5!M4*$F$206/3600,$V$288)))</f>
        <v/>
      </c>
      <c r="X212" s="230" t="str">
        <f t="shared" ref="X212:X241" si="69">IF($B212=FALSE,"",IF($D$206="˝",TEXT(N212,IF(N212&gt;=1000,"# ##0","0")),TEXT(N212/3600,IF(N212/3600&gt;=1000,"# ##","")&amp;$X$288)))</f>
        <v/>
      </c>
      <c r="Y212" s="190" t="str">
        <f t="shared" ref="Y212:Y241" si="70">IF($B212=FALSE,"",IF($D$206="˝",TEXT(R212,$P$288),TEXT(R212/3600,$X$288)))</f>
        <v/>
      </c>
      <c r="Z212" s="230" t="str">
        <f t="shared" ref="Z212:Z241" si="71">IF($B212=FALSE,"",IF($D$206="˝",TEXT(S212,IF(S212&gt;=1000,"# ##","")&amp;$P$288),TEXT(S212/3600,IF(S212/3600&gt;=1000,"# ##","")&amp;$X$288)))</f>
        <v/>
      </c>
      <c r="AA212" s="230" t="str">
        <f t="shared" ref="AA212:AA241" si="72">IF($B212=FALSE,"",IF($D$206="˝",TEXT(W212-N212,"± "&amp;P$288),TEXT(W212-N212/3600,"± "&amp;X$288)))</f>
        <v/>
      </c>
      <c r="AB212" s="230" t="str">
        <f t="shared" ref="AB212:AB241" si="73">IF($B212=FALSE,"",IF(F212="˝",IF(AND(V212&lt;=S212,S212&lt;=W212),"PASS","FAIL"),IF(AND(V212&lt;=T212,T212&lt;=W212),"PASS","FAIL")))</f>
        <v/>
      </c>
      <c r="AC212" s="230" t="str">
        <f t="shared" ref="AC212:AC241" si="74">IF($B212=FALSE,"",IF($D$206="˝",$H$289,$U$289))</f>
        <v/>
      </c>
    </row>
    <row r="213" spans="2:29" ht="15" customHeight="1">
      <c r="B213" s="232" t="b">
        <f>IF(TRIM(Angle_4_R5!C5)="",FALSE,TRUE)</f>
        <v>0</v>
      </c>
      <c r="C213" s="230" t="str">
        <f>IF($B213=FALSE,"",Angle_4_R5!A5)</f>
        <v/>
      </c>
      <c r="D213" s="230" t="str">
        <f>IF($B213=FALSE,"",Angle_4_R5!B5)</f>
        <v/>
      </c>
      <c r="E213" s="230" t="str">
        <f>IF($B213=FALSE,"",VALUE(Angle_4_R5!C5))</f>
        <v/>
      </c>
      <c r="F213" s="230" t="str">
        <f>IF($B213=FALSE,"",Angle_4_R5!D5)</f>
        <v/>
      </c>
      <c r="G213" s="232" t="str">
        <f>IF($B213=FALSE,"",Angle_4_R5!O5)</f>
        <v/>
      </c>
      <c r="H213" s="232" t="str">
        <f>IF($B213=FALSE,"",Angle_4_R5!P5)</f>
        <v/>
      </c>
      <c r="I213" s="232" t="str">
        <f>IF($B213=FALSE,"",Angle_4_R5!Q5)</f>
        <v/>
      </c>
      <c r="J213" s="232" t="str">
        <f>IF($B213=FALSE,"",Angle_4_R5!R5)</f>
        <v/>
      </c>
      <c r="K213" s="232" t="str">
        <f>IF($B213=FALSE,"",Angle_4_R5!S5)</f>
        <v/>
      </c>
      <c r="L213" s="232" t="str">
        <f t="shared" si="62"/>
        <v/>
      </c>
      <c r="M213" s="232" t="str">
        <f t="shared" si="63"/>
        <v/>
      </c>
      <c r="N213" s="237" t="str">
        <f t="shared" si="64"/>
        <v/>
      </c>
      <c r="O213" s="238" t="str">
        <f>IF($B213=FALSE,"",Angle_4_R5!D38)</f>
        <v/>
      </c>
      <c r="P213" s="239" t="str">
        <f t="shared" si="65"/>
        <v/>
      </c>
      <c r="Q213" s="240" t="str">
        <f t="shared" si="66"/>
        <v/>
      </c>
      <c r="R213" s="241" t="str">
        <f t="shared" si="67"/>
        <v/>
      </c>
      <c r="S213" s="241" t="str">
        <f t="shared" si="68"/>
        <v/>
      </c>
      <c r="T213" s="241" t="str">
        <f t="shared" ref="T213:T241" si="75">IF($B213=FALSE,"",ROUND((N213+R213)/3600,$V$288))</f>
        <v/>
      </c>
      <c r="U213" s="103"/>
      <c r="V213" s="230" t="str">
        <f>IF($B213=FALSE,"",IF($D$206="˝",ROUND(Angle_4_R5!L5*$F$206,$M$288),ROUND(Angle_4_R5!L5*$F$206/3600,$V$288)))</f>
        <v/>
      </c>
      <c r="W213" s="230" t="str">
        <f>IF($B213=FALSE,"",IF($D$206="˝",ROUND(Angle_4_R5!M5*$F$206,$M$288),ROUND(Angle_4_R5!M5*$F$206/3600,$V$288)))</f>
        <v/>
      </c>
      <c r="X213" s="230" t="str">
        <f t="shared" si="69"/>
        <v/>
      </c>
      <c r="Y213" s="190" t="str">
        <f t="shared" si="70"/>
        <v/>
      </c>
      <c r="Z213" s="230" t="str">
        <f t="shared" si="71"/>
        <v/>
      </c>
      <c r="AA213" s="230" t="str">
        <f t="shared" si="72"/>
        <v/>
      </c>
      <c r="AB213" s="230" t="str">
        <f t="shared" si="73"/>
        <v/>
      </c>
      <c r="AC213" s="230" t="str">
        <f t="shared" si="74"/>
        <v/>
      </c>
    </row>
    <row r="214" spans="2:29" ht="15" customHeight="1">
      <c r="B214" s="232" t="b">
        <f>IF(TRIM(Angle_4_R5!C6)="",FALSE,TRUE)</f>
        <v>0</v>
      </c>
      <c r="C214" s="230" t="str">
        <f>IF($B214=FALSE,"",Angle_4_R5!A6)</f>
        <v/>
      </c>
      <c r="D214" s="230" t="str">
        <f>IF($B214=FALSE,"",Angle_4_R5!B6)</f>
        <v/>
      </c>
      <c r="E214" s="230" t="str">
        <f>IF($B214=FALSE,"",VALUE(Angle_4_R5!C6))</f>
        <v/>
      </c>
      <c r="F214" s="230" t="str">
        <f>IF($B214=FALSE,"",Angle_4_R5!D6)</f>
        <v/>
      </c>
      <c r="G214" s="232" t="str">
        <f>IF($B214=FALSE,"",Angle_4_R5!O6)</f>
        <v/>
      </c>
      <c r="H214" s="232" t="str">
        <f>IF($B214=FALSE,"",Angle_4_R5!P6)</f>
        <v/>
      </c>
      <c r="I214" s="232" t="str">
        <f>IF($B214=FALSE,"",Angle_4_R5!Q6)</f>
        <v/>
      </c>
      <c r="J214" s="232" t="str">
        <f>IF($B214=FALSE,"",Angle_4_R5!R6)</f>
        <v/>
      </c>
      <c r="K214" s="232" t="str">
        <f>IF($B214=FALSE,"",Angle_4_R5!S6)</f>
        <v/>
      </c>
      <c r="L214" s="232" t="str">
        <f t="shared" si="62"/>
        <v/>
      </c>
      <c r="M214" s="232" t="str">
        <f t="shared" si="63"/>
        <v/>
      </c>
      <c r="N214" s="237" t="str">
        <f t="shared" si="64"/>
        <v/>
      </c>
      <c r="O214" s="238" t="str">
        <f>IF($B214=FALSE,"",Angle_4_R5!D39)</f>
        <v/>
      </c>
      <c r="P214" s="239" t="str">
        <f t="shared" si="65"/>
        <v/>
      </c>
      <c r="Q214" s="240" t="str">
        <f t="shared" si="66"/>
        <v/>
      </c>
      <c r="R214" s="241" t="str">
        <f t="shared" si="67"/>
        <v/>
      </c>
      <c r="S214" s="241" t="str">
        <f t="shared" si="68"/>
        <v/>
      </c>
      <c r="T214" s="241" t="str">
        <f t="shared" si="75"/>
        <v/>
      </c>
      <c r="U214" s="103"/>
      <c r="V214" s="230" t="str">
        <f>IF($B214=FALSE,"",IF($D$206="˝",ROUND(Angle_4_R5!L6*$F$206,$M$288),ROUND(Angle_4_R5!L6*$F$206/3600,$V$288)))</f>
        <v/>
      </c>
      <c r="W214" s="230" t="str">
        <f>IF($B214=FALSE,"",IF($D$206="˝",ROUND(Angle_4_R5!M6*$F$206,$M$288),ROUND(Angle_4_R5!M6*$F$206/3600,$V$288)))</f>
        <v/>
      </c>
      <c r="X214" s="230" t="str">
        <f t="shared" si="69"/>
        <v/>
      </c>
      <c r="Y214" s="190" t="str">
        <f t="shared" si="70"/>
        <v/>
      </c>
      <c r="Z214" s="230" t="str">
        <f t="shared" si="71"/>
        <v/>
      </c>
      <c r="AA214" s="230" t="str">
        <f t="shared" si="72"/>
        <v/>
      </c>
      <c r="AB214" s="230" t="str">
        <f t="shared" si="73"/>
        <v/>
      </c>
      <c r="AC214" s="230" t="str">
        <f t="shared" si="74"/>
        <v/>
      </c>
    </row>
    <row r="215" spans="2:29" ht="15" customHeight="1">
      <c r="B215" s="232" t="b">
        <f>IF(TRIM(Angle_4_R5!C7)="",FALSE,TRUE)</f>
        <v>0</v>
      </c>
      <c r="C215" s="230" t="str">
        <f>IF($B215=FALSE,"",Angle_4_R5!A7)</f>
        <v/>
      </c>
      <c r="D215" s="230" t="str">
        <f>IF($B215=FALSE,"",Angle_4_R5!B7)</f>
        <v/>
      </c>
      <c r="E215" s="230" t="str">
        <f>IF($B215=FALSE,"",VALUE(Angle_4_R5!C7))</f>
        <v/>
      </c>
      <c r="F215" s="230" t="str">
        <f>IF($B215=FALSE,"",Angle_4_R5!D7)</f>
        <v/>
      </c>
      <c r="G215" s="232" t="str">
        <f>IF($B215=FALSE,"",Angle_4_R5!O7)</f>
        <v/>
      </c>
      <c r="H215" s="232" t="str">
        <f>IF($B215=FALSE,"",Angle_4_R5!P7)</f>
        <v/>
      </c>
      <c r="I215" s="232" t="str">
        <f>IF($B215=FALSE,"",Angle_4_R5!Q7)</f>
        <v/>
      </c>
      <c r="J215" s="232" t="str">
        <f>IF($B215=FALSE,"",Angle_4_R5!R7)</f>
        <v/>
      </c>
      <c r="K215" s="232" t="str">
        <f>IF($B215=FALSE,"",Angle_4_R5!S7)</f>
        <v/>
      </c>
      <c r="L215" s="232" t="str">
        <f t="shared" si="62"/>
        <v/>
      </c>
      <c r="M215" s="232" t="str">
        <f t="shared" si="63"/>
        <v/>
      </c>
      <c r="N215" s="237" t="str">
        <f t="shared" si="64"/>
        <v/>
      </c>
      <c r="O215" s="238" t="str">
        <f>IF($B215=FALSE,"",Angle_4_R5!D40)</f>
        <v/>
      </c>
      <c r="P215" s="239" t="str">
        <f t="shared" si="65"/>
        <v/>
      </c>
      <c r="Q215" s="240" t="str">
        <f t="shared" si="66"/>
        <v/>
      </c>
      <c r="R215" s="241" t="str">
        <f t="shared" si="67"/>
        <v/>
      </c>
      <c r="S215" s="241" t="str">
        <f t="shared" si="68"/>
        <v/>
      </c>
      <c r="T215" s="241" t="str">
        <f t="shared" si="75"/>
        <v/>
      </c>
      <c r="U215" s="103"/>
      <c r="V215" s="230" t="str">
        <f>IF($B215=FALSE,"",IF($D$206="˝",ROUND(Angle_4_R5!L7*$F$206,$M$288),ROUND(Angle_4_R5!L7*$F$206/3600,$V$288)))</f>
        <v/>
      </c>
      <c r="W215" s="230" t="str">
        <f>IF($B215=FALSE,"",IF($D$206="˝",ROUND(Angle_4_R5!M7*$F$206,$M$288),ROUND(Angle_4_R5!M7*$F$206/3600,$V$288)))</f>
        <v/>
      </c>
      <c r="X215" s="230" t="str">
        <f t="shared" si="69"/>
        <v/>
      </c>
      <c r="Y215" s="190" t="str">
        <f t="shared" si="70"/>
        <v/>
      </c>
      <c r="Z215" s="230" t="str">
        <f t="shared" si="71"/>
        <v/>
      </c>
      <c r="AA215" s="230" t="str">
        <f t="shared" si="72"/>
        <v/>
      </c>
      <c r="AB215" s="230" t="str">
        <f t="shared" si="73"/>
        <v/>
      </c>
      <c r="AC215" s="230" t="str">
        <f t="shared" si="74"/>
        <v/>
      </c>
    </row>
    <row r="216" spans="2:29" ht="15" customHeight="1">
      <c r="B216" s="232" t="b">
        <f>IF(TRIM(Angle_4_R5!C8)="",FALSE,TRUE)</f>
        <v>0</v>
      </c>
      <c r="C216" s="230" t="str">
        <f>IF($B216=FALSE,"",Angle_4_R5!A8)</f>
        <v/>
      </c>
      <c r="D216" s="230" t="str">
        <f>IF($B216=FALSE,"",Angle_4_R5!B8)</f>
        <v/>
      </c>
      <c r="E216" s="230" t="str">
        <f>IF($B216=FALSE,"",VALUE(Angle_4_R5!C8))</f>
        <v/>
      </c>
      <c r="F216" s="230" t="str">
        <f>IF($B216=FALSE,"",Angle_4_R5!D8)</f>
        <v/>
      </c>
      <c r="G216" s="232" t="str">
        <f>IF($B216=FALSE,"",Angle_4_R5!O8)</f>
        <v/>
      </c>
      <c r="H216" s="232" t="str">
        <f>IF($B216=FALSE,"",Angle_4_R5!P8)</f>
        <v/>
      </c>
      <c r="I216" s="232" t="str">
        <f>IF($B216=FALSE,"",Angle_4_R5!Q8)</f>
        <v/>
      </c>
      <c r="J216" s="232" t="str">
        <f>IF($B216=FALSE,"",Angle_4_R5!R8)</f>
        <v/>
      </c>
      <c r="K216" s="232" t="str">
        <f>IF($B216=FALSE,"",Angle_4_R5!S8)</f>
        <v/>
      </c>
      <c r="L216" s="232" t="str">
        <f t="shared" si="62"/>
        <v/>
      </c>
      <c r="M216" s="232" t="str">
        <f t="shared" si="63"/>
        <v/>
      </c>
      <c r="N216" s="237" t="str">
        <f t="shared" si="64"/>
        <v/>
      </c>
      <c r="O216" s="238" t="str">
        <f>IF($B216=FALSE,"",Angle_4_R5!D41)</f>
        <v/>
      </c>
      <c r="P216" s="239" t="str">
        <f t="shared" si="65"/>
        <v/>
      </c>
      <c r="Q216" s="240" t="str">
        <f t="shared" si="66"/>
        <v/>
      </c>
      <c r="R216" s="241" t="str">
        <f t="shared" si="67"/>
        <v/>
      </c>
      <c r="S216" s="241" t="str">
        <f t="shared" si="68"/>
        <v/>
      </c>
      <c r="T216" s="241" t="str">
        <f t="shared" si="75"/>
        <v/>
      </c>
      <c r="U216" s="103"/>
      <c r="V216" s="230" t="str">
        <f>IF($B216=FALSE,"",IF($D$206="˝",ROUND(Angle_4_R5!L8*$F$206,$M$288),ROUND(Angle_4_R5!L8*$F$206/3600,$V$288)))</f>
        <v/>
      </c>
      <c r="W216" s="230" t="str">
        <f>IF($B216=FALSE,"",IF($D$206="˝",ROUND(Angle_4_R5!M8*$F$206,$M$288),ROUND(Angle_4_R5!M8*$F$206/3600,$V$288)))</f>
        <v/>
      </c>
      <c r="X216" s="230" t="str">
        <f t="shared" si="69"/>
        <v/>
      </c>
      <c r="Y216" s="190" t="str">
        <f t="shared" si="70"/>
        <v/>
      </c>
      <c r="Z216" s="230" t="str">
        <f t="shared" si="71"/>
        <v/>
      </c>
      <c r="AA216" s="230" t="str">
        <f t="shared" si="72"/>
        <v/>
      </c>
      <c r="AB216" s="230" t="str">
        <f t="shared" si="73"/>
        <v/>
      </c>
      <c r="AC216" s="230" t="str">
        <f t="shared" si="74"/>
        <v/>
      </c>
    </row>
    <row r="217" spans="2:29" ht="15" customHeight="1">
      <c r="B217" s="232" t="b">
        <f>IF(TRIM(Angle_4_R5!C9)="",FALSE,TRUE)</f>
        <v>0</v>
      </c>
      <c r="C217" s="230" t="str">
        <f>IF($B217=FALSE,"",Angle_4_R5!A9)</f>
        <v/>
      </c>
      <c r="D217" s="230" t="str">
        <f>IF($B217=FALSE,"",Angle_4_R5!B9)</f>
        <v/>
      </c>
      <c r="E217" s="230" t="str">
        <f>IF($B217=FALSE,"",VALUE(Angle_4_R5!C9))</f>
        <v/>
      </c>
      <c r="F217" s="230" t="str">
        <f>IF($B217=FALSE,"",Angle_4_R5!D9)</f>
        <v/>
      </c>
      <c r="G217" s="232" t="str">
        <f>IF($B217=FALSE,"",Angle_4_R5!O9)</f>
        <v/>
      </c>
      <c r="H217" s="232" t="str">
        <f>IF($B217=FALSE,"",Angle_4_R5!P9)</f>
        <v/>
      </c>
      <c r="I217" s="232" t="str">
        <f>IF($B217=FALSE,"",Angle_4_R5!Q9)</f>
        <v/>
      </c>
      <c r="J217" s="232" t="str">
        <f>IF($B217=FALSE,"",Angle_4_R5!R9)</f>
        <v/>
      </c>
      <c r="K217" s="232" t="str">
        <f>IF($B217=FALSE,"",Angle_4_R5!S9)</f>
        <v/>
      </c>
      <c r="L217" s="232" t="str">
        <f t="shared" si="62"/>
        <v/>
      </c>
      <c r="M217" s="232" t="str">
        <f t="shared" si="63"/>
        <v/>
      </c>
      <c r="N217" s="237" t="str">
        <f t="shared" si="64"/>
        <v/>
      </c>
      <c r="O217" s="238" t="str">
        <f>IF($B217=FALSE,"",Angle_4_R5!D42)</f>
        <v/>
      </c>
      <c r="P217" s="239" t="str">
        <f t="shared" si="65"/>
        <v/>
      </c>
      <c r="Q217" s="240" t="str">
        <f t="shared" si="66"/>
        <v/>
      </c>
      <c r="R217" s="241" t="str">
        <f t="shared" si="67"/>
        <v/>
      </c>
      <c r="S217" s="241" t="str">
        <f t="shared" si="68"/>
        <v/>
      </c>
      <c r="T217" s="241" t="str">
        <f t="shared" si="75"/>
        <v/>
      </c>
      <c r="U217" s="103"/>
      <c r="V217" s="230" t="str">
        <f>IF($B217=FALSE,"",IF($D$206="˝",ROUND(Angle_4_R5!L9*$F$206,$M$288),ROUND(Angle_4_R5!L9*$F$206/3600,$V$288)))</f>
        <v/>
      </c>
      <c r="W217" s="230" t="str">
        <f>IF($B217=FALSE,"",IF($D$206="˝",ROUND(Angle_4_R5!M9*$F$206,$M$288),ROUND(Angle_4_R5!M9*$F$206/3600,$V$288)))</f>
        <v/>
      </c>
      <c r="X217" s="230" t="str">
        <f t="shared" si="69"/>
        <v/>
      </c>
      <c r="Y217" s="190" t="str">
        <f t="shared" si="70"/>
        <v/>
      </c>
      <c r="Z217" s="230" t="str">
        <f t="shared" si="71"/>
        <v/>
      </c>
      <c r="AA217" s="230" t="str">
        <f t="shared" si="72"/>
        <v/>
      </c>
      <c r="AB217" s="230" t="str">
        <f t="shared" si="73"/>
        <v/>
      </c>
      <c r="AC217" s="230" t="str">
        <f t="shared" si="74"/>
        <v/>
      </c>
    </row>
    <row r="218" spans="2:29" ht="15" customHeight="1">
      <c r="B218" s="232" t="b">
        <f>IF(TRIM(Angle_4_R5!C10)="",FALSE,TRUE)</f>
        <v>0</v>
      </c>
      <c r="C218" s="230" t="str">
        <f>IF($B218=FALSE,"",Angle_4_R5!A10)</f>
        <v/>
      </c>
      <c r="D218" s="230" t="str">
        <f>IF($B218=FALSE,"",Angle_4_R5!B10)</f>
        <v/>
      </c>
      <c r="E218" s="230" t="str">
        <f>IF($B218=FALSE,"",VALUE(Angle_4_R5!C10))</f>
        <v/>
      </c>
      <c r="F218" s="230" t="str">
        <f>IF($B218=FALSE,"",Angle_4_R5!D10)</f>
        <v/>
      </c>
      <c r="G218" s="232" t="str">
        <f>IF($B218=FALSE,"",Angle_4_R5!O10)</f>
        <v/>
      </c>
      <c r="H218" s="232" t="str">
        <f>IF($B218=FALSE,"",Angle_4_R5!P10)</f>
        <v/>
      </c>
      <c r="I218" s="232" t="str">
        <f>IF($B218=FALSE,"",Angle_4_R5!Q10)</f>
        <v/>
      </c>
      <c r="J218" s="232" t="str">
        <f>IF($B218=FALSE,"",Angle_4_R5!R10)</f>
        <v/>
      </c>
      <c r="K218" s="232" t="str">
        <f>IF($B218=FALSE,"",Angle_4_R5!S10)</f>
        <v/>
      </c>
      <c r="L218" s="232" t="str">
        <f t="shared" si="62"/>
        <v/>
      </c>
      <c r="M218" s="232" t="str">
        <f t="shared" si="63"/>
        <v/>
      </c>
      <c r="N218" s="237" t="str">
        <f t="shared" si="64"/>
        <v/>
      </c>
      <c r="O218" s="238" t="str">
        <f>IF($B218=FALSE,"",Angle_4_R5!D43)</f>
        <v/>
      </c>
      <c r="P218" s="239" t="str">
        <f t="shared" si="65"/>
        <v/>
      </c>
      <c r="Q218" s="240" t="str">
        <f t="shared" si="66"/>
        <v/>
      </c>
      <c r="R218" s="241" t="str">
        <f t="shared" si="67"/>
        <v/>
      </c>
      <c r="S218" s="241" t="str">
        <f t="shared" si="68"/>
        <v/>
      </c>
      <c r="T218" s="241" t="str">
        <f t="shared" si="75"/>
        <v/>
      </c>
      <c r="U218" s="103"/>
      <c r="V218" s="230" t="str">
        <f>IF($B218=FALSE,"",IF($D$206="˝",ROUND(Angle_4_R5!L10*$F$206,$M$288),ROUND(Angle_4_R5!L10*$F$206/3600,$V$288)))</f>
        <v/>
      </c>
      <c r="W218" s="230" t="str">
        <f>IF($B218=FALSE,"",IF($D$206="˝",ROUND(Angle_4_R5!M10*$F$206,$M$288),ROUND(Angle_4_R5!M10*$F$206/3600,$V$288)))</f>
        <v/>
      </c>
      <c r="X218" s="230" t="str">
        <f t="shared" si="69"/>
        <v/>
      </c>
      <c r="Y218" s="190" t="str">
        <f t="shared" si="70"/>
        <v/>
      </c>
      <c r="Z218" s="230" t="str">
        <f t="shared" si="71"/>
        <v/>
      </c>
      <c r="AA218" s="230" t="str">
        <f t="shared" si="72"/>
        <v/>
      </c>
      <c r="AB218" s="230" t="str">
        <f t="shared" si="73"/>
        <v/>
      </c>
      <c r="AC218" s="230" t="str">
        <f t="shared" si="74"/>
        <v/>
      </c>
    </row>
    <row r="219" spans="2:29" ht="15" customHeight="1">
      <c r="B219" s="232" t="b">
        <f>IF(TRIM(Angle_4_R5!C11)="",FALSE,TRUE)</f>
        <v>0</v>
      </c>
      <c r="C219" s="230" t="str">
        <f>IF($B219=FALSE,"",Angle_4_R5!A11)</f>
        <v/>
      </c>
      <c r="D219" s="230" t="str">
        <f>IF($B219=FALSE,"",Angle_4_R5!B11)</f>
        <v/>
      </c>
      <c r="E219" s="230" t="str">
        <f>IF($B219=FALSE,"",VALUE(Angle_4_R5!C11))</f>
        <v/>
      </c>
      <c r="F219" s="230" t="str">
        <f>IF($B219=FALSE,"",Angle_4_R5!D11)</f>
        <v/>
      </c>
      <c r="G219" s="232" t="str">
        <f>IF($B219=FALSE,"",Angle_4_R5!O11)</f>
        <v/>
      </c>
      <c r="H219" s="232" t="str">
        <f>IF($B219=FALSE,"",Angle_4_R5!P11)</f>
        <v/>
      </c>
      <c r="I219" s="232" t="str">
        <f>IF($B219=FALSE,"",Angle_4_R5!Q11)</f>
        <v/>
      </c>
      <c r="J219" s="232" t="str">
        <f>IF($B219=FALSE,"",Angle_4_R5!R11)</f>
        <v/>
      </c>
      <c r="K219" s="232" t="str">
        <f>IF($B219=FALSE,"",Angle_4_R5!S11)</f>
        <v/>
      </c>
      <c r="L219" s="232" t="str">
        <f t="shared" si="62"/>
        <v/>
      </c>
      <c r="M219" s="232" t="str">
        <f t="shared" si="63"/>
        <v/>
      </c>
      <c r="N219" s="237" t="str">
        <f t="shared" si="64"/>
        <v/>
      </c>
      <c r="O219" s="238" t="str">
        <f>IF($B219=FALSE,"",Angle_4_R5!D44)</f>
        <v/>
      </c>
      <c r="P219" s="239" t="str">
        <f t="shared" si="65"/>
        <v/>
      </c>
      <c r="Q219" s="240" t="str">
        <f t="shared" si="66"/>
        <v/>
      </c>
      <c r="R219" s="241" t="str">
        <f t="shared" si="67"/>
        <v/>
      </c>
      <c r="S219" s="241" t="str">
        <f t="shared" si="68"/>
        <v/>
      </c>
      <c r="T219" s="241" t="str">
        <f t="shared" si="75"/>
        <v/>
      </c>
      <c r="U219" s="103"/>
      <c r="V219" s="230" t="str">
        <f>IF($B219=FALSE,"",IF($D$206="˝",ROUND(Angle_4_R5!L11*$F$206,$M$288),ROUND(Angle_4_R5!L11*$F$206/3600,$V$288)))</f>
        <v/>
      </c>
      <c r="W219" s="230" t="str">
        <f>IF($B219=FALSE,"",IF($D$206="˝",ROUND(Angle_4_R5!M11*$F$206,$M$288),ROUND(Angle_4_R5!M11*$F$206/3600,$V$288)))</f>
        <v/>
      </c>
      <c r="X219" s="230" t="str">
        <f t="shared" si="69"/>
        <v/>
      </c>
      <c r="Y219" s="190" t="str">
        <f t="shared" si="70"/>
        <v/>
      </c>
      <c r="Z219" s="230" t="str">
        <f t="shared" si="71"/>
        <v/>
      </c>
      <c r="AA219" s="230" t="str">
        <f t="shared" si="72"/>
        <v/>
      </c>
      <c r="AB219" s="230" t="str">
        <f t="shared" si="73"/>
        <v/>
      </c>
      <c r="AC219" s="230" t="str">
        <f t="shared" si="74"/>
        <v/>
      </c>
    </row>
    <row r="220" spans="2:29" ht="15" customHeight="1">
      <c r="B220" s="232" t="b">
        <f>IF(TRIM(Angle_4_R5!C12)="",FALSE,TRUE)</f>
        <v>0</v>
      </c>
      <c r="C220" s="230" t="str">
        <f>IF($B220=FALSE,"",Angle_4_R5!A12)</f>
        <v/>
      </c>
      <c r="D220" s="230" t="str">
        <f>IF($B220=FALSE,"",Angle_4_R5!B12)</f>
        <v/>
      </c>
      <c r="E220" s="230" t="str">
        <f>IF($B220=FALSE,"",VALUE(Angle_4_R5!C12))</f>
        <v/>
      </c>
      <c r="F220" s="230" t="str">
        <f>IF($B220=FALSE,"",Angle_4_R5!D12)</f>
        <v/>
      </c>
      <c r="G220" s="232" t="str">
        <f>IF($B220=FALSE,"",Angle_4_R5!O12)</f>
        <v/>
      </c>
      <c r="H220" s="232" t="str">
        <f>IF($B220=FALSE,"",Angle_4_R5!P12)</f>
        <v/>
      </c>
      <c r="I220" s="232" t="str">
        <f>IF($B220=FALSE,"",Angle_4_R5!Q12)</f>
        <v/>
      </c>
      <c r="J220" s="232" t="str">
        <f>IF($B220=FALSE,"",Angle_4_R5!R12)</f>
        <v/>
      </c>
      <c r="K220" s="232" t="str">
        <f>IF($B220=FALSE,"",Angle_4_R5!S12)</f>
        <v/>
      </c>
      <c r="L220" s="232" t="str">
        <f t="shared" si="62"/>
        <v/>
      </c>
      <c r="M220" s="232" t="str">
        <f t="shared" si="63"/>
        <v/>
      </c>
      <c r="N220" s="237" t="str">
        <f t="shared" si="64"/>
        <v/>
      </c>
      <c r="O220" s="238" t="str">
        <f>IF($B220=FALSE,"",Angle_4_R5!D45)</f>
        <v/>
      </c>
      <c r="P220" s="239" t="str">
        <f t="shared" si="65"/>
        <v/>
      </c>
      <c r="Q220" s="240" t="str">
        <f t="shared" si="66"/>
        <v/>
      </c>
      <c r="R220" s="241" t="str">
        <f t="shared" si="67"/>
        <v/>
      </c>
      <c r="S220" s="241" t="str">
        <f t="shared" si="68"/>
        <v/>
      </c>
      <c r="T220" s="241" t="str">
        <f t="shared" si="75"/>
        <v/>
      </c>
      <c r="U220" s="103"/>
      <c r="V220" s="230" t="str">
        <f>IF($B220=FALSE,"",IF($D$206="˝",ROUND(Angle_4_R5!L12*$F$206,$M$288),ROUND(Angle_4_R5!L12*$F$206/3600,$V$288)))</f>
        <v/>
      </c>
      <c r="W220" s="230" t="str">
        <f>IF($B220=FALSE,"",IF($D$206="˝",ROUND(Angle_4_R5!M12*$F$206,$M$288),ROUND(Angle_4_R5!M12*$F$206/3600,$V$288)))</f>
        <v/>
      </c>
      <c r="X220" s="230" t="str">
        <f t="shared" si="69"/>
        <v/>
      </c>
      <c r="Y220" s="190" t="str">
        <f t="shared" si="70"/>
        <v/>
      </c>
      <c r="Z220" s="230" t="str">
        <f t="shared" si="71"/>
        <v/>
      </c>
      <c r="AA220" s="230" t="str">
        <f t="shared" si="72"/>
        <v/>
      </c>
      <c r="AB220" s="230" t="str">
        <f t="shared" si="73"/>
        <v/>
      </c>
      <c r="AC220" s="230" t="str">
        <f t="shared" si="74"/>
        <v/>
      </c>
    </row>
    <row r="221" spans="2:29" ht="15" customHeight="1">
      <c r="B221" s="232" t="b">
        <f>IF(TRIM(Angle_4_R5!C13)="",FALSE,TRUE)</f>
        <v>0</v>
      </c>
      <c r="C221" s="230" t="str">
        <f>IF($B221=FALSE,"",Angle_4_R5!A13)</f>
        <v/>
      </c>
      <c r="D221" s="230" t="str">
        <f>IF($B221=FALSE,"",Angle_4_R5!B13)</f>
        <v/>
      </c>
      <c r="E221" s="230" t="str">
        <f>IF($B221=FALSE,"",VALUE(Angle_4_R5!C13))</f>
        <v/>
      </c>
      <c r="F221" s="230" t="str">
        <f>IF($B221=FALSE,"",Angle_4_R5!D13)</f>
        <v/>
      </c>
      <c r="G221" s="232" t="str">
        <f>IF($B221=FALSE,"",Angle_4_R5!O13)</f>
        <v/>
      </c>
      <c r="H221" s="232" t="str">
        <f>IF($B221=FALSE,"",Angle_4_R5!P13)</f>
        <v/>
      </c>
      <c r="I221" s="232" t="str">
        <f>IF($B221=FALSE,"",Angle_4_R5!Q13)</f>
        <v/>
      </c>
      <c r="J221" s="232" t="str">
        <f>IF($B221=FALSE,"",Angle_4_R5!R13)</f>
        <v/>
      </c>
      <c r="K221" s="232" t="str">
        <f>IF($B221=FALSE,"",Angle_4_R5!S13)</f>
        <v/>
      </c>
      <c r="L221" s="232" t="str">
        <f t="shared" si="62"/>
        <v/>
      </c>
      <c r="M221" s="232" t="str">
        <f t="shared" si="63"/>
        <v/>
      </c>
      <c r="N221" s="237" t="str">
        <f t="shared" si="64"/>
        <v/>
      </c>
      <c r="O221" s="238" t="str">
        <f>IF($B221=FALSE,"",Angle_4_R5!D46)</f>
        <v/>
      </c>
      <c r="P221" s="239" t="str">
        <f t="shared" si="65"/>
        <v/>
      </c>
      <c r="Q221" s="240" t="str">
        <f t="shared" si="66"/>
        <v/>
      </c>
      <c r="R221" s="241" t="str">
        <f t="shared" si="67"/>
        <v/>
      </c>
      <c r="S221" s="241" t="str">
        <f t="shared" si="68"/>
        <v/>
      </c>
      <c r="T221" s="241" t="str">
        <f t="shared" si="75"/>
        <v/>
      </c>
      <c r="U221" s="103"/>
      <c r="V221" s="230" t="str">
        <f>IF($B221=FALSE,"",IF($D$206="˝",ROUND(Angle_4_R5!L13*$F$206,$M$288),ROUND(Angle_4_R5!L13*$F$206/3600,$V$288)))</f>
        <v/>
      </c>
      <c r="W221" s="230" t="str">
        <f>IF($B221=FALSE,"",IF($D$206="˝",ROUND(Angle_4_R5!M13*$F$206,$M$288),ROUND(Angle_4_R5!M13*$F$206/3600,$V$288)))</f>
        <v/>
      </c>
      <c r="X221" s="230" t="str">
        <f t="shared" si="69"/>
        <v/>
      </c>
      <c r="Y221" s="190" t="str">
        <f t="shared" si="70"/>
        <v/>
      </c>
      <c r="Z221" s="230" t="str">
        <f t="shared" si="71"/>
        <v/>
      </c>
      <c r="AA221" s="230" t="str">
        <f t="shared" si="72"/>
        <v/>
      </c>
      <c r="AB221" s="230" t="str">
        <f t="shared" si="73"/>
        <v/>
      </c>
      <c r="AC221" s="230" t="str">
        <f t="shared" si="74"/>
        <v/>
      </c>
    </row>
    <row r="222" spans="2:29" ht="15" customHeight="1">
      <c r="B222" s="232" t="b">
        <f>IF(TRIM(Angle_4_R5!C14)="",FALSE,TRUE)</f>
        <v>0</v>
      </c>
      <c r="C222" s="230" t="str">
        <f>IF($B222=FALSE,"",Angle_4_R5!A14)</f>
        <v/>
      </c>
      <c r="D222" s="230" t="str">
        <f>IF($B222=FALSE,"",Angle_4_R5!B14)</f>
        <v/>
      </c>
      <c r="E222" s="230" t="str">
        <f>IF($B222=FALSE,"",VALUE(Angle_4_R5!C14))</f>
        <v/>
      </c>
      <c r="F222" s="230" t="str">
        <f>IF($B222=FALSE,"",Angle_4_R5!D14)</f>
        <v/>
      </c>
      <c r="G222" s="232" t="str">
        <f>IF($B222=FALSE,"",Angle_4_R5!O14)</f>
        <v/>
      </c>
      <c r="H222" s="232" t="str">
        <f>IF($B222=FALSE,"",Angle_4_R5!P14)</f>
        <v/>
      </c>
      <c r="I222" s="232" t="str">
        <f>IF($B222=FALSE,"",Angle_4_R5!Q14)</f>
        <v/>
      </c>
      <c r="J222" s="232" t="str">
        <f>IF($B222=FALSE,"",Angle_4_R5!R14)</f>
        <v/>
      </c>
      <c r="K222" s="232" t="str">
        <f>IF($B222=FALSE,"",Angle_4_R5!S14)</f>
        <v/>
      </c>
      <c r="L222" s="232" t="str">
        <f t="shared" si="62"/>
        <v/>
      </c>
      <c r="M222" s="232" t="str">
        <f t="shared" si="63"/>
        <v/>
      </c>
      <c r="N222" s="237" t="str">
        <f t="shared" si="64"/>
        <v/>
      </c>
      <c r="O222" s="238" t="str">
        <f>IF($B222=FALSE,"",Angle_4_R5!D47)</f>
        <v/>
      </c>
      <c r="P222" s="239" t="str">
        <f t="shared" si="65"/>
        <v/>
      </c>
      <c r="Q222" s="240" t="str">
        <f t="shared" si="66"/>
        <v/>
      </c>
      <c r="R222" s="241" t="str">
        <f t="shared" si="67"/>
        <v/>
      </c>
      <c r="S222" s="241" t="str">
        <f t="shared" si="68"/>
        <v/>
      </c>
      <c r="T222" s="241" t="str">
        <f t="shared" si="75"/>
        <v/>
      </c>
      <c r="U222" s="103"/>
      <c r="V222" s="230" t="str">
        <f>IF($B222=FALSE,"",IF($D$206="˝",ROUND(Angle_4_R5!L14*$F$206,$M$288),ROUND(Angle_4_R5!L14*$F$206/3600,$V$288)))</f>
        <v/>
      </c>
      <c r="W222" s="230" t="str">
        <f>IF($B222=FALSE,"",IF($D$206="˝",ROUND(Angle_4_R5!M14*$F$206,$M$288),ROUND(Angle_4_R5!M14*$F$206/3600,$V$288)))</f>
        <v/>
      </c>
      <c r="X222" s="230" t="str">
        <f t="shared" si="69"/>
        <v/>
      </c>
      <c r="Y222" s="190" t="str">
        <f t="shared" si="70"/>
        <v/>
      </c>
      <c r="Z222" s="230" t="str">
        <f t="shared" si="71"/>
        <v/>
      </c>
      <c r="AA222" s="230" t="str">
        <f t="shared" si="72"/>
        <v/>
      </c>
      <c r="AB222" s="230" t="str">
        <f t="shared" si="73"/>
        <v/>
      </c>
      <c r="AC222" s="230" t="str">
        <f t="shared" si="74"/>
        <v/>
      </c>
    </row>
    <row r="223" spans="2:29" ht="15" customHeight="1">
      <c r="B223" s="232" t="b">
        <f>IF(TRIM(Angle_4_R5!C15)="",FALSE,TRUE)</f>
        <v>0</v>
      </c>
      <c r="C223" s="230" t="str">
        <f>IF($B223=FALSE,"",Angle_4_R5!A15)</f>
        <v/>
      </c>
      <c r="D223" s="230" t="str">
        <f>IF($B223=FALSE,"",Angle_4_R5!B15)</f>
        <v/>
      </c>
      <c r="E223" s="230" t="str">
        <f>IF($B223=FALSE,"",VALUE(Angle_4_R5!C15))</f>
        <v/>
      </c>
      <c r="F223" s="230" t="str">
        <f>IF($B223=FALSE,"",Angle_4_R5!D15)</f>
        <v/>
      </c>
      <c r="G223" s="232" t="str">
        <f>IF($B223=FALSE,"",Angle_4_R5!O15)</f>
        <v/>
      </c>
      <c r="H223" s="232" t="str">
        <f>IF($B223=FALSE,"",Angle_4_R5!P15)</f>
        <v/>
      </c>
      <c r="I223" s="232" t="str">
        <f>IF($B223=FALSE,"",Angle_4_R5!Q15)</f>
        <v/>
      </c>
      <c r="J223" s="232" t="str">
        <f>IF($B223=FALSE,"",Angle_4_R5!R15)</f>
        <v/>
      </c>
      <c r="K223" s="232" t="str">
        <f>IF($B223=FALSE,"",Angle_4_R5!S15)</f>
        <v/>
      </c>
      <c r="L223" s="232" t="str">
        <f t="shared" si="62"/>
        <v/>
      </c>
      <c r="M223" s="232" t="str">
        <f t="shared" si="63"/>
        <v/>
      </c>
      <c r="N223" s="237" t="str">
        <f t="shared" si="64"/>
        <v/>
      </c>
      <c r="O223" s="238" t="str">
        <f>IF($B223=FALSE,"",Angle_4_R5!D48)</f>
        <v/>
      </c>
      <c r="P223" s="239" t="str">
        <f t="shared" si="65"/>
        <v/>
      </c>
      <c r="Q223" s="240" t="str">
        <f t="shared" si="66"/>
        <v/>
      </c>
      <c r="R223" s="241" t="str">
        <f t="shared" si="67"/>
        <v/>
      </c>
      <c r="S223" s="241" t="str">
        <f t="shared" si="68"/>
        <v/>
      </c>
      <c r="T223" s="241" t="str">
        <f t="shared" si="75"/>
        <v/>
      </c>
      <c r="U223" s="103"/>
      <c r="V223" s="230" t="str">
        <f>IF($B223=FALSE,"",IF($D$206="˝",ROUND(Angle_4_R5!L15*$F$206,$M$288),ROUND(Angle_4_R5!L15*$F$206/3600,$V$288)))</f>
        <v/>
      </c>
      <c r="W223" s="230" t="str">
        <f>IF($B223=FALSE,"",IF($D$206="˝",ROUND(Angle_4_R5!M15*$F$206,$M$288),ROUND(Angle_4_R5!M15*$F$206/3600,$V$288)))</f>
        <v/>
      </c>
      <c r="X223" s="230" t="str">
        <f t="shared" si="69"/>
        <v/>
      </c>
      <c r="Y223" s="190" t="str">
        <f t="shared" si="70"/>
        <v/>
      </c>
      <c r="Z223" s="230" t="str">
        <f t="shared" si="71"/>
        <v/>
      </c>
      <c r="AA223" s="230" t="str">
        <f t="shared" si="72"/>
        <v/>
      </c>
      <c r="AB223" s="230" t="str">
        <f t="shared" si="73"/>
        <v/>
      </c>
      <c r="AC223" s="230" t="str">
        <f t="shared" si="74"/>
        <v/>
      </c>
    </row>
    <row r="224" spans="2:29" ht="15" customHeight="1">
      <c r="B224" s="232" t="b">
        <f>IF(TRIM(Angle_4_R5!C16)="",FALSE,TRUE)</f>
        <v>0</v>
      </c>
      <c r="C224" s="230" t="str">
        <f>IF($B224=FALSE,"",Angle_4_R5!A16)</f>
        <v/>
      </c>
      <c r="D224" s="230" t="str">
        <f>IF($B224=FALSE,"",Angle_4_R5!B16)</f>
        <v/>
      </c>
      <c r="E224" s="230" t="str">
        <f>IF($B224=FALSE,"",VALUE(Angle_4_R5!C16))</f>
        <v/>
      </c>
      <c r="F224" s="230" t="str">
        <f>IF($B224=FALSE,"",Angle_4_R5!D16)</f>
        <v/>
      </c>
      <c r="G224" s="232" t="str">
        <f>IF($B224=FALSE,"",Angle_4_R5!O16)</f>
        <v/>
      </c>
      <c r="H224" s="232" t="str">
        <f>IF($B224=FALSE,"",Angle_4_R5!P16)</f>
        <v/>
      </c>
      <c r="I224" s="232" t="str">
        <f>IF($B224=FALSE,"",Angle_4_R5!Q16)</f>
        <v/>
      </c>
      <c r="J224" s="232" t="str">
        <f>IF($B224=FALSE,"",Angle_4_R5!R16)</f>
        <v/>
      </c>
      <c r="K224" s="232" t="str">
        <f>IF($B224=FALSE,"",Angle_4_R5!S16)</f>
        <v/>
      </c>
      <c r="L224" s="232" t="str">
        <f t="shared" si="62"/>
        <v/>
      </c>
      <c r="M224" s="232" t="str">
        <f t="shared" si="63"/>
        <v/>
      </c>
      <c r="N224" s="237" t="str">
        <f t="shared" si="64"/>
        <v/>
      </c>
      <c r="O224" s="238" t="str">
        <f>IF($B224=FALSE,"",Angle_4_R5!D49)</f>
        <v/>
      </c>
      <c r="P224" s="239" t="str">
        <f t="shared" si="65"/>
        <v/>
      </c>
      <c r="Q224" s="240" t="str">
        <f t="shared" si="66"/>
        <v/>
      </c>
      <c r="R224" s="241" t="str">
        <f t="shared" si="67"/>
        <v/>
      </c>
      <c r="S224" s="241" t="str">
        <f t="shared" si="68"/>
        <v/>
      </c>
      <c r="T224" s="241" t="str">
        <f t="shared" si="75"/>
        <v/>
      </c>
      <c r="U224" s="103"/>
      <c r="V224" s="230" t="str">
        <f>IF($B224=FALSE,"",IF($D$206="˝",ROUND(Angle_4_R5!L16*$F$206,$M$288),ROUND(Angle_4_R5!L16*$F$206/3600,$V$288)))</f>
        <v/>
      </c>
      <c r="W224" s="230" t="str">
        <f>IF($B224=FALSE,"",IF($D$206="˝",ROUND(Angle_4_R5!M16*$F$206,$M$288),ROUND(Angle_4_R5!M16*$F$206/3600,$V$288)))</f>
        <v/>
      </c>
      <c r="X224" s="230" t="str">
        <f t="shared" si="69"/>
        <v/>
      </c>
      <c r="Y224" s="190" t="str">
        <f t="shared" si="70"/>
        <v/>
      </c>
      <c r="Z224" s="230" t="str">
        <f t="shared" si="71"/>
        <v/>
      </c>
      <c r="AA224" s="230" t="str">
        <f t="shared" si="72"/>
        <v/>
      </c>
      <c r="AB224" s="230" t="str">
        <f t="shared" si="73"/>
        <v/>
      </c>
      <c r="AC224" s="230" t="str">
        <f t="shared" si="74"/>
        <v/>
      </c>
    </row>
    <row r="225" spans="2:29" ht="15" customHeight="1">
      <c r="B225" s="232" t="b">
        <f>IF(TRIM(Angle_4_R5!C17)="",FALSE,TRUE)</f>
        <v>0</v>
      </c>
      <c r="C225" s="230" t="str">
        <f>IF($B225=FALSE,"",Angle_4_R5!A17)</f>
        <v/>
      </c>
      <c r="D225" s="230" t="str">
        <f>IF($B225=FALSE,"",Angle_4_R5!B17)</f>
        <v/>
      </c>
      <c r="E225" s="230" t="str">
        <f>IF($B225=FALSE,"",VALUE(Angle_4_R5!C17))</f>
        <v/>
      </c>
      <c r="F225" s="230" t="str">
        <f>IF($B225=FALSE,"",Angle_4_R5!D17)</f>
        <v/>
      </c>
      <c r="G225" s="232" t="str">
        <f>IF($B225=FALSE,"",Angle_4_R5!O17)</f>
        <v/>
      </c>
      <c r="H225" s="232" t="str">
        <f>IF($B225=FALSE,"",Angle_4_R5!P17)</f>
        <v/>
      </c>
      <c r="I225" s="232" t="str">
        <f>IF($B225=FALSE,"",Angle_4_R5!Q17)</f>
        <v/>
      </c>
      <c r="J225" s="232" t="str">
        <f>IF($B225=FALSE,"",Angle_4_R5!R17)</f>
        <v/>
      </c>
      <c r="K225" s="232" t="str">
        <f>IF($B225=FALSE,"",Angle_4_R5!S17)</f>
        <v/>
      </c>
      <c r="L225" s="232" t="str">
        <f t="shared" si="62"/>
        <v/>
      </c>
      <c r="M225" s="232" t="str">
        <f t="shared" si="63"/>
        <v/>
      </c>
      <c r="N225" s="237" t="str">
        <f t="shared" si="64"/>
        <v/>
      </c>
      <c r="O225" s="238" t="str">
        <f>IF($B225=FALSE,"",Angle_4_R5!D50)</f>
        <v/>
      </c>
      <c r="P225" s="239" t="str">
        <f t="shared" si="65"/>
        <v/>
      </c>
      <c r="Q225" s="240" t="str">
        <f t="shared" si="66"/>
        <v/>
      </c>
      <c r="R225" s="241" t="str">
        <f t="shared" si="67"/>
        <v/>
      </c>
      <c r="S225" s="241" t="str">
        <f t="shared" si="68"/>
        <v/>
      </c>
      <c r="T225" s="241" t="str">
        <f t="shared" si="75"/>
        <v/>
      </c>
      <c r="U225" s="103"/>
      <c r="V225" s="230" t="str">
        <f>IF($B225=FALSE,"",IF($D$206="˝",ROUND(Angle_4_R5!L17*$F$206,$M$288),ROUND(Angle_4_R5!L17*$F$206/3600,$V$288)))</f>
        <v/>
      </c>
      <c r="W225" s="230" t="str">
        <f>IF($B225=FALSE,"",IF($D$206="˝",ROUND(Angle_4_R5!M17*$F$206,$M$288),ROUND(Angle_4_R5!M17*$F$206/3600,$V$288)))</f>
        <v/>
      </c>
      <c r="X225" s="230" t="str">
        <f t="shared" si="69"/>
        <v/>
      </c>
      <c r="Y225" s="190" t="str">
        <f t="shared" si="70"/>
        <v/>
      </c>
      <c r="Z225" s="230" t="str">
        <f t="shared" si="71"/>
        <v/>
      </c>
      <c r="AA225" s="230" t="str">
        <f t="shared" si="72"/>
        <v/>
      </c>
      <c r="AB225" s="230" t="str">
        <f t="shared" si="73"/>
        <v/>
      </c>
      <c r="AC225" s="230" t="str">
        <f t="shared" si="74"/>
        <v/>
      </c>
    </row>
    <row r="226" spans="2:29" ht="15" customHeight="1">
      <c r="B226" s="232" t="b">
        <f>IF(TRIM(Angle_4_R5!C18)="",FALSE,TRUE)</f>
        <v>0</v>
      </c>
      <c r="C226" s="230" t="str">
        <f>IF($B226=FALSE,"",Angle_4_R5!A18)</f>
        <v/>
      </c>
      <c r="D226" s="230" t="str">
        <f>IF($B226=FALSE,"",Angle_4_R5!B18)</f>
        <v/>
      </c>
      <c r="E226" s="230" t="str">
        <f>IF($B226=FALSE,"",VALUE(Angle_4_R5!C18))</f>
        <v/>
      </c>
      <c r="F226" s="230" t="str">
        <f>IF($B226=FALSE,"",Angle_4_R5!D18)</f>
        <v/>
      </c>
      <c r="G226" s="232" t="str">
        <f>IF($B226=FALSE,"",Angle_4_R5!O18)</f>
        <v/>
      </c>
      <c r="H226" s="232" t="str">
        <f>IF($B226=FALSE,"",Angle_4_R5!P18)</f>
        <v/>
      </c>
      <c r="I226" s="232" t="str">
        <f>IF($B226=FALSE,"",Angle_4_R5!Q18)</f>
        <v/>
      </c>
      <c r="J226" s="232" t="str">
        <f>IF($B226=FALSE,"",Angle_4_R5!R18)</f>
        <v/>
      </c>
      <c r="K226" s="232" t="str">
        <f>IF($B226=FALSE,"",Angle_4_R5!S18)</f>
        <v/>
      </c>
      <c r="L226" s="232" t="str">
        <f t="shared" si="62"/>
        <v/>
      </c>
      <c r="M226" s="232" t="str">
        <f t="shared" si="63"/>
        <v/>
      </c>
      <c r="N226" s="237" t="str">
        <f t="shared" si="64"/>
        <v/>
      </c>
      <c r="O226" s="238" t="str">
        <f>IF($B226=FALSE,"",Angle_4_R5!D51)</f>
        <v/>
      </c>
      <c r="P226" s="239" t="str">
        <f t="shared" si="65"/>
        <v/>
      </c>
      <c r="Q226" s="240" t="str">
        <f t="shared" si="66"/>
        <v/>
      </c>
      <c r="R226" s="241" t="str">
        <f t="shared" si="67"/>
        <v/>
      </c>
      <c r="S226" s="241" t="str">
        <f t="shared" si="68"/>
        <v/>
      </c>
      <c r="T226" s="241" t="str">
        <f t="shared" si="75"/>
        <v/>
      </c>
      <c r="U226" s="103"/>
      <c r="V226" s="230" t="str">
        <f>IF($B226=FALSE,"",IF($D$206="˝",ROUND(Angle_4_R5!L18*$F$206,$M$288),ROUND(Angle_4_R5!L18*$F$206/3600,$V$288)))</f>
        <v/>
      </c>
      <c r="W226" s="230" t="str">
        <f>IF($B226=FALSE,"",IF($D$206="˝",ROUND(Angle_4_R5!M18*$F$206,$M$288),ROUND(Angle_4_R5!M18*$F$206/3600,$V$288)))</f>
        <v/>
      </c>
      <c r="X226" s="230" t="str">
        <f t="shared" si="69"/>
        <v/>
      </c>
      <c r="Y226" s="190" t="str">
        <f t="shared" si="70"/>
        <v/>
      </c>
      <c r="Z226" s="230" t="str">
        <f t="shared" si="71"/>
        <v/>
      </c>
      <c r="AA226" s="230" t="str">
        <f t="shared" si="72"/>
        <v/>
      </c>
      <c r="AB226" s="230" t="str">
        <f t="shared" si="73"/>
        <v/>
      </c>
      <c r="AC226" s="230" t="str">
        <f t="shared" si="74"/>
        <v/>
      </c>
    </row>
    <row r="227" spans="2:29" ht="15" customHeight="1">
      <c r="B227" s="232" t="b">
        <f>IF(TRIM(Angle_4_R5!C19)="",FALSE,TRUE)</f>
        <v>0</v>
      </c>
      <c r="C227" s="230" t="str">
        <f>IF($B227=FALSE,"",Angle_4_R5!A19)</f>
        <v/>
      </c>
      <c r="D227" s="230" t="str">
        <f>IF($B227=FALSE,"",Angle_4_R5!B19)</f>
        <v/>
      </c>
      <c r="E227" s="230" t="str">
        <f>IF($B227=FALSE,"",VALUE(Angle_4_R5!C19))</f>
        <v/>
      </c>
      <c r="F227" s="230" t="str">
        <f>IF($B227=FALSE,"",Angle_4_R5!D19)</f>
        <v/>
      </c>
      <c r="G227" s="232" t="str">
        <f>IF($B227=FALSE,"",Angle_4_R5!O19)</f>
        <v/>
      </c>
      <c r="H227" s="232" t="str">
        <f>IF($B227=FALSE,"",Angle_4_R5!P19)</f>
        <v/>
      </c>
      <c r="I227" s="232" t="str">
        <f>IF($B227=FALSE,"",Angle_4_R5!Q19)</f>
        <v/>
      </c>
      <c r="J227" s="232" t="str">
        <f>IF($B227=FALSE,"",Angle_4_R5!R19)</f>
        <v/>
      </c>
      <c r="K227" s="232" t="str">
        <f>IF($B227=FALSE,"",Angle_4_R5!S19)</f>
        <v/>
      </c>
      <c r="L227" s="232" t="str">
        <f t="shared" si="62"/>
        <v/>
      </c>
      <c r="M227" s="232" t="str">
        <f t="shared" si="63"/>
        <v/>
      </c>
      <c r="N227" s="237" t="str">
        <f t="shared" si="64"/>
        <v/>
      </c>
      <c r="O227" s="238" t="str">
        <f>IF($B227=FALSE,"",Angle_4_R5!D52)</f>
        <v/>
      </c>
      <c r="P227" s="239" t="str">
        <f t="shared" si="65"/>
        <v/>
      </c>
      <c r="Q227" s="240" t="str">
        <f t="shared" si="66"/>
        <v/>
      </c>
      <c r="R227" s="241" t="str">
        <f t="shared" si="67"/>
        <v/>
      </c>
      <c r="S227" s="241" t="str">
        <f t="shared" si="68"/>
        <v/>
      </c>
      <c r="T227" s="241" t="str">
        <f t="shared" si="75"/>
        <v/>
      </c>
      <c r="U227" s="103"/>
      <c r="V227" s="230" t="str">
        <f>IF($B227=FALSE,"",IF($D$206="˝",ROUND(Angle_4_R5!L19*$F$206,$M$288),ROUND(Angle_4_R5!L19*$F$206/3600,$V$288)))</f>
        <v/>
      </c>
      <c r="W227" s="230" t="str">
        <f>IF($B227=FALSE,"",IF($D$206="˝",ROUND(Angle_4_R5!M19*$F$206,$M$288),ROUND(Angle_4_R5!M19*$F$206/3600,$V$288)))</f>
        <v/>
      </c>
      <c r="X227" s="230" t="str">
        <f t="shared" si="69"/>
        <v/>
      </c>
      <c r="Y227" s="190" t="str">
        <f t="shared" si="70"/>
        <v/>
      </c>
      <c r="Z227" s="230" t="str">
        <f t="shared" si="71"/>
        <v/>
      </c>
      <c r="AA227" s="230" t="str">
        <f t="shared" si="72"/>
        <v/>
      </c>
      <c r="AB227" s="230" t="str">
        <f t="shared" si="73"/>
        <v/>
      </c>
      <c r="AC227" s="230" t="str">
        <f t="shared" si="74"/>
        <v/>
      </c>
    </row>
    <row r="228" spans="2:29" ht="15" customHeight="1">
      <c r="B228" s="232" t="b">
        <f>IF(TRIM(Angle_4_R5!C20)="",FALSE,TRUE)</f>
        <v>0</v>
      </c>
      <c r="C228" s="230" t="str">
        <f>IF($B228=FALSE,"",Angle_4_R5!A20)</f>
        <v/>
      </c>
      <c r="D228" s="230" t="str">
        <f>IF($B228=FALSE,"",Angle_4_R5!B20)</f>
        <v/>
      </c>
      <c r="E228" s="230" t="str">
        <f>IF($B228=FALSE,"",VALUE(Angle_4_R5!C20))</f>
        <v/>
      </c>
      <c r="F228" s="230" t="str">
        <f>IF($B228=FALSE,"",Angle_4_R5!D20)</f>
        <v/>
      </c>
      <c r="G228" s="232" t="str">
        <f>IF($B228=FALSE,"",Angle_4_R5!O20)</f>
        <v/>
      </c>
      <c r="H228" s="232" t="str">
        <f>IF($B228=FALSE,"",Angle_4_R5!P20)</f>
        <v/>
      </c>
      <c r="I228" s="232" t="str">
        <f>IF($B228=FALSE,"",Angle_4_R5!Q20)</f>
        <v/>
      </c>
      <c r="J228" s="232" t="str">
        <f>IF($B228=FALSE,"",Angle_4_R5!R20)</f>
        <v/>
      </c>
      <c r="K228" s="232" t="str">
        <f>IF($B228=FALSE,"",Angle_4_R5!S20)</f>
        <v/>
      </c>
      <c r="L228" s="232" t="str">
        <f t="shared" si="62"/>
        <v/>
      </c>
      <c r="M228" s="232" t="str">
        <f t="shared" si="63"/>
        <v/>
      </c>
      <c r="N228" s="237" t="str">
        <f t="shared" si="64"/>
        <v/>
      </c>
      <c r="O228" s="238" t="str">
        <f>IF($B228=FALSE,"",Angle_4_R5!D53)</f>
        <v/>
      </c>
      <c r="P228" s="239" t="str">
        <f t="shared" si="65"/>
        <v/>
      </c>
      <c r="Q228" s="240" t="str">
        <f t="shared" si="66"/>
        <v/>
      </c>
      <c r="R228" s="241" t="str">
        <f t="shared" si="67"/>
        <v/>
      </c>
      <c r="S228" s="241" t="str">
        <f t="shared" si="68"/>
        <v/>
      </c>
      <c r="T228" s="241" t="str">
        <f t="shared" si="75"/>
        <v/>
      </c>
      <c r="U228" s="103"/>
      <c r="V228" s="230" t="str">
        <f>IF($B228=FALSE,"",IF($D$206="˝",ROUND(Angle_4_R5!L20*$F$206,$M$288),ROUND(Angle_4_R5!L20*$F$206/3600,$V$288)))</f>
        <v/>
      </c>
      <c r="W228" s="230" t="str">
        <f>IF($B228=FALSE,"",IF($D$206="˝",ROUND(Angle_4_R5!M20*$F$206,$M$288),ROUND(Angle_4_R5!M20*$F$206/3600,$V$288)))</f>
        <v/>
      </c>
      <c r="X228" s="230" t="str">
        <f t="shared" si="69"/>
        <v/>
      </c>
      <c r="Y228" s="190" t="str">
        <f t="shared" si="70"/>
        <v/>
      </c>
      <c r="Z228" s="230" t="str">
        <f t="shared" si="71"/>
        <v/>
      </c>
      <c r="AA228" s="230" t="str">
        <f t="shared" si="72"/>
        <v/>
      </c>
      <c r="AB228" s="230" t="str">
        <f t="shared" si="73"/>
        <v/>
      </c>
      <c r="AC228" s="230" t="str">
        <f t="shared" si="74"/>
        <v/>
      </c>
    </row>
    <row r="229" spans="2:29" ht="15" customHeight="1">
      <c r="B229" s="232" t="b">
        <f>IF(TRIM(Angle_4_R5!C21)="",FALSE,TRUE)</f>
        <v>0</v>
      </c>
      <c r="C229" s="230" t="str">
        <f>IF($B229=FALSE,"",Angle_4_R5!A21)</f>
        <v/>
      </c>
      <c r="D229" s="230" t="str">
        <f>IF($B229=FALSE,"",Angle_4_R5!B21)</f>
        <v/>
      </c>
      <c r="E229" s="230" t="str">
        <f>IF($B229=FALSE,"",VALUE(Angle_4_R5!C21))</f>
        <v/>
      </c>
      <c r="F229" s="230" t="str">
        <f>IF($B229=FALSE,"",Angle_4_R5!D21)</f>
        <v/>
      </c>
      <c r="G229" s="232" t="str">
        <f>IF($B229=FALSE,"",Angle_4_R5!O21)</f>
        <v/>
      </c>
      <c r="H229" s="232" t="str">
        <f>IF($B229=FALSE,"",Angle_4_R5!P21)</f>
        <v/>
      </c>
      <c r="I229" s="232" t="str">
        <f>IF($B229=FALSE,"",Angle_4_R5!Q21)</f>
        <v/>
      </c>
      <c r="J229" s="232" t="str">
        <f>IF($B229=FALSE,"",Angle_4_R5!R21)</f>
        <v/>
      </c>
      <c r="K229" s="232" t="str">
        <f>IF($B229=FALSE,"",Angle_4_R5!S21)</f>
        <v/>
      </c>
      <c r="L229" s="232" t="str">
        <f t="shared" si="62"/>
        <v/>
      </c>
      <c r="M229" s="232" t="str">
        <f t="shared" si="63"/>
        <v/>
      </c>
      <c r="N229" s="237" t="str">
        <f t="shared" si="64"/>
        <v/>
      </c>
      <c r="O229" s="238" t="str">
        <f>IF($B229=FALSE,"",Angle_4_R5!D54)</f>
        <v/>
      </c>
      <c r="P229" s="239" t="str">
        <f t="shared" si="65"/>
        <v/>
      </c>
      <c r="Q229" s="240" t="str">
        <f t="shared" si="66"/>
        <v/>
      </c>
      <c r="R229" s="241" t="str">
        <f t="shared" si="67"/>
        <v/>
      </c>
      <c r="S229" s="241" t="str">
        <f t="shared" si="68"/>
        <v/>
      </c>
      <c r="T229" s="241" t="str">
        <f t="shared" si="75"/>
        <v/>
      </c>
      <c r="U229" s="103"/>
      <c r="V229" s="230" t="str">
        <f>IF($B229=FALSE,"",IF($D$206="˝",ROUND(Angle_4_R5!L21*$F$206,$M$288),ROUND(Angle_4_R5!L21*$F$206/3600,$V$288)))</f>
        <v/>
      </c>
      <c r="W229" s="230" t="str">
        <f>IF($B229=FALSE,"",IF($D$206="˝",ROUND(Angle_4_R5!M21*$F$206,$M$288),ROUND(Angle_4_R5!M21*$F$206/3600,$V$288)))</f>
        <v/>
      </c>
      <c r="X229" s="230" t="str">
        <f t="shared" si="69"/>
        <v/>
      </c>
      <c r="Y229" s="190" t="str">
        <f t="shared" si="70"/>
        <v/>
      </c>
      <c r="Z229" s="230" t="str">
        <f t="shared" si="71"/>
        <v/>
      </c>
      <c r="AA229" s="230" t="str">
        <f t="shared" si="72"/>
        <v/>
      </c>
      <c r="AB229" s="230" t="str">
        <f t="shared" si="73"/>
        <v/>
      </c>
      <c r="AC229" s="230" t="str">
        <f t="shared" si="74"/>
        <v/>
      </c>
    </row>
    <row r="230" spans="2:29" ht="15" customHeight="1">
      <c r="B230" s="232" t="b">
        <f>IF(TRIM(Angle_4_R5!C22)="",FALSE,TRUE)</f>
        <v>0</v>
      </c>
      <c r="C230" s="230" t="str">
        <f>IF($B230=FALSE,"",Angle_4_R5!A22)</f>
        <v/>
      </c>
      <c r="D230" s="230" t="str">
        <f>IF($B230=FALSE,"",Angle_4_R5!B22)</f>
        <v/>
      </c>
      <c r="E230" s="230" t="str">
        <f>IF($B230=FALSE,"",VALUE(Angle_4_R5!C22))</f>
        <v/>
      </c>
      <c r="F230" s="230" t="str">
        <f>IF($B230=FALSE,"",Angle_4_R5!D22)</f>
        <v/>
      </c>
      <c r="G230" s="232" t="str">
        <f>IF($B230=FALSE,"",Angle_4_R5!O22)</f>
        <v/>
      </c>
      <c r="H230" s="232" t="str">
        <f>IF($B230=FALSE,"",Angle_4_R5!P22)</f>
        <v/>
      </c>
      <c r="I230" s="232" t="str">
        <f>IF($B230=FALSE,"",Angle_4_R5!Q22)</f>
        <v/>
      </c>
      <c r="J230" s="232" t="str">
        <f>IF($B230=FALSE,"",Angle_4_R5!R22)</f>
        <v/>
      </c>
      <c r="K230" s="232" t="str">
        <f>IF($B230=FALSE,"",Angle_4_R5!S22)</f>
        <v/>
      </c>
      <c r="L230" s="232" t="str">
        <f t="shared" si="62"/>
        <v/>
      </c>
      <c r="M230" s="232" t="str">
        <f t="shared" si="63"/>
        <v/>
      </c>
      <c r="N230" s="237" t="str">
        <f t="shared" si="64"/>
        <v/>
      </c>
      <c r="O230" s="238" t="str">
        <f>IF($B230=FALSE,"",Angle_4_R5!D55)</f>
        <v/>
      </c>
      <c r="P230" s="239" t="str">
        <f t="shared" si="65"/>
        <v/>
      </c>
      <c r="Q230" s="240" t="str">
        <f t="shared" si="66"/>
        <v/>
      </c>
      <c r="R230" s="241" t="str">
        <f t="shared" si="67"/>
        <v/>
      </c>
      <c r="S230" s="241" t="str">
        <f t="shared" si="68"/>
        <v/>
      </c>
      <c r="T230" s="241" t="str">
        <f t="shared" si="75"/>
        <v/>
      </c>
      <c r="U230" s="103"/>
      <c r="V230" s="230" t="str">
        <f>IF($B230=FALSE,"",IF($D$206="˝",ROUND(Angle_4_R5!L22*$F$206,$M$288),ROUND(Angle_4_R5!L22*$F$206/3600,$V$288)))</f>
        <v/>
      </c>
      <c r="W230" s="230" t="str">
        <f>IF($B230=FALSE,"",IF($D$206="˝",ROUND(Angle_4_R5!M22*$F$206,$M$288),ROUND(Angle_4_R5!M22*$F$206/3600,$V$288)))</f>
        <v/>
      </c>
      <c r="X230" s="230" t="str">
        <f t="shared" si="69"/>
        <v/>
      </c>
      <c r="Y230" s="190" t="str">
        <f t="shared" si="70"/>
        <v/>
      </c>
      <c r="Z230" s="230" t="str">
        <f t="shared" si="71"/>
        <v/>
      </c>
      <c r="AA230" s="230" t="str">
        <f t="shared" si="72"/>
        <v/>
      </c>
      <c r="AB230" s="230" t="str">
        <f t="shared" si="73"/>
        <v/>
      </c>
      <c r="AC230" s="230" t="str">
        <f t="shared" si="74"/>
        <v/>
      </c>
    </row>
    <row r="231" spans="2:29" ht="15" customHeight="1">
      <c r="B231" s="232" t="b">
        <f>IF(TRIM(Angle_4_R5!C23)="",FALSE,TRUE)</f>
        <v>0</v>
      </c>
      <c r="C231" s="230" t="str">
        <f>IF($B231=FALSE,"",Angle_4_R5!A23)</f>
        <v/>
      </c>
      <c r="D231" s="230" t="str">
        <f>IF($B231=FALSE,"",Angle_4_R5!B23)</f>
        <v/>
      </c>
      <c r="E231" s="230" t="str">
        <f>IF($B231=FALSE,"",VALUE(Angle_4_R5!C23))</f>
        <v/>
      </c>
      <c r="F231" s="230" t="str">
        <f>IF($B231=FALSE,"",Angle_4_R5!D23)</f>
        <v/>
      </c>
      <c r="G231" s="232" t="str">
        <f>IF($B231=FALSE,"",Angle_4_R5!O23)</f>
        <v/>
      </c>
      <c r="H231" s="232" t="str">
        <f>IF($B231=FALSE,"",Angle_4_R5!P23)</f>
        <v/>
      </c>
      <c r="I231" s="232" t="str">
        <f>IF($B231=FALSE,"",Angle_4_R5!Q23)</f>
        <v/>
      </c>
      <c r="J231" s="232" t="str">
        <f>IF($B231=FALSE,"",Angle_4_R5!R23)</f>
        <v/>
      </c>
      <c r="K231" s="232" t="str">
        <f>IF($B231=FALSE,"",Angle_4_R5!S23)</f>
        <v/>
      </c>
      <c r="L231" s="232" t="str">
        <f t="shared" si="62"/>
        <v/>
      </c>
      <c r="M231" s="232" t="str">
        <f t="shared" si="63"/>
        <v/>
      </c>
      <c r="N231" s="237" t="str">
        <f t="shared" si="64"/>
        <v/>
      </c>
      <c r="O231" s="238" t="str">
        <f>IF($B231=FALSE,"",Angle_4_R5!D56)</f>
        <v/>
      </c>
      <c r="P231" s="239" t="str">
        <f t="shared" si="65"/>
        <v/>
      </c>
      <c r="Q231" s="240" t="str">
        <f t="shared" si="66"/>
        <v/>
      </c>
      <c r="R231" s="241" t="str">
        <f t="shared" si="67"/>
        <v/>
      </c>
      <c r="S231" s="241" t="str">
        <f t="shared" si="68"/>
        <v/>
      </c>
      <c r="T231" s="241" t="str">
        <f t="shared" si="75"/>
        <v/>
      </c>
      <c r="U231" s="103"/>
      <c r="V231" s="230" t="str">
        <f>IF($B231=FALSE,"",IF($D$206="˝",ROUND(Angle_4_R5!L23*$F$206,$M$288),ROUND(Angle_4_R5!L23*$F$206/3600,$V$288)))</f>
        <v/>
      </c>
      <c r="W231" s="230" t="str">
        <f>IF($B231=FALSE,"",IF($D$206="˝",ROUND(Angle_4_R5!M23*$F$206,$M$288),ROUND(Angle_4_R5!M23*$F$206/3600,$V$288)))</f>
        <v/>
      </c>
      <c r="X231" s="230" t="str">
        <f t="shared" si="69"/>
        <v/>
      </c>
      <c r="Y231" s="190" t="str">
        <f t="shared" si="70"/>
        <v/>
      </c>
      <c r="Z231" s="230" t="str">
        <f t="shared" si="71"/>
        <v/>
      </c>
      <c r="AA231" s="230" t="str">
        <f t="shared" si="72"/>
        <v/>
      </c>
      <c r="AB231" s="230" t="str">
        <f t="shared" si="73"/>
        <v/>
      </c>
      <c r="AC231" s="230" t="str">
        <f t="shared" si="74"/>
        <v/>
      </c>
    </row>
    <row r="232" spans="2:29" ht="15" customHeight="1">
      <c r="B232" s="232" t="b">
        <f>IF(TRIM(Angle_4_R5!C24)="",FALSE,TRUE)</f>
        <v>0</v>
      </c>
      <c r="C232" s="230" t="str">
        <f>IF($B232=FALSE,"",Angle_4_R5!A24)</f>
        <v/>
      </c>
      <c r="D232" s="230" t="str">
        <f>IF($B232=FALSE,"",Angle_4_R5!B24)</f>
        <v/>
      </c>
      <c r="E232" s="230" t="str">
        <f>IF($B232=FALSE,"",VALUE(Angle_4_R5!C24))</f>
        <v/>
      </c>
      <c r="F232" s="230" t="str">
        <f>IF($B232=FALSE,"",Angle_4_R5!D24)</f>
        <v/>
      </c>
      <c r="G232" s="232" t="str">
        <f>IF($B232=FALSE,"",Angle_4_R5!O24)</f>
        <v/>
      </c>
      <c r="H232" s="232" t="str">
        <f>IF($B232=FALSE,"",Angle_4_R5!P24)</f>
        <v/>
      </c>
      <c r="I232" s="232" t="str">
        <f>IF($B232=FALSE,"",Angle_4_R5!Q24)</f>
        <v/>
      </c>
      <c r="J232" s="232" t="str">
        <f>IF($B232=FALSE,"",Angle_4_R5!R24)</f>
        <v/>
      </c>
      <c r="K232" s="232" t="str">
        <f>IF($B232=FALSE,"",Angle_4_R5!S24)</f>
        <v/>
      </c>
      <c r="L232" s="232" t="str">
        <f t="shared" si="62"/>
        <v/>
      </c>
      <c r="M232" s="232" t="str">
        <f t="shared" si="63"/>
        <v/>
      </c>
      <c r="N232" s="237" t="str">
        <f t="shared" si="64"/>
        <v/>
      </c>
      <c r="O232" s="238" t="str">
        <f>IF($B232=FALSE,"",Angle_4_R5!D57)</f>
        <v/>
      </c>
      <c r="P232" s="239" t="str">
        <f t="shared" si="65"/>
        <v/>
      </c>
      <c r="Q232" s="240" t="str">
        <f t="shared" si="66"/>
        <v/>
      </c>
      <c r="R232" s="241" t="str">
        <f t="shared" si="67"/>
        <v/>
      </c>
      <c r="S232" s="241" t="str">
        <f t="shared" si="68"/>
        <v/>
      </c>
      <c r="T232" s="241" t="str">
        <f t="shared" si="75"/>
        <v/>
      </c>
      <c r="U232" s="103"/>
      <c r="V232" s="230" t="str">
        <f>IF($B232=FALSE,"",IF($D$206="˝",ROUND(Angle_4_R5!L24*$F$206,$M$288),ROUND(Angle_4_R5!L24*$F$206/3600,$V$288)))</f>
        <v/>
      </c>
      <c r="W232" s="230" t="str">
        <f>IF($B232=FALSE,"",IF($D$206="˝",ROUND(Angle_4_R5!M24*$F$206,$M$288),ROUND(Angle_4_R5!M24*$F$206/3600,$V$288)))</f>
        <v/>
      </c>
      <c r="X232" s="230" t="str">
        <f t="shared" si="69"/>
        <v/>
      </c>
      <c r="Y232" s="190" t="str">
        <f t="shared" si="70"/>
        <v/>
      </c>
      <c r="Z232" s="230" t="str">
        <f t="shared" si="71"/>
        <v/>
      </c>
      <c r="AA232" s="230" t="str">
        <f t="shared" si="72"/>
        <v/>
      </c>
      <c r="AB232" s="230" t="str">
        <f t="shared" si="73"/>
        <v/>
      </c>
      <c r="AC232" s="230" t="str">
        <f t="shared" si="74"/>
        <v/>
      </c>
    </row>
    <row r="233" spans="2:29" ht="15" customHeight="1">
      <c r="B233" s="232" t="b">
        <f>IF(TRIM(Angle_4_R5!C25)="",FALSE,TRUE)</f>
        <v>0</v>
      </c>
      <c r="C233" s="230" t="str">
        <f>IF($B233=FALSE,"",Angle_4_R5!A25)</f>
        <v/>
      </c>
      <c r="D233" s="230" t="str">
        <f>IF($B233=FALSE,"",Angle_4_R5!B25)</f>
        <v/>
      </c>
      <c r="E233" s="230" t="str">
        <f>IF($B233=FALSE,"",VALUE(Angle_4_R5!C25))</f>
        <v/>
      </c>
      <c r="F233" s="230" t="str">
        <f>IF($B233=FALSE,"",Angle_4_R5!D25)</f>
        <v/>
      </c>
      <c r="G233" s="232" t="str">
        <f>IF($B233=FALSE,"",Angle_4_R5!O25)</f>
        <v/>
      </c>
      <c r="H233" s="232" t="str">
        <f>IF($B233=FALSE,"",Angle_4_R5!P25)</f>
        <v/>
      </c>
      <c r="I233" s="232" t="str">
        <f>IF($B233=FALSE,"",Angle_4_R5!Q25)</f>
        <v/>
      </c>
      <c r="J233" s="232" t="str">
        <f>IF($B233=FALSE,"",Angle_4_R5!R25)</f>
        <v/>
      </c>
      <c r="K233" s="232" t="str">
        <f>IF($B233=FALSE,"",Angle_4_R5!S25)</f>
        <v/>
      </c>
      <c r="L233" s="232" t="str">
        <f t="shared" si="62"/>
        <v/>
      </c>
      <c r="M233" s="232" t="str">
        <f t="shared" si="63"/>
        <v/>
      </c>
      <c r="N233" s="237" t="str">
        <f t="shared" si="64"/>
        <v/>
      </c>
      <c r="O233" s="238" t="str">
        <f>IF($B233=FALSE,"",Angle_4_R5!D58)</f>
        <v/>
      </c>
      <c r="P233" s="239" t="str">
        <f t="shared" si="65"/>
        <v/>
      </c>
      <c r="Q233" s="240" t="str">
        <f t="shared" si="66"/>
        <v/>
      </c>
      <c r="R233" s="241" t="str">
        <f t="shared" si="67"/>
        <v/>
      </c>
      <c r="S233" s="241" t="str">
        <f t="shared" si="68"/>
        <v/>
      </c>
      <c r="T233" s="241" t="str">
        <f t="shared" si="75"/>
        <v/>
      </c>
      <c r="U233" s="103"/>
      <c r="V233" s="230" t="str">
        <f>IF($B233=FALSE,"",IF($D$206="˝",ROUND(Angle_4_R5!L25*$F$206,$M$288),ROUND(Angle_4_R5!L25*$F$206/3600,$V$288)))</f>
        <v/>
      </c>
      <c r="W233" s="230" t="str">
        <f>IF($B233=FALSE,"",IF($D$206="˝",ROUND(Angle_4_R5!M25*$F$206,$M$288),ROUND(Angle_4_R5!M25*$F$206/3600,$V$288)))</f>
        <v/>
      </c>
      <c r="X233" s="230" t="str">
        <f t="shared" si="69"/>
        <v/>
      </c>
      <c r="Y233" s="190" t="str">
        <f t="shared" si="70"/>
        <v/>
      </c>
      <c r="Z233" s="230" t="str">
        <f t="shared" si="71"/>
        <v/>
      </c>
      <c r="AA233" s="230" t="str">
        <f t="shared" si="72"/>
        <v/>
      </c>
      <c r="AB233" s="230" t="str">
        <f t="shared" si="73"/>
        <v/>
      </c>
      <c r="AC233" s="230" t="str">
        <f t="shared" si="74"/>
        <v/>
      </c>
    </row>
    <row r="234" spans="2:29" ht="15" customHeight="1">
      <c r="B234" s="232" t="b">
        <f>IF(TRIM(Angle_4_R5!C26)="",FALSE,TRUE)</f>
        <v>0</v>
      </c>
      <c r="C234" s="230" t="str">
        <f>IF($B234=FALSE,"",Angle_4_R5!A26)</f>
        <v/>
      </c>
      <c r="D234" s="230" t="str">
        <f>IF($B234=FALSE,"",Angle_4_R5!B26)</f>
        <v/>
      </c>
      <c r="E234" s="230" t="str">
        <f>IF($B234=FALSE,"",VALUE(Angle_4_R5!C26))</f>
        <v/>
      </c>
      <c r="F234" s="230" t="str">
        <f>IF($B234=FALSE,"",Angle_4_R5!D26)</f>
        <v/>
      </c>
      <c r="G234" s="232" t="str">
        <f>IF($B234=FALSE,"",Angle_4_R5!O26)</f>
        <v/>
      </c>
      <c r="H234" s="232" t="str">
        <f>IF($B234=FALSE,"",Angle_4_R5!P26)</f>
        <v/>
      </c>
      <c r="I234" s="232" t="str">
        <f>IF($B234=FALSE,"",Angle_4_R5!Q26)</f>
        <v/>
      </c>
      <c r="J234" s="232" t="str">
        <f>IF($B234=FALSE,"",Angle_4_R5!R26)</f>
        <v/>
      </c>
      <c r="K234" s="232" t="str">
        <f>IF($B234=FALSE,"",Angle_4_R5!S26)</f>
        <v/>
      </c>
      <c r="L234" s="232" t="str">
        <f t="shared" si="62"/>
        <v/>
      </c>
      <c r="M234" s="232" t="str">
        <f t="shared" si="63"/>
        <v/>
      </c>
      <c r="N234" s="237" t="str">
        <f t="shared" si="64"/>
        <v/>
      </c>
      <c r="O234" s="238" t="str">
        <f>IF($B234=FALSE,"",Angle_4_R5!D59)</f>
        <v/>
      </c>
      <c r="P234" s="239" t="str">
        <f t="shared" si="65"/>
        <v/>
      </c>
      <c r="Q234" s="240" t="str">
        <f t="shared" si="66"/>
        <v/>
      </c>
      <c r="R234" s="241" t="str">
        <f t="shared" si="67"/>
        <v/>
      </c>
      <c r="S234" s="241" t="str">
        <f t="shared" si="68"/>
        <v/>
      </c>
      <c r="T234" s="241" t="str">
        <f t="shared" si="75"/>
        <v/>
      </c>
      <c r="U234" s="103"/>
      <c r="V234" s="230" t="str">
        <f>IF($B234=FALSE,"",IF($D$206="˝",ROUND(Angle_4_R5!L26*$F$206,$M$288),ROUND(Angle_4_R5!L26*$F$206/3600,$V$288)))</f>
        <v/>
      </c>
      <c r="W234" s="230" t="str">
        <f>IF($B234=FALSE,"",IF($D$206="˝",ROUND(Angle_4_R5!M26*$F$206,$M$288),ROUND(Angle_4_R5!M26*$F$206/3600,$V$288)))</f>
        <v/>
      </c>
      <c r="X234" s="230" t="str">
        <f t="shared" si="69"/>
        <v/>
      </c>
      <c r="Y234" s="190" t="str">
        <f t="shared" si="70"/>
        <v/>
      </c>
      <c r="Z234" s="230" t="str">
        <f t="shared" si="71"/>
        <v/>
      </c>
      <c r="AA234" s="230" t="str">
        <f t="shared" si="72"/>
        <v/>
      </c>
      <c r="AB234" s="230" t="str">
        <f t="shared" si="73"/>
        <v/>
      </c>
      <c r="AC234" s="230" t="str">
        <f t="shared" si="74"/>
        <v/>
      </c>
    </row>
    <row r="235" spans="2:29" ht="15" customHeight="1">
      <c r="B235" s="232" t="b">
        <f>IF(TRIM(Angle_4_R5!C27)="",FALSE,TRUE)</f>
        <v>0</v>
      </c>
      <c r="C235" s="230" t="str">
        <f>IF($B235=FALSE,"",Angle_4_R5!A27)</f>
        <v/>
      </c>
      <c r="D235" s="230" t="str">
        <f>IF($B235=FALSE,"",Angle_4_R5!B27)</f>
        <v/>
      </c>
      <c r="E235" s="230" t="str">
        <f>IF($B235=FALSE,"",VALUE(Angle_4_R5!C27))</f>
        <v/>
      </c>
      <c r="F235" s="230" t="str">
        <f>IF($B235=FALSE,"",Angle_4_R5!D27)</f>
        <v/>
      </c>
      <c r="G235" s="232" t="str">
        <f>IF($B235=FALSE,"",Angle_4_R5!O27)</f>
        <v/>
      </c>
      <c r="H235" s="232" t="str">
        <f>IF($B235=FALSE,"",Angle_4_R5!P27)</f>
        <v/>
      </c>
      <c r="I235" s="232" t="str">
        <f>IF($B235=FALSE,"",Angle_4_R5!Q27)</f>
        <v/>
      </c>
      <c r="J235" s="232" t="str">
        <f>IF($B235=FALSE,"",Angle_4_R5!R27)</f>
        <v/>
      </c>
      <c r="K235" s="232" t="str">
        <f>IF($B235=FALSE,"",Angle_4_R5!S27)</f>
        <v/>
      </c>
      <c r="L235" s="232" t="str">
        <f t="shared" si="62"/>
        <v/>
      </c>
      <c r="M235" s="232" t="str">
        <f t="shared" si="63"/>
        <v/>
      </c>
      <c r="N235" s="237" t="str">
        <f t="shared" si="64"/>
        <v/>
      </c>
      <c r="O235" s="238" t="str">
        <f>IF($B235=FALSE,"",Angle_4_R5!D60)</f>
        <v/>
      </c>
      <c r="P235" s="239" t="str">
        <f t="shared" si="65"/>
        <v/>
      </c>
      <c r="Q235" s="240" t="str">
        <f t="shared" si="66"/>
        <v/>
      </c>
      <c r="R235" s="241" t="str">
        <f t="shared" si="67"/>
        <v/>
      </c>
      <c r="S235" s="241" t="str">
        <f t="shared" si="68"/>
        <v/>
      </c>
      <c r="T235" s="241" t="str">
        <f t="shared" si="75"/>
        <v/>
      </c>
      <c r="U235" s="103"/>
      <c r="V235" s="230" t="str">
        <f>IF($B235=FALSE,"",IF($D$206="˝",ROUND(Angle_4_R5!L27*$F$206,$M$288),ROUND(Angle_4_R5!L27*$F$206/3600,$V$288)))</f>
        <v/>
      </c>
      <c r="W235" s="230" t="str">
        <f>IF($B235=FALSE,"",IF($D$206="˝",ROUND(Angle_4_R5!M27*$F$206,$M$288),ROUND(Angle_4_R5!M27*$F$206/3600,$V$288)))</f>
        <v/>
      </c>
      <c r="X235" s="230" t="str">
        <f t="shared" si="69"/>
        <v/>
      </c>
      <c r="Y235" s="190" t="str">
        <f t="shared" si="70"/>
        <v/>
      </c>
      <c r="Z235" s="230" t="str">
        <f t="shared" si="71"/>
        <v/>
      </c>
      <c r="AA235" s="230" t="str">
        <f t="shared" si="72"/>
        <v/>
      </c>
      <c r="AB235" s="230" t="str">
        <f t="shared" si="73"/>
        <v/>
      </c>
      <c r="AC235" s="230" t="str">
        <f t="shared" si="74"/>
        <v/>
      </c>
    </row>
    <row r="236" spans="2:29" ht="15" customHeight="1">
      <c r="B236" s="232" t="b">
        <f>IF(TRIM(Angle_4_R5!C28)="",FALSE,TRUE)</f>
        <v>0</v>
      </c>
      <c r="C236" s="230" t="str">
        <f>IF($B236=FALSE,"",Angle_4_R5!A28)</f>
        <v/>
      </c>
      <c r="D236" s="230" t="str">
        <f>IF($B236=FALSE,"",Angle_4_R5!B28)</f>
        <v/>
      </c>
      <c r="E236" s="230" t="str">
        <f>IF($B236=FALSE,"",VALUE(Angle_4_R5!C28))</f>
        <v/>
      </c>
      <c r="F236" s="230" t="str">
        <f>IF($B236=FALSE,"",Angle_4_R5!D28)</f>
        <v/>
      </c>
      <c r="G236" s="232" t="str">
        <f>IF($B236=FALSE,"",Angle_4_R5!O28)</f>
        <v/>
      </c>
      <c r="H236" s="232" t="str">
        <f>IF($B236=FALSE,"",Angle_4_R5!P28)</f>
        <v/>
      </c>
      <c r="I236" s="232" t="str">
        <f>IF($B236=FALSE,"",Angle_4_R5!Q28)</f>
        <v/>
      </c>
      <c r="J236" s="232" t="str">
        <f>IF($B236=FALSE,"",Angle_4_R5!R28)</f>
        <v/>
      </c>
      <c r="K236" s="232" t="str">
        <f>IF($B236=FALSE,"",Angle_4_R5!S28)</f>
        <v/>
      </c>
      <c r="L236" s="232" t="str">
        <f t="shared" si="62"/>
        <v/>
      </c>
      <c r="M236" s="232" t="str">
        <f t="shared" si="63"/>
        <v/>
      </c>
      <c r="N236" s="237" t="str">
        <f t="shared" si="64"/>
        <v/>
      </c>
      <c r="O236" s="238" t="str">
        <f>IF($B236=FALSE,"",Angle_4_R5!D61)</f>
        <v/>
      </c>
      <c r="P236" s="239" t="str">
        <f t="shared" si="65"/>
        <v/>
      </c>
      <c r="Q236" s="240" t="str">
        <f t="shared" si="66"/>
        <v/>
      </c>
      <c r="R236" s="241" t="str">
        <f t="shared" si="67"/>
        <v/>
      </c>
      <c r="S236" s="241" t="str">
        <f t="shared" si="68"/>
        <v/>
      </c>
      <c r="T236" s="241" t="str">
        <f t="shared" si="75"/>
        <v/>
      </c>
      <c r="U236" s="103"/>
      <c r="V236" s="230" t="str">
        <f>IF($B236=FALSE,"",IF($D$206="˝",ROUND(Angle_4_R5!L28*$F$206,$M$288),ROUND(Angle_4_R5!L28*$F$206/3600,$V$288)))</f>
        <v/>
      </c>
      <c r="W236" s="230" t="str">
        <f>IF($B236=FALSE,"",IF($D$206="˝",ROUND(Angle_4_R5!M28*$F$206,$M$288),ROUND(Angle_4_R5!M28*$F$206/3600,$V$288)))</f>
        <v/>
      </c>
      <c r="X236" s="230" t="str">
        <f t="shared" si="69"/>
        <v/>
      </c>
      <c r="Y236" s="190" t="str">
        <f t="shared" si="70"/>
        <v/>
      </c>
      <c r="Z236" s="230" t="str">
        <f t="shared" si="71"/>
        <v/>
      </c>
      <c r="AA236" s="230" t="str">
        <f t="shared" si="72"/>
        <v/>
      </c>
      <c r="AB236" s="230" t="str">
        <f t="shared" si="73"/>
        <v/>
      </c>
      <c r="AC236" s="230" t="str">
        <f t="shared" si="74"/>
        <v/>
      </c>
    </row>
    <row r="237" spans="2:29" ht="15" customHeight="1">
      <c r="B237" s="232" t="b">
        <f>IF(TRIM(Angle_4_R5!C29)="",FALSE,TRUE)</f>
        <v>0</v>
      </c>
      <c r="C237" s="230" t="str">
        <f>IF($B237=FALSE,"",Angle_4_R5!A29)</f>
        <v/>
      </c>
      <c r="D237" s="230" t="str">
        <f>IF($B237=FALSE,"",Angle_4_R5!B29)</f>
        <v/>
      </c>
      <c r="E237" s="230" t="str">
        <f>IF($B237=FALSE,"",VALUE(Angle_4_R5!C29))</f>
        <v/>
      </c>
      <c r="F237" s="230" t="str">
        <f>IF($B237=FALSE,"",Angle_4_R5!D29)</f>
        <v/>
      </c>
      <c r="G237" s="232" t="str">
        <f>IF($B237=FALSE,"",Angle_4_R5!O29)</f>
        <v/>
      </c>
      <c r="H237" s="232" t="str">
        <f>IF($B237=FALSE,"",Angle_4_R5!P29)</f>
        <v/>
      </c>
      <c r="I237" s="232" t="str">
        <f>IF($B237=FALSE,"",Angle_4_R5!Q29)</f>
        <v/>
      </c>
      <c r="J237" s="232" t="str">
        <f>IF($B237=FALSE,"",Angle_4_R5!R29)</f>
        <v/>
      </c>
      <c r="K237" s="232" t="str">
        <f>IF($B237=FALSE,"",Angle_4_R5!S29)</f>
        <v/>
      </c>
      <c r="L237" s="232" t="str">
        <f t="shared" si="62"/>
        <v/>
      </c>
      <c r="M237" s="232" t="str">
        <f t="shared" si="63"/>
        <v/>
      </c>
      <c r="N237" s="237" t="str">
        <f t="shared" si="64"/>
        <v/>
      </c>
      <c r="O237" s="238" t="str">
        <f>IF($B237=FALSE,"",Angle_4_R5!D62)</f>
        <v/>
      </c>
      <c r="P237" s="239" t="str">
        <f t="shared" si="65"/>
        <v/>
      </c>
      <c r="Q237" s="240" t="str">
        <f t="shared" si="66"/>
        <v/>
      </c>
      <c r="R237" s="241" t="str">
        <f t="shared" si="67"/>
        <v/>
      </c>
      <c r="S237" s="241" t="str">
        <f t="shared" si="68"/>
        <v/>
      </c>
      <c r="T237" s="241" t="str">
        <f t="shared" si="75"/>
        <v/>
      </c>
      <c r="U237" s="103"/>
      <c r="V237" s="230" t="str">
        <f>IF($B237=FALSE,"",IF($D$206="˝",ROUND(Angle_4_R5!L29*$F$206,$M$288),ROUND(Angle_4_R5!L29*$F$206/3600,$V$288)))</f>
        <v/>
      </c>
      <c r="W237" s="230" t="str">
        <f>IF($B237=FALSE,"",IF($D$206="˝",ROUND(Angle_4_R5!M29*$F$206,$M$288),ROUND(Angle_4_R5!M29*$F$206/3600,$V$288)))</f>
        <v/>
      </c>
      <c r="X237" s="230" t="str">
        <f t="shared" si="69"/>
        <v/>
      </c>
      <c r="Y237" s="190" t="str">
        <f t="shared" si="70"/>
        <v/>
      </c>
      <c r="Z237" s="230" t="str">
        <f t="shared" si="71"/>
        <v/>
      </c>
      <c r="AA237" s="230" t="str">
        <f t="shared" si="72"/>
        <v/>
      </c>
      <c r="AB237" s="230" t="str">
        <f t="shared" si="73"/>
        <v/>
      </c>
      <c r="AC237" s="230" t="str">
        <f t="shared" si="74"/>
        <v/>
      </c>
    </row>
    <row r="238" spans="2:29" ht="15" customHeight="1">
      <c r="B238" s="232" t="b">
        <f>IF(TRIM(Angle_4_R5!C30)="",FALSE,TRUE)</f>
        <v>0</v>
      </c>
      <c r="C238" s="230" t="str">
        <f>IF($B238=FALSE,"",Angle_4_R5!A30)</f>
        <v/>
      </c>
      <c r="D238" s="230" t="str">
        <f>IF($B238=FALSE,"",Angle_4_R5!B30)</f>
        <v/>
      </c>
      <c r="E238" s="230" t="str">
        <f>IF($B238=FALSE,"",VALUE(Angle_4_R5!C30))</f>
        <v/>
      </c>
      <c r="F238" s="230" t="str">
        <f>IF($B238=FALSE,"",Angle_4_R5!D30)</f>
        <v/>
      </c>
      <c r="G238" s="232" t="str">
        <f>IF($B238=FALSE,"",Angle_4_R5!O30)</f>
        <v/>
      </c>
      <c r="H238" s="232" t="str">
        <f>IF($B238=FALSE,"",Angle_4_R5!P30)</f>
        <v/>
      </c>
      <c r="I238" s="232" t="str">
        <f>IF($B238=FALSE,"",Angle_4_R5!Q30)</f>
        <v/>
      </c>
      <c r="J238" s="232" t="str">
        <f>IF($B238=FALSE,"",Angle_4_R5!R30)</f>
        <v/>
      </c>
      <c r="K238" s="232" t="str">
        <f>IF($B238=FALSE,"",Angle_4_R5!S30)</f>
        <v/>
      </c>
      <c r="L238" s="232" t="str">
        <f t="shared" si="62"/>
        <v/>
      </c>
      <c r="M238" s="232" t="str">
        <f t="shared" si="63"/>
        <v/>
      </c>
      <c r="N238" s="237" t="str">
        <f t="shared" si="64"/>
        <v/>
      </c>
      <c r="O238" s="238" t="str">
        <f>IF($B238=FALSE,"",Angle_4_R5!D63)</f>
        <v/>
      </c>
      <c r="P238" s="239" t="str">
        <f t="shared" si="65"/>
        <v/>
      </c>
      <c r="Q238" s="240" t="str">
        <f t="shared" si="66"/>
        <v/>
      </c>
      <c r="R238" s="241" t="str">
        <f t="shared" si="67"/>
        <v/>
      </c>
      <c r="S238" s="241" t="str">
        <f t="shared" si="68"/>
        <v/>
      </c>
      <c r="T238" s="241" t="str">
        <f t="shared" si="75"/>
        <v/>
      </c>
      <c r="U238" s="103"/>
      <c r="V238" s="230" t="str">
        <f>IF($B238=FALSE,"",IF($D$206="˝",ROUND(Angle_4_R5!L30*$F$206,$M$288),ROUND(Angle_4_R5!L30*$F$206/3600,$V$288)))</f>
        <v/>
      </c>
      <c r="W238" s="230" t="str">
        <f>IF($B238=FALSE,"",IF($D$206="˝",ROUND(Angle_4_R5!M30*$F$206,$M$288),ROUND(Angle_4_R5!M30*$F$206/3600,$V$288)))</f>
        <v/>
      </c>
      <c r="X238" s="230" t="str">
        <f t="shared" si="69"/>
        <v/>
      </c>
      <c r="Y238" s="190" t="str">
        <f t="shared" si="70"/>
        <v/>
      </c>
      <c r="Z238" s="230" t="str">
        <f t="shared" si="71"/>
        <v/>
      </c>
      <c r="AA238" s="230" t="str">
        <f t="shared" si="72"/>
        <v/>
      </c>
      <c r="AB238" s="230" t="str">
        <f t="shared" si="73"/>
        <v/>
      </c>
      <c r="AC238" s="230" t="str">
        <f t="shared" si="74"/>
        <v/>
      </c>
    </row>
    <row r="239" spans="2:29" ht="15" customHeight="1">
      <c r="B239" s="232" t="b">
        <f>IF(TRIM(Angle_4_R5!C31)="",FALSE,TRUE)</f>
        <v>0</v>
      </c>
      <c r="C239" s="230" t="str">
        <f>IF($B239=FALSE,"",Angle_4_R5!A31)</f>
        <v/>
      </c>
      <c r="D239" s="230" t="str">
        <f>IF($B239=FALSE,"",Angle_4_R5!B31)</f>
        <v/>
      </c>
      <c r="E239" s="230" t="str">
        <f>IF($B239=FALSE,"",VALUE(Angle_4_R5!C31))</f>
        <v/>
      </c>
      <c r="F239" s="230" t="str">
        <f>IF($B239=FALSE,"",Angle_4_R5!D31)</f>
        <v/>
      </c>
      <c r="G239" s="232" t="str">
        <f>IF($B239=FALSE,"",Angle_4_R5!O31)</f>
        <v/>
      </c>
      <c r="H239" s="232" t="str">
        <f>IF($B239=FALSE,"",Angle_4_R5!P31)</f>
        <v/>
      </c>
      <c r="I239" s="232" t="str">
        <f>IF($B239=FALSE,"",Angle_4_R5!Q31)</f>
        <v/>
      </c>
      <c r="J239" s="232" t="str">
        <f>IF($B239=FALSE,"",Angle_4_R5!R31)</f>
        <v/>
      </c>
      <c r="K239" s="232" t="str">
        <f>IF($B239=FALSE,"",Angle_4_R5!S31)</f>
        <v/>
      </c>
      <c r="L239" s="232" t="str">
        <f t="shared" si="62"/>
        <v/>
      </c>
      <c r="M239" s="232" t="str">
        <f t="shared" si="63"/>
        <v/>
      </c>
      <c r="N239" s="237" t="str">
        <f t="shared" si="64"/>
        <v/>
      </c>
      <c r="O239" s="238" t="str">
        <f>IF($B239=FALSE,"",Angle_4_R5!D64)</f>
        <v/>
      </c>
      <c r="P239" s="239" t="str">
        <f t="shared" si="65"/>
        <v/>
      </c>
      <c r="Q239" s="240" t="str">
        <f t="shared" si="66"/>
        <v/>
      </c>
      <c r="R239" s="241" t="str">
        <f t="shared" si="67"/>
        <v/>
      </c>
      <c r="S239" s="241" t="str">
        <f t="shared" si="68"/>
        <v/>
      </c>
      <c r="T239" s="241" t="str">
        <f t="shared" si="75"/>
        <v/>
      </c>
      <c r="U239" s="103"/>
      <c r="V239" s="230" t="str">
        <f>IF($B239=FALSE,"",IF($D$206="˝",ROUND(Angle_4_R5!L31*$F$206,$M$288),ROUND(Angle_4_R5!L31*$F$206/3600,$V$288)))</f>
        <v/>
      </c>
      <c r="W239" s="230" t="str">
        <f>IF($B239=FALSE,"",IF($D$206="˝",ROUND(Angle_4_R5!M31*$F$206,$M$288),ROUND(Angle_4_R5!M31*$F$206/3600,$V$288)))</f>
        <v/>
      </c>
      <c r="X239" s="230" t="str">
        <f t="shared" si="69"/>
        <v/>
      </c>
      <c r="Y239" s="190" t="str">
        <f t="shared" si="70"/>
        <v/>
      </c>
      <c r="Z239" s="230" t="str">
        <f t="shared" si="71"/>
        <v/>
      </c>
      <c r="AA239" s="230" t="str">
        <f t="shared" si="72"/>
        <v/>
      </c>
      <c r="AB239" s="230" t="str">
        <f t="shared" si="73"/>
        <v/>
      </c>
      <c r="AC239" s="230" t="str">
        <f t="shared" si="74"/>
        <v/>
      </c>
    </row>
    <row r="240" spans="2:29" ht="15" customHeight="1">
      <c r="B240" s="232" t="b">
        <f>IF(TRIM(Angle_4_R5!C32)="",FALSE,TRUE)</f>
        <v>0</v>
      </c>
      <c r="C240" s="230" t="str">
        <f>IF($B240=FALSE,"",Angle_4_R5!A32)</f>
        <v/>
      </c>
      <c r="D240" s="230" t="str">
        <f>IF($B240=FALSE,"",Angle_4_R5!B32)</f>
        <v/>
      </c>
      <c r="E240" s="230" t="str">
        <f>IF($B240=FALSE,"",VALUE(Angle_4_R5!C32))</f>
        <v/>
      </c>
      <c r="F240" s="230" t="str">
        <f>IF($B240=FALSE,"",Angle_4_R5!D32)</f>
        <v/>
      </c>
      <c r="G240" s="232" t="str">
        <f>IF($B240=FALSE,"",Angle_4_R5!O32)</f>
        <v/>
      </c>
      <c r="H240" s="232" t="str">
        <f>IF($B240=FALSE,"",Angle_4_R5!P32)</f>
        <v/>
      </c>
      <c r="I240" s="232" t="str">
        <f>IF($B240=FALSE,"",Angle_4_R5!Q32)</f>
        <v/>
      </c>
      <c r="J240" s="232" t="str">
        <f>IF($B240=FALSE,"",Angle_4_R5!R32)</f>
        <v/>
      </c>
      <c r="K240" s="232" t="str">
        <f>IF($B240=FALSE,"",Angle_4_R5!S32)</f>
        <v/>
      </c>
      <c r="L240" s="232" t="str">
        <f t="shared" si="62"/>
        <v/>
      </c>
      <c r="M240" s="232" t="str">
        <f t="shared" si="63"/>
        <v/>
      </c>
      <c r="N240" s="237" t="str">
        <f t="shared" si="64"/>
        <v/>
      </c>
      <c r="O240" s="238" t="str">
        <f>IF($B240=FALSE,"",Angle_4_R5!D65)</f>
        <v/>
      </c>
      <c r="P240" s="239" t="str">
        <f t="shared" si="65"/>
        <v/>
      </c>
      <c r="Q240" s="240" t="str">
        <f t="shared" si="66"/>
        <v/>
      </c>
      <c r="R240" s="241" t="str">
        <f t="shared" si="67"/>
        <v/>
      </c>
      <c r="S240" s="241" t="str">
        <f t="shared" si="68"/>
        <v/>
      </c>
      <c r="T240" s="241" t="str">
        <f t="shared" si="75"/>
        <v/>
      </c>
      <c r="U240" s="103"/>
      <c r="V240" s="230" t="str">
        <f>IF($B240=FALSE,"",IF($D$206="˝",ROUND(Angle_4_R5!L32*$F$206,$M$288),ROUND(Angle_4_R5!L32*$F$206/3600,$V$288)))</f>
        <v/>
      </c>
      <c r="W240" s="230" t="str">
        <f>IF($B240=FALSE,"",IF($D$206="˝",ROUND(Angle_4_R5!M32*$F$206,$M$288),ROUND(Angle_4_R5!M32*$F$206/3600,$V$288)))</f>
        <v/>
      </c>
      <c r="X240" s="230" t="str">
        <f t="shared" si="69"/>
        <v/>
      </c>
      <c r="Y240" s="190" t="str">
        <f t="shared" si="70"/>
        <v/>
      </c>
      <c r="Z240" s="230" t="str">
        <f t="shared" si="71"/>
        <v/>
      </c>
      <c r="AA240" s="230" t="str">
        <f t="shared" si="72"/>
        <v/>
      </c>
      <c r="AB240" s="230" t="str">
        <f t="shared" si="73"/>
        <v/>
      </c>
      <c r="AC240" s="230" t="str">
        <f t="shared" si="74"/>
        <v/>
      </c>
    </row>
    <row r="241" spans="2:29" ht="15" customHeight="1">
      <c r="B241" s="232" t="b">
        <f>IF(TRIM(Angle_4_R5!C33)="",FALSE,TRUE)</f>
        <v>0</v>
      </c>
      <c r="C241" s="230" t="str">
        <f>IF($B241=FALSE,"",Angle_4_R5!A33)</f>
        <v/>
      </c>
      <c r="D241" s="230" t="str">
        <f>IF($B241=FALSE,"",Angle_4_R5!B33)</f>
        <v/>
      </c>
      <c r="E241" s="230" t="str">
        <f>IF($B241=FALSE,"",VALUE(Angle_4_R5!C33))</f>
        <v/>
      </c>
      <c r="F241" s="230" t="str">
        <f>IF($B241=FALSE,"",Angle_4_R5!D33)</f>
        <v/>
      </c>
      <c r="G241" s="232" t="str">
        <f>IF($B241=FALSE,"",Angle_4_R5!O33)</f>
        <v/>
      </c>
      <c r="H241" s="232" t="str">
        <f>IF($B241=FALSE,"",Angle_4_R5!P33)</f>
        <v/>
      </c>
      <c r="I241" s="232" t="str">
        <f>IF($B241=FALSE,"",Angle_4_R5!Q33)</f>
        <v/>
      </c>
      <c r="J241" s="232" t="str">
        <f>IF($B241=FALSE,"",Angle_4_R5!R33)</f>
        <v/>
      </c>
      <c r="K241" s="232" t="str">
        <f>IF($B241=FALSE,"",Angle_4_R5!S33)</f>
        <v/>
      </c>
      <c r="L241" s="232" t="str">
        <f t="shared" si="62"/>
        <v/>
      </c>
      <c r="M241" s="232" t="str">
        <f t="shared" si="63"/>
        <v/>
      </c>
      <c r="N241" s="237" t="str">
        <f t="shared" si="64"/>
        <v/>
      </c>
      <c r="O241" s="238" t="str">
        <f>IF($B241=FALSE,"",Angle_4_R5!D66)</f>
        <v/>
      </c>
      <c r="P241" s="239" t="str">
        <f t="shared" si="65"/>
        <v/>
      </c>
      <c r="Q241" s="240" t="str">
        <f t="shared" si="66"/>
        <v/>
      </c>
      <c r="R241" s="241" t="str">
        <f t="shared" si="67"/>
        <v/>
      </c>
      <c r="S241" s="241" t="str">
        <f t="shared" si="68"/>
        <v/>
      </c>
      <c r="T241" s="241" t="str">
        <f t="shared" si="75"/>
        <v/>
      </c>
      <c r="U241" s="103"/>
      <c r="V241" s="230" t="str">
        <f>IF($B241=FALSE,"",IF($D$206="˝",ROUND(Angle_4_R5!L33*$F$206,$M$288),ROUND(Angle_4_R5!L33*$F$206/3600,$V$288)))</f>
        <v/>
      </c>
      <c r="W241" s="230" t="str">
        <f>IF($B241=FALSE,"",IF($D$206="˝",ROUND(Angle_4_R5!M33*$F$206,$M$288),ROUND(Angle_4_R5!M33*$F$206/3600,$V$288)))</f>
        <v/>
      </c>
      <c r="X241" s="230" t="str">
        <f t="shared" si="69"/>
        <v/>
      </c>
      <c r="Y241" s="190" t="str">
        <f t="shared" si="70"/>
        <v/>
      </c>
      <c r="Z241" s="230" t="str">
        <f t="shared" si="71"/>
        <v/>
      </c>
      <c r="AA241" s="230" t="str">
        <f t="shared" si="72"/>
        <v/>
      </c>
      <c r="AB241" s="230" t="str">
        <f t="shared" si="73"/>
        <v/>
      </c>
      <c r="AC241" s="230" t="str">
        <f t="shared" si="74"/>
        <v/>
      </c>
    </row>
    <row r="242" spans="2:29" ht="15" customHeight="1">
      <c r="N242" s="102"/>
      <c r="O242" s="102"/>
      <c r="P242" s="102"/>
      <c r="Q242" s="102"/>
      <c r="R242" s="102"/>
      <c r="S242" s="102"/>
      <c r="T242" s="102"/>
      <c r="U242" s="102"/>
      <c r="Y242" s="102"/>
    </row>
    <row r="243" spans="2:29" ht="15" customHeight="1">
      <c r="B243" s="344" t="s">
        <v>405</v>
      </c>
      <c r="C243" s="344" t="s">
        <v>406</v>
      </c>
      <c r="D243" s="344" t="s">
        <v>407</v>
      </c>
      <c r="E243" s="344" t="s">
        <v>408</v>
      </c>
      <c r="F243" s="344" t="s">
        <v>395</v>
      </c>
      <c r="G243" s="353" t="str">
        <f>"전기식 수준기 지시값 ("&amp;C246&amp;", "&amp;D246&amp;")"</f>
        <v>전기식 수준기 지시값 (, )</v>
      </c>
      <c r="H243" s="354"/>
      <c r="I243" s="354"/>
      <c r="J243" s="354"/>
      <c r="K243" s="354"/>
      <c r="L243" s="355"/>
      <c r="M243" s="437" t="s">
        <v>409</v>
      </c>
      <c r="N243" s="207" t="s">
        <v>408</v>
      </c>
      <c r="O243" s="207" t="s">
        <v>410</v>
      </c>
      <c r="P243" s="207" t="s">
        <v>411</v>
      </c>
      <c r="Q243" s="207" t="s">
        <v>412</v>
      </c>
      <c r="R243" s="441" t="s">
        <v>413</v>
      </c>
      <c r="S243" s="442"/>
      <c r="T243" s="442"/>
      <c r="U243" s="103"/>
      <c r="V243" s="446" t="s">
        <v>414</v>
      </c>
      <c r="W243" s="447"/>
      <c r="X243" s="444" t="s">
        <v>415</v>
      </c>
      <c r="Y243" s="459"/>
      <c r="Z243" s="459"/>
      <c r="AA243" s="459"/>
      <c r="AB243" s="459"/>
      <c r="AC243" s="445"/>
    </row>
    <row r="244" spans="2:29" ht="15" customHeight="1">
      <c r="B244" s="345"/>
      <c r="C244" s="345"/>
      <c r="D244" s="345"/>
      <c r="E244" s="345"/>
      <c r="F244" s="345"/>
      <c r="G244" s="206" t="s">
        <v>416</v>
      </c>
      <c r="H244" s="206" t="s">
        <v>147</v>
      </c>
      <c r="I244" s="206" t="s">
        <v>148</v>
      </c>
      <c r="J244" s="206" t="s">
        <v>149</v>
      </c>
      <c r="K244" s="206" t="s">
        <v>150</v>
      </c>
      <c r="L244" s="233" t="s">
        <v>417</v>
      </c>
      <c r="M244" s="438"/>
      <c r="N244" s="233"/>
      <c r="O244" s="233" t="s">
        <v>418</v>
      </c>
      <c r="P244" s="233" t="s">
        <v>419</v>
      </c>
      <c r="Q244" s="233" t="s">
        <v>420</v>
      </c>
      <c r="R244" s="206" t="s">
        <v>421</v>
      </c>
      <c r="S244" s="439" t="s">
        <v>422</v>
      </c>
      <c r="T244" s="440"/>
      <c r="U244" s="103"/>
      <c r="V244" s="234" t="s">
        <v>423</v>
      </c>
      <c r="W244" s="234" t="s">
        <v>424</v>
      </c>
      <c r="X244" s="205" t="s">
        <v>425</v>
      </c>
      <c r="Y244" s="235" t="s">
        <v>421</v>
      </c>
      <c r="Z244" s="205" t="s">
        <v>422</v>
      </c>
      <c r="AA244" s="236" t="s">
        <v>426</v>
      </c>
      <c r="AB244" s="236" t="s">
        <v>427</v>
      </c>
      <c r="AC244" s="236" t="s">
        <v>428</v>
      </c>
    </row>
    <row r="245" spans="2:29" ht="15" customHeight="1">
      <c r="B245" s="346"/>
      <c r="C245" s="346"/>
      <c r="D245" s="346"/>
      <c r="E245" s="346"/>
      <c r="F245" s="346"/>
      <c r="G245" s="207">
        <f>D206</f>
        <v>0</v>
      </c>
      <c r="H245" s="207">
        <f t="shared" ref="H245:M245" si="76">G245</f>
        <v>0</v>
      </c>
      <c r="I245" s="207">
        <f t="shared" si="76"/>
        <v>0</v>
      </c>
      <c r="J245" s="207">
        <f t="shared" si="76"/>
        <v>0</v>
      </c>
      <c r="K245" s="207">
        <f t="shared" si="76"/>
        <v>0</v>
      </c>
      <c r="L245" s="207">
        <f t="shared" si="76"/>
        <v>0</v>
      </c>
      <c r="M245" s="207">
        <f t="shared" si="76"/>
        <v>0</v>
      </c>
      <c r="N245" s="207" t="s">
        <v>153</v>
      </c>
      <c r="O245" s="207" t="s">
        <v>153</v>
      </c>
      <c r="P245" s="207" t="s">
        <v>153</v>
      </c>
      <c r="Q245" s="207" t="s">
        <v>153</v>
      </c>
      <c r="R245" s="207" t="s">
        <v>153</v>
      </c>
      <c r="S245" s="207" t="s">
        <v>153</v>
      </c>
      <c r="T245" s="207" t="s">
        <v>533</v>
      </c>
      <c r="U245" s="103"/>
      <c r="V245" s="207" t="str">
        <f>IF(D206="˝","˝","˚")</f>
        <v>˚</v>
      </c>
      <c r="W245" s="207" t="str">
        <f>V245</f>
        <v>˚</v>
      </c>
      <c r="X245" s="207" t="str">
        <f>W245</f>
        <v>˚</v>
      </c>
      <c r="Y245" s="207" t="str">
        <f>X245</f>
        <v>˚</v>
      </c>
      <c r="Z245" s="207" t="str">
        <f>Y245</f>
        <v>˚</v>
      </c>
      <c r="AA245" s="207" t="str">
        <f>Z245</f>
        <v>˚</v>
      </c>
      <c r="AB245" s="231">
        <f>IF(TYPE(MATCH("FAIL",AB246:AB275,0))=16,0,1)</f>
        <v>0</v>
      </c>
      <c r="AC245" s="207" t="str">
        <f>AA245</f>
        <v>˚</v>
      </c>
    </row>
    <row r="246" spans="2:29" ht="15" customHeight="1">
      <c r="B246" s="232" t="b">
        <f>IF(TRIM(Angle_4_R6!C4)="",FALSE,TRUE)</f>
        <v>0</v>
      </c>
      <c r="C246" s="230" t="str">
        <f>IF($B246=FALSE,"",Angle_4_R6!A4)</f>
        <v/>
      </c>
      <c r="D246" s="230" t="str">
        <f>IF($B246=FALSE,"",Angle_4_R6!B4)</f>
        <v/>
      </c>
      <c r="E246" s="230" t="str">
        <f>IF($B246=FALSE,"",VALUE(Angle_4_R6!C4))</f>
        <v/>
      </c>
      <c r="F246" s="230" t="str">
        <f>IF($B246=FALSE,"",Angle_4_R6!D4)</f>
        <v/>
      </c>
      <c r="G246" s="232" t="str">
        <f>IF($B246=FALSE,"",Angle_4_R6!O4)</f>
        <v/>
      </c>
      <c r="H246" s="232" t="str">
        <f>IF($B246=FALSE,"",Angle_4_R6!P4)</f>
        <v/>
      </c>
      <c r="I246" s="232" t="str">
        <f>IF($B246=FALSE,"",Angle_4_R6!Q4)</f>
        <v/>
      </c>
      <c r="J246" s="232" t="str">
        <f>IF($B246=FALSE,"",Angle_4_R6!R4)</f>
        <v/>
      </c>
      <c r="K246" s="232" t="str">
        <f>IF($B246=FALSE,"",Angle_4_R6!S4)</f>
        <v/>
      </c>
      <c r="L246" s="232" t="str">
        <f t="shared" ref="L246:L275" si="77">IF($B246=FALSE,"",AVERAGE(G246:K246))</f>
        <v/>
      </c>
      <c r="M246" s="232" t="str">
        <f t="shared" ref="M246:M275" si="78">IF($B246=FALSE,"",STDEV(G246:K246))</f>
        <v/>
      </c>
      <c r="N246" s="237" t="str">
        <f t="shared" ref="N246:N275" si="79">IF($B246=FALSE,"",E246*$F$206)</f>
        <v/>
      </c>
      <c r="O246" s="238" t="str">
        <f>IF($B246=FALSE,"",Angle_4_R6!D37)</f>
        <v/>
      </c>
      <c r="P246" s="239" t="str">
        <f t="shared" ref="P246:P275" si="80">IF($B246=FALSE,"",L246*$F$206)</f>
        <v/>
      </c>
      <c r="Q246" s="240" t="str">
        <f t="shared" ref="Q246:Q275" si="81">IF($B246=FALSE,"",O246-P246)</f>
        <v/>
      </c>
      <c r="R246" s="241" t="str">
        <f t="shared" ref="R246:R275" si="82">IF($B246=FALSE,"",ROUND(Q246,$M$288))</f>
        <v/>
      </c>
      <c r="S246" s="241" t="str">
        <f t="shared" ref="S246:S275" si="83">IF($B246=FALSE,"",ROUND(N246,$M$288)+R246)</f>
        <v/>
      </c>
      <c r="T246" s="241" t="str">
        <f>IF($B246=FALSE,"",ROUND((N246+R246)/3600,$V$288))</f>
        <v/>
      </c>
      <c r="U246" s="103"/>
      <c r="V246" s="230" t="str">
        <f>IF($B246=FALSE,"",IF($D$206="˝",ROUND(Angle_4_R6!L4*$F$206,$M$288),ROUND(Angle_4_R6!L4*$F$206/3600,$V$288)))</f>
        <v/>
      </c>
      <c r="W246" s="230" t="str">
        <f>IF($B246=FALSE,"",IF($D$206="˝",ROUND(Angle_4_R6!M4*$F$206,$M$288),ROUND(Angle_4_R6!M4*$F$206/3600,$V$288)))</f>
        <v/>
      </c>
      <c r="X246" s="230" t="str">
        <f t="shared" ref="X246:X275" si="84">IF($B246=FALSE,"",IF($D$206="˝",TEXT(N246,IF(N246&gt;=1000,"# ##0","0")),TEXT(N246/3600,IF(N246/3600&gt;=1000,"# ##","")&amp;$X$288)))</f>
        <v/>
      </c>
      <c r="Y246" s="190" t="str">
        <f t="shared" ref="Y246:Y275" si="85">IF($B246=FALSE,"",IF($D$206="˝",TEXT(R246,$P$288),TEXT(R246/3600,$X$288)))</f>
        <v/>
      </c>
      <c r="Z246" s="230" t="str">
        <f t="shared" ref="Z246:Z275" si="86">IF($B246=FALSE,"",IF($D$206="˝",TEXT(S246,IF(S246&gt;=1000,"# ##","")&amp;$P$288),TEXT(S246/3600,IF(S246/3600&gt;=1000,"# ##","")&amp;$X$288)))</f>
        <v/>
      </c>
      <c r="AA246" s="230" t="str">
        <f t="shared" ref="AA246:AA275" si="87">IF($B246=FALSE,"",IF($D$206="˝",TEXT(W246-N246,"± "&amp;P$288),TEXT(W246-N246/3600,"± "&amp;X$288)))</f>
        <v/>
      </c>
      <c r="AB246" s="230" t="str">
        <f t="shared" ref="AB246:AB275" si="88">IF($B246=FALSE,"",IF(F246="˝",IF(AND(V246&lt;=S246,S246&lt;=W246),"PASS","FAIL"),IF(AND(V246&lt;=T246,T246&lt;=W246),"PASS","FAIL")))</f>
        <v/>
      </c>
      <c r="AC246" s="230" t="str">
        <f t="shared" ref="AC246:AC275" si="89">IF($B246=FALSE,"",IF($D$206="˝",$H$289,$U$289))</f>
        <v/>
      </c>
    </row>
    <row r="247" spans="2:29" ht="15" customHeight="1">
      <c r="B247" s="232" t="b">
        <f>IF(TRIM(Angle_4_R6!C5)="",FALSE,TRUE)</f>
        <v>0</v>
      </c>
      <c r="C247" s="230" t="str">
        <f>IF($B247=FALSE,"",Angle_4_R6!A5)</f>
        <v/>
      </c>
      <c r="D247" s="230" t="str">
        <f>IF($B247=FALSE,"",Angle_4_R6!B5)</f>
        <v/>
      </c>
      <c r="E247" s="230" t="str">
        <f>IF($B247=FALSE,"",VALUE(Angle_4_R6!C5))</f>
        <v/>
      </c>
      <c r="F247" s="230" t="str">
        <f>IF($B247=FALSE,"",Angle_4_R6!D5)</f>
        <v/>
      </c>
      <c r="G247" s="232" t="str">
        <f>IF($B247=FALSE,"",Angle_4_R6!O5)</f>
        <v/>
      </c>
      <c r="H247" s="232" t="str">
        <f>IF($B247=FALSE,"",Angle_4_R6!P5)</f>
        <v/>
      </c>
      <c r="I247" s="232" t="str">
        <f>IF($B247=FALSE,"",Angle_4_R6!Q5)</f>
        <v/>
      </c>
      <c r="J247" s="232" t="str">
        <f>IF($B247=FALSE,"",Angle_4_R6!R5)</f>
        <v/>
      </c>
      <c r="K247" s="232" t="str">
        <f>IF($B247=FALSE,"",Angle_4_R6!S5)</f>
        <v/>
      </c>
      <c r="L247" s="232" t="str">
        <f t="shared" si="77"/>
        <v/>
      </c>
      <c r="M247" s="232" t="str">
        <f t="shared" si="78"/>
        <v/>
      </c>
      <c r="N247" s="237" t="str">
        <f t="shared" si="79"/>
        <v/>
      </c>
      <c r="O247" s="238" t="str">
        <f>IF($B247=FALSE,"",Angle_4_R6!D38)</f>
        <v/>
      </c>
      <c r="P247" s="239" t="str">
        <f t="shared" si="80"/>
        <v/>
      </c>
      <c r="Q247" s="240" t="str">
        <f t="shared" si="81"/>
        <v/>
      </c>
      <c r="R247" s="241" t="str">
        <f t="shared" si="82"/>
        <v/>
      </c>
      <c r="S247" s="241" t="str">
        <f t="shared" si="83"/>
        <v/>
      </c>
      <c r="T247" s="241" t="str">
        <f t="shared" ref="T247:T275" si="90">IF($B247=FALSE,"",ROUND((N247+R247)/3600,$V$288))</f>
        <v/>
      </c>
      <c r="U247" s="103"/>
      <c r="V247" s="230" t="str">
        <f>IF($B247=FALSE,"",IF($D$206="˝",ROUND(Angle_4_R6!L5*$F$206,$M$288),ROUND(Angle_4_R6!L5*$F$206/3600,$V$288)))</f>
        <v/>
      </c>
      <c r="W247" s="230" t="str">
        <f>IF($B247=FALSE,"",IF($D$206="˝",ROUND(Angle_4_R6!M5*$F$206,$M$288),ROUND(Angle_4_R6!M5*$F$206/3600,$V$288)))</f>
        <v/>
      </c>
      <c r="X247" s="230" t="str">
        <f t="shared" si="84"/>
        <v/>
      </c>
      <c r="Y247" s="190" t="str">
        <f t="shared" si="85"/>
        <v/>
      </c>
      <c r="Z247" s="230" t="str">
        <f t="shared" si="86"/>
        <v/>
      </c>
      <c r="AA247" s="230" t="str">
        <f t="shared" si="87"/>
        <v/>
      </c>
      <c r="AB247" s="230" t="str">
        <f t="shared" si="88"/>
        <v/>
      </c>
      <c r="AC247" s="230" t="str">
        <f t="shared" si="89"/>
        <v/>
      </c>
    </row>
    <row r="248" spans="2:29" ht="15" customHeight="1">
      <c r="B248" s="232" t="b">
        <f>IF(TRIM(Angle_4_R6!C6)="",FALSE,TRUE)</f>
        <v>0</v>
      </c>
      <c r="C248" s="230" t="str">
        <f>IF($B248=FALSE,"",Angle_4_R6!A6)</f>
        <v/>
      </c>
      <c r="D248" s="230" t="str">
        <f>IF($B248=FALSE,"",Angle_4_R6!B6)</f>
        <v/>
      </c>
      <c r="E248" s="230" t="str">
        <f>IF($B248=FALSE,"",VALUE(Angle_4_R6!C6))</f>
        <v/>
      </c>
      <c r="F248" s="230" t="str">
        <f>IF($B248=FALSE,"",Angle_4_R6!D6)</f>
        <v/>
      </c>
      <c r="G248" s="232" t="str">
        <f>IF($B248=FALSE,"",Angle_4_R6!O6)</f>
        <v/>
      </c>
      <c r="H248" s="232" t="str">
        <f>IF($B248=FALSE,"",Angle_4_R6!P6)</f>
        <v/>
      </c>
      <c r="I248" s="232" t="str">
        <f>IF($B248=FALSE,"",Angle_4_R6!Q6)</f>
        <v/>
      </c>
      <c r="J248" s="232" t="str">
        <f>IF($B248=FALSE,"",Angle_4_R6!R6)</f>
        <v/>
      </c>
      <c r="K248" s="232" t="str">
        <f>IF($B248=FALSE,"",Angle_4_R6!S6)</f>
        <v/>
      </c>
      <c r="L248" s="232" t="str">
        <f t="shared" si="77"/>
        <v/>
      </c>
      <c r="M248" s="232" t="str">
        <f t="shared" si="78"/>
        <v/>
      </c>
      <c r="N248" s="237" t="str">
        <f t="shared" si="79"/>
        <v/>
      </c>
      <c r="O248" s="238" t="str">
        <f>IF($B248=FALSE,"",Angle_4_R6!D39)</f>
        <v/>
      </c>
      <c r="P248" s="239" t="str">
        <f t="shared" si="80"/>
        <v/>
      </c>
      <c r="Q248" s="240" t="str">
        <f t="shared" si="81"/>
        <v/>
      </c>
      <c r="R248" s="241" t="str">
        <f t="shared" si="82"/>
        <v/>
      </c>
      <c r="S248" s="241" t="str">
        <f t="shared" si="83"/>
        <v/>
      </c>
      <c r="T248" s="241" t="str">
        <f t="shared" si="90"/>
        <v/>
      </c>
      <c r="U248" s="103"/>
      <c r="V248" s="230" t="str">
        <f>IF($B248=FALSE,"",IF($D$206="˝",ROUND(Angle_4_R6!L6*$F$206,$M$288),ROUND(Angle_4_R6!L6*$F$206/3600,$V$288)))</f>
        <v/>
      </c>
      <c r="W248" s="230" t="str">
        <f>IF($B248=FALSE,"",IF($D$206="˝",ROUND(Angle_4_R6!M6*$F$206,$M$288),ROUND(Angle_4_R6!M6*$F$206/3600,$V$288)))</f>
        <v/>
      </c>
      <c r="X248" s="230" t="str">
        <f t="shared" si="84"/>
        <v/>
      </c>
      <c r="Y248" s="190" t="str">
        <f t="shared" si="85"/>
        <v/>
      </c>
      <c r="Z248" s="230" t="str">
        <f t="shared" si="86"/>
        <v/>
      </c>
      <c r="AA248" s="230" t="str">
        <f t="shared" si="87"/>
        <v/>
      </c>
      <c r="AB248" s="230" t="str">
        <f t="shared" si="88"/>
        <v/>
      </c>
      <c r="AC248" s="230" t="str">
        <f t="shared" si="89"/>
        <v/>
      </c>
    </row>
    <row r="249" spans="2:29" ht="15" customHeight="1">
      <c r="B249" s="232" t="b">
        <f>IF(TRIM(Angle_4_R6!C7)="",FALSE,TRUE)</f>
        <v>0</v>
      </c>
      <c r="C249" s="230" t="str">
        <f>IF($B249=FALSE,"",Angle_4_R6!A7)</f>
        <v/>
      </c>
      <c r="D249" s="230" t="str">
        <f>IF($B249=FALSE,"",Angle_4_R6!B7)</f>
        <v/>
      </c>
      <c r="E249" s="230" t="str">
        <f>IF($B249=FALSE,"",VALUE(Angle_4_R6!C7))</f>
        <v/>
      </c>
      <c r="F249" s="230" t="str">
        <f>IF($B249=FALSE,"",Angle_4_R6!D7)</f>
        <v/>
      </c>
      <c r="G249" s="232" t="str">
        <f>IF($B249=FALSE,"",Angle_4_R6!O7)</f>
        <v/>
      </c>
      <c r="H249" s="232" t="str">
        <f>IF($B249=FALSE,"",Angle_4_R6!P7)</f>
        <v/>
      </c>
      <c r="I249" s="232" t="str">
        <f>IF($B249=FALSE,"",Angle_4_R6!Q7)</f>
        <v/>
      </c>
      <c r="J249" s="232" t="str">
        <f>IF($B249=FALSE,"",Angle_4_R6!R7)</f>
        <v/>
      </c>
      <c r="K249" s="232" t="str">
        <f>IF($B249=FALSE,"",Angle_4_R6!S7)</f>
        <v/>
      </c>
      <c r="L249" s="232" t="str">
        <f t="shared" si="77"/>
        <v/>
      </c>
      <c r="M249" s="232" t="str">
        <f t="shared" si="78"/>
        <v/>
      </c>
      <c r="N249" s="237" t="str">
        <f t="shared" si="79"/>
        <v/>
      </c>
      <c r="O249" s="238" t="str">
        <f>IF($B249=FALSE,"",Angle_4_R6!D40)</f>
        <v/>
      </c>
      <c r="P249" s="239" t="str">
        <f t="shared" si="80"/>
        <v/>
      </c>
      <c r="Q249" s="240" t="str">
        <f t="shared" si="81"/>
        <v/>
      </c>
      <c r="R249" s="241" t="str">
        <f t="shared" si="82"/>
        <v/>
      </c>
      <c r="S249" s="241" t="str">
        <f t="shared" si="83"/>
        <v/>
      </c>
      <c r="T249" s="241" t="str">
        <f t="shared" si="90"/>
        <v/>
      </c>
      <c r="U249" s="103"/>
      <c r="V249" s="230" t="str">
        <f>IF($B249=FALSE,"",IF($D$206="˝",ROUND(Angle_4_R6!L7*$F$206,$M$288),ROUND(Angle_4_R6!L7*$F$206/3600,$V$288)))</f>
        <v/>
      </c>
      <c r="W249" s="230" t="str">
        <f>IF($B249=FALSE,"",IF($D$206="˝",ROUND(Angle_4_R6!M7*$F$206,$M$288),ROUND(Angle_4_R6!M7*$F$206/3600,$V$288)))</f>
        <v/>
      </c>
      <c r="X249" s="230" t="str">
        <f t="shared" si="84"/>
        <v/>
      </c>
      <c r="Y249" s="190" t="str">
        <f t="shared" si="85"/>
        <v/>
      </c>
      <c r="Z249" s="230" t="str">
        <f t="shared" si="86"/>
        <v/>
      </c>
      <c r="AA249" s="230" t="str">
        <f t="shared" si="87"/>
        <v/>
      </c>
      <c r="AB249" s="230" t="str">
        <f t="shared" si="88"/>
        <v/>
      </c>
      <c r="AC249" s="230" t="str">
        <f t="shared" si="89"/>
        <v/>
      </c>
    </row>
    <row r="250" spans="2:29" ht="15" customHeight="1">
      <c r="B250" s="232" t="b">
        <f>IF(TRIM(Angle_4_R6!C8)="",FALSE,TRUE)</f>
        <v>0</v>
      </c>
      <c r="C250" s="230" t="str">
        <f>IF($B250=FALSE,"",Angle_4_R6!A8)</f>
        <v/>
      </c>
      <c r="D250" s="230" t="str">
        <f>IF($B250=FALSE,"",Angle_4_R6!B8)</f>
        <v/>
      </c>
      <c r="E250" s="230" t="str">
        <f>IF($B250=FALSE,"",VALUE(Angle_4_R6!C8))</f>
        <v/>
      </c>
      <c r="F250" s="230" t="str">
        <f>IF($B250=FALSE,"",Angle_4_R6!D8)</f>
        <v/>
      </c>
      <c r="G250" s="232" t="str">
        <f>IF($B250=FALSE,"",Angle_4_R6!O8)</f>
        <v/>
      </c>
      <c r="H250" s="232" t="str">
        <f>IF($B250=FALSE,"",Angle_4_R6!P8)</f>
        <v/>
      </c>
      <c r="I250" s="232" t="str">
        <f>IF($B250=FALSE,"",Angle_4_R6!Q8)</f>
        <v/>
      </c>
      <c r="J250" s="232" t="str">
        <f>IF($B250=FALSE,"",Angle_4_R6!R8)</f>
        <v/>
      </c>
      <c r="K250" s="232" t="str">
        <f>IF($B250=FALSE,"",Angle_4_R6!S8)</f>
        <v/>
      </c>
      <c r="L250" s="232" t="str">
        <f t="shared" si="77"/>
        <v/>
      </c>
      <c r="M250" s="232" t="str">
        <f t="shared" si="78"/>
        <v/>
      </c>
      <c r="N250" s="237" t="str">
        <f t="shared" si="79"/>
        <v/>
      </c>
      <c r="O250" s="238" t="str">
        <f>IF($B250=FALSE,"",Angle_4_R6!D41)</f>
        <v/>
      </c>
      <c r="P250" s="239" t="str">
        <f t="shared" si="80"/>
        <v/>
      </c>
      <c r="Q250" s="240" t="str">
        <f t="shared" si="81"/>
        <v/>
      </c>
      <c r="R250" s="241" t="str">
        <f t="shared" si="82"/>
        <v/>
      </c>
      <c r="S250" s="241" t="str">
        <f t="shared" si="83"/>
        <v/>
      </c>
      <c r="T250" s="241" t="str">
        <f t="shared" si="90"/>
        <v/>
      </c>
      <c r="U250" s="103"/>
      <c r="V250" s="230" t="str">
        <f>IF($B250=FALSE,"",IF($D$206="˝",ROUND(Angle_4_R6!L8*$F$206,$M$288),ROUND(Angle_4_R6!L8*$F$206/3600,$V$288)))</f>
        <v/>
      </c>
      <c r="W250" s="230" t="str">
        <f>IF($B250=FALSE,"",IF($D$206="˝",ROUND(Angle_4_R6!M8*$F$206,$M$288),ROUND(Angle_4_R6!M8*$F$206/3600,$V$288)))</f>
        <v/>
      </c>
      <c r="X250" s="230" t="str">
        <f t="shared" si="84"/>
        <v/>
      </c>
      <c r="Y250" s="190" t="str">
        <f t="shared" si="85"/>
        <v/>
      </c>
      <c r="Z250" s="230" t="str">
        <f t="shared" si="86"/>
        <v/>
      </c>
      <c r="AA250" s="230" t="str">
        <f t="shared" si="87"/>
        <v/>
      </c>
      <c r="AB250" s="230" t="str">
        <f t="shared" si="88"/>
        <v/>
      </c>
      <c r="AC250" s="230" t="str">
        <f t="shared" si="89"/>
        <v/>
      </c>
    </row>
    <row r="251" spans="2:29" ht="15" customHeight="1">
      <c r="B251" s="232" t="b">
        <f>IF(TRIM(Angle_4_R6!C9)="",FALSE,TRUE)</f>
        <v>0</v>
      </c>
      <c r="C251" s="230" t="str">
        <f>IF($B251=FALSE,"",Angle_4_R6!A9)</f>
        <v/>
      </c>
      <c r="D251" s="230" t="str">
        <f>IF($B251=FALSE,"",Angle_4_R6!B9)</f>
        <v/>
      </c>
      <c r="E251" s="230" t="str">
        <f>IF($B251=FALSE,"",VALUE(Angle_4_R6!C9))</f>
        <v/>
      </c>
      <c r="F251" s="230" t="str">
        <f>IF($B251=FALSE,"",Angle_4_R6!D9)</f>
        <v/>
      </c>
      <c r="G251" s="232" t="str">
        <f>IF($B251=FALSE,"",Angle_4_R6!O9)</f>
        <v/>
      </c>
      <c r="H251" s="232" t="str">
        <f>IF($B251=FALSE,"",Angle_4_R6!P9)</f>
        <v/>
      </c>
      <c r="I251" s="232" t="str">
        <f>IF($B251=FALSE,"",Angle_4_R6!Q9)</f>
        <v/>
      </c>
      <c r="J251" s="232" t="str">
        <f>IF($B251=FALSE,"",Angle_4_R6!R9)</f>
        <v/>
      </c>
      <c r="K251" s="232" t="str">
        <f>IF($B251=FALSE,"",Angle_4_R6!S9)</f>
        <v/>
      </c>
      <c r="L251" s="232" t="str">
        <f t="shared" si="77"/>
        <v/>
      </c>
      <c r="M251" s="232" t="str">
        <f t="shared" si="78"/>
        <v/>
      </c>
      <c r="N251" s="237" t="str">
        <f t="shared" si="79"/>
        <v/>
      </c>
      <c r="O251" s="238" t="str">
        <f>IF($B251=FALSE,"",Angle_4_R6!D42)</f>
        <v/>
      </c>
      <c r="P251" s="239" t="str">
        <f t="shared" si="80"/>
        <v/>
      </c>
      <c r="Q251" s="240" t="str">
        <f t="shared" si="81"/>
        <v/>
      </c>
      <c r="R251" s="241" t="str">
        <f t="shared" si="82"/>
        <v/>
      </c>
      <c r="S251" s="241" t="str">
        <f t="shared" si="83"/>
        <v/>
      </c>
      <c r="T251" s="241" t="str">
        <f t="shared" si="90"/>
        <v/>
      </c>
      <c r="U251" s="103"/>
      <c r="V251" s="230" t="str">
        <f>IF($B251=FALSE,"",IF($D$206="˝",ROUND(Angle_4_R6!L9*$F$206,$M$288),ROUND(Angle_4_R6!L9*$F$206/3600,$V$288)))</f>
        <v/>
      </c>
      <c r="W251" s="230" t="str">
        <f>IF($B251=FALSE,"",IF($D$206="˝",ROUND(Angle_4_R6!M9*$F$206,$M$288),ROUND(Angle_4_R6!M9*$F$206/3600,$V$288)))</f>
        <v/>
      </c>
      <c r="X251" s="230" t="str">
        <f t="shared" si="84"/>
        <v/>
      </c>
      <c r="Y251" s="190" t="str">
        <f t="shared" si="85"/>
        <v/>
      </c>
      <c r="Z251" s="230" t="str">
        <f t="shared" si="86"/>
        <v/>
      </c>
      <c r="AA251" s="230" t="str">
        <f t="shared" si="87"/>
        <v/>
      </c>
      <c r="AB251" s="230" t="str">
        <f t="shared" si="88"/>
        <v/>
      </c>
      <c r="AC251" s="230" t="str">
        <f t="shared" si="89"/>
        <v/>
      </c>
    </row>
    <row r="252" spans="2:29" ht="15" customHeight="1">
      <c r="B252" s="232" t="b">
        <f>IF(TRIM(Angle_4_R6!C10)="",FALSE,TRUE)</f>
        <v>0</v>
      </c>
      <c r="C252" s="230" t="str">
        <f>IF($B252=FALSE,"",Angle_4_R6!A10)</f>
        <v/>
      </c>
      <c r="D252" s="230" t="str">
        <f>IF($B252=FALSE,"",Angle_4_R6!B10)</f>
        <v/>
      </c>
      <c r="E252" s="230" t="str">
        <f>IF($B252=FALSE,"",VALUE(Angle_4_R6!C10))</f>
        <v/>
      </c>
      <c r="F252" s="230" t="str">
        <f>IF($B252=FALSE,"",Angle_4_R6!D10)</f>
        <v/>
      </c>
      <c r="G252" s="232" t="str">
        <f>IF($B252=FALSE,"",Angle_4_R6!O10)</f>
        <v/>
      </c>
      <c r="H252" s="232" t="str">
        <f>IF($B252=FALSE,"",Angle_4_R6!P10)</f>
        <v/>
      </c>
      <c r="I252" s="232" t="str">
        <f>IF($B252=FALSE,"",Angle_4_R6!Q10)</f>
        <v/>
      </c>
      <c r="J252" s="232" t="str">
        <f>IF($B252=FALSE,"",Angle_4_R6!R10)</f>
        <v/>
      </c>
      <c r="K252" s="232" t="str">
        <f>IF($B252=FALSE,"",Angle_4_R6!S10)</f>
        <v/>
      </c>
      <c r="L252" s="232" t="str">
        <f t="shared" si="77"/>
        <v/>
      </c>
      <c r="M252" s="232" t="str">
        <f t="shared" si="78"/>
        <v/>
      </c>
      <c r="N252" s="237" t="str">
        <f t="shared" si="79"/>
        <v/>
      </c>
      <c r="O252" s="238" t="str">
        <f>IF($B252=FALSE,"",Angle_4_R6!D43)</f>
        <v/>
      </c>
      <c r="P252" s="239" t="str">
        <f t="shared" si="80"/>
        <v/>
      </c>
      <c r="Q252" s="240" t="str">
        <f t="shared" si="81"/>
        <v/>
      </c>
      <c r="R252" s="241" t="str">
        <f t="shared" si="82"/>
        <v/>
      </c>
      <c r="S252" s="241" t="str">
        <f t="shared" si="83"/>
        <v/>
      </c>
      <c r="T252" s="241" t="str">
        <f t="shared" si="90"/>
        <v/>
      </c>
      <c r="U252" s="103"/>
      <c r="V252" s="230" t="str">
        <f>IF($B252=FALSE,"",IF($D$206="˝",ROUND(Angle_4_R6!L10*$F$206,$M$288),ROUND(Angle_4_R6!L10*$F$206/3600,$V$288)))</f>
        <v/>
      </c>
      <c r="W252" s="230" t="str">
        <f>IF($B252=FALSE,"",IF($D$206="˝",ROUND(Angle_4_R6!M10*$F$206,$M$288),ROUND(Angle_4_R6!M10*$F$206/3600,$V$288)))</f>
        <v/>
      </c>
      <c r="X252" s="230" t="str">
        <f t="shared" si="84"/>
        <v/>
      </c>
      <c r="Y252" s="190" t="str">
        <f t="shared" si="85"/>
        <v/>
      </c>
      <c r="Z252" s="230" t="str">
        <f t="shared" si="86"/>
        <v/>
      </c>
      <c r="AA252" s="230" t="str">
        <f t="shared" si="87"/>
        <v/>
      </c>
      <c r="AB252" s="230" t="str">
        <f t="shared" si="88"/>
        <v/>
      </c>
      <c r="AC252" s="230" t="str">
        <f t="shared" si="89"/>
        <v/>
      </c>
    </row>
    <row r="253" spans="2:29" ht="15" customHeight="1">
      <c r="B253" s="232" t="b">
        <f>IF(TRIM(Angle_4_R6!C11)="",FALSE,TRUE)</f>
        <v>0</v>
      </c>
      <c r="C253" s="230" t="str">
        <f>IF($B253=FALSE,"",Angle_4_R6!A11)</f>
        <v/>
      </c>
      <c r="D253" s="230" t="str">
        <f>IF($B253=FALSE,"",Angle_4_R6!B11)</f>
        <v/>
      </c>
      <c r="E253" s="230" t="str">
        <f>IF($B253=FALSE,"",VALUE(Angle_4_R6!C11))</f>
        <v/>
      </c>
      <c r="F253" s="230" t="str">
        <f>IF($B253=FALSE,"",Angle_4_R6!D11)</f>
        <v/>
      </c>
      <c r="G253" s="232" t="str">
        <f>IF($B253=FALSE,"",Angle_4_R6!O11)</f>
        <v/>
      </c>
      <c r="H253" s="232" t="str">
        <f>IF($B253=FALSE,"",Angle_4_R6!P11)</f>
        <v/>
      </c>
      <c r="I253" s="232" t="str">
        <f>IF($B253=FALSE,"",Angle_4_R6!Q11)</f>
        <v/>
      </c>
      <c r="J253" s="232" t="str">
        <f>IF($B253=FALSE,"",Angle_4_R6!R11)</f>
        <v/>
      </c>
      <c r="K253" s="232" t="str">
        <f>IF($B253=FALSE,"",Angle_4_R6!S11)</f>
        <v/>
      </c>
      <c r="L253" s="232" t="str">
        <f t="shared" si="77"/>
        <v/>
      </c>
      <c r="M253" s="232" t="str">
        <f t="shared" si="78"/>
        <v/>
      </c>
      <c r="N253" s="237" t="str">
        <f t="shared" si="79"/>
        <v/>
      </c>
      <c r="O253" s="238" t="str">
        <f>IF($B253=FALSE,"",Angle_4_R6!D44)</f>
        <v/>
      </c>
      <c r="P253" s="239" t="str">
        <f t="shared" si="80"/>
        <v/>
      </c>
      <c r="Q253" s="240" t="str">
        <f t="shared" si="81"/>
        <v/>
      </c>
      <c r="R253" s="241" t="str">
        <f t="shared" si="82"/>
        <v/>
      </c>
      <c r="S253" s="241" t="str">
        <f t="shared" si="83"/>
        <v/>
      </c>
      <c r="T253" s="241" t="str">
        <f t="shared" si="90"/>
        <v/>
      </c>
      <c r="U253" s="103"/>
      <c r="V253" s="230" t="str">
        <f>IF($B253=FALSE,"",IF($D$206="˝",ROUND(Angle_4_R6!L11*$F$206,$M$288),ROUND(Angle_4_R6!L11*$F$206/3600,$V$288)))</f>
        <v/>
      </c>
      <c r="W253" s="230" t="str">
        <f>IF($B253=FALSE,"",IF($D$206="˝",ROUND(Angle_4_R6!M11*$F$206,$M$288),ROUND(Angle_4_R6!M11*$F$206/3600,$V$288)))</f>
        <v/>
      </c>
      <c r="X253" s="230" t="str">
        <f t="shared" si="84"/>
        <v/>
      </c>
      <c r="Y253" s="190" t="str">
        <f t="shared" si="85"/>
        <v/>
      </c>
      <c r="Z253" s="230" t="str">
        <f t="shared" si="86"/>
        <v/>
      </c>
      <c r="AA253" s="230" t="str">
        <f t="shared" si="87"/>
        <v/>
      </c>
      <c r="AB253" s="230" t="str">
        <f t="shared" si="88"/>
        <v/>
      </c>
      <c r="AC253" s="230" t="str">
        <f t="shared" si="89"/>
        <v/>
      </c>
    </row>
    <row r="254" spans="2:29" ht="15" customHeight="1">
      <c r="B254" s="232" t="b">
        <f>IF(TRIM(Angle_4_R6!C12)="",FALSE,TRUE)</f>
        <v>0</v>
      </c>
      <c r="C254" s="230" t="str">
        <f>IF($B254=FALSE,"",Angle_4_R6!A12)</f>
        <v/>
      </c>
      <c r="D254" s="230" t="str">
        <f>IF($B254=FALSE,"",Angle_4_R6!B12)</f>
        <v/>
      </c>
      <c r="E254" s="230" t="str">
        <f>IF($B254=FALSE,"",VALUE(Angle_4_R6!C12))</f>
        <v/>
      </c>
      <c r="F254" s="230" t="str">
        <f>IF($B254=FALSE,"",Angle_4_R6!D12)</f>
        <v/>
      </c>
      <c r="G254" s="232" t="str">
        <f>IF($B254=FALSE,"",Angle_4_R6!O12)</f>
        <v/>
      </c>
      <c r="H254" s="232" t="str">
        <f>IF($B254=FALSE,"",Angle_4_R6!P12)</f>
        <v/>
      </c>
      <c r="I254" s="232" t="str">
        <f>IF($B254=FALSE,"",Angle_4_R6!Q12)</f>
        <v/>
      </c>
      <c r="J254" s="232" t="str">
        <f>IF($B254=FALSE,"",Angle_4_R6!R12)</f>
        <v/>
      </c>
      <c r="K254" s="232" t="str">
        <f>IF($B254=FALSE,"",Angle_4_R6!S12)</f>
        <v/>
      </c>
      <c r="L254" s="232" t="str">
        <f t="shared" si="77"/>
        <v/>
      </c>
      <c r="M254" s="232" t="str">
        <f t="shared" si="78"/>
        <v/>
      </c>
      <c r="N254" s="237" t="str">
        <f t="shared" si="79"/>
        <v/>
      </c>
      <c r="O254" s="238" t="str">
        <f>IF($B254=FALSE,"",Angle_4_R6!D45)</f>
        <v/>
      </c>
      <c r="P254" s="239" t="str">
        <f t="shared" si="80"/>
        <v/>
      </c>
      <c r="Q254" s="240" t="str">
        <f t="shared" si="81"/>
        <v/>
      </c>
      <c r="R254" s="241" t="str">
        <f t="shared" si="82"/>
        <v/>
      </c>
      <c r="S254" s="241" t="str">
        <f t="shared" si="83"/>
        <v/>
      </c>
      <c r="T254" s="241" t="str">
        <f t="shared" si="90"/>
        <v/>
      </c>
      <c r="U254" s="103"/>
      <c r="V254" s="230" t="str">
        <f>IF($B254=FALSE,"",IF($D$206="˝",ROUND(Angle_4_R6!L12*$F$206,$M$288),ROUND(Angle_4_R6!L12*$F$206/3600,$V$288)))</f>
        <v/>
      </c>
      <c r="W254" s="230" t="str">
        <f>IF($B254=FALSE,"",IF($D$206="˝",ROUND(Angle_4_R6!M12*$F$206,$M$288),ROUND(Angle_4_R6!M12*$F$206/3600,$V$288)))</f>
        <v/>
      </c>
      <c r="X254" s="230" t="str">
        <f t="shared" si="84"/>
        <v/>
      </c>
      <c r="Y254" s="190" t="str">
        <f t="shared" si="85"/>
        <v/>
      </c>
      <c r="Z254" s="230" t="str">
        <f t="shared" si="86"/>
        <v/>
      </c>
      <c r="AA254" s="230" t="str">
        <f t="shared" si="87"/>
        <v/>
      </c>
      <c r="AB254" s="230" t="str">
        <f t="shared" si="88"/>
        <v/>
      </c>
      <c r="AC254" s="230" t="str">
        <f t="shared" si="89"/>
        <v/>
      </c>
    </row>
    <row r="255" spans="2:29" ht="15" customHeight="1">
      <c r="B255" s="232" t="b">
        <f>IF(TRIM(Angle_4_R6!C13)="",FALSE,TRUE)</f>
        <v>0</v>
      </c>
      <c r="C255" s="230" t="str">
        <f>IF($B255=FALSE,"",Angle_4_R6!A13)</f>
        <v/>
      </c>
      <c r="D255" s="230" t="str">
        <f>IF($B255=FALSE,"",Angle_4_R6!B13)</f>
        <v/>
      </c>
      <c r="E255" s="230" t="str">
        <f>IF($B255=FALSE,"",VALUE(Angle_4_R6!C13))</f>
        <v/>
      </c>
      <c r="F255" s="230" t="str">
        <f>IF($B255=FALSE,"",Angle_4_R6!D13)</f>
        <v/>
      </c>
      <c r="G255" s="232" t="str">
        <f>IF($B255=FALSE,"",Angle_4_R6!O13)</f>
        <v/>
      </c>
      <c r="H255" s="232" t="str">
        <f>IF($B255=FALSE,"",Angle_4_R6!P13)</f>
        <v/>
      </c>
      <c r="I255" s="232" t="str">
        <f>IF($B255=FALSE,"",Angle_4_R6!Q13)</f>
        <v/>
      </c>
      <c r="J255" s="232" t="str">
        <f>IF($B255=FALSE,"",Angle_4_R6!R13)</f>
        <v/>
      </c>
      <c r="K255" s="232" t="str">
        <f>IF($B255=FALSE,"",Angle_4_R6!S13)</f>
        <v/>
      </c>
      <c r="L255" s="232" t="str">
        <f t="shared" si="77"/>
        <v/>
      </c>
      <c r="M255" s="232" t="str">
        <f t="shared" si="78"/>
        <v/>
      </c>
      <c r="N255" s="237" t="str">
        <f t="shared" si="79"/>
        <v/>
      </c>
      <c r="O255" s="238" t="str">
        <f>IF($B255=FALSE,"",Angle_4_R6!D46)</f>
        <v/>
      </c>
      <c r="P255" s="239" t="str">
        <f t="shared" si="80"/>
        <v/>
      </c>
      <c r="Q255" s="240" t="str">
        <f t="shared" si="81"/>
        <v/>
      </c>
      <c r="R255" s="241" t="str">
        <f t="shared" si="82"/>
        <v/>
      </c>
      <c r="S255" s="241" t="str">
        <f t="shared" si="83"/>
        <v/>
      </c>
      <c r="T255" s="241" t="str">
        <f t="shared" si="90"/>
        <v/>
      </c>
      <c r="U255" s="103"/>
      <c r="V255" s="230" t="str">
        <f>IF($B255=FALSE,"",IF($D$206="˝",ROUND(Angle_4_R6!L13*$F$206,$M$288),ROUND(Angle_4_R6!L13*$F$206/3600,$V$288)))</f>
        <v/>
      </c>
      <c r="W255" s="230" t="str">
        <f>IF($B255=FALSE,"",IF($D$206="˝",ROUND(Angle_4_R6!M13*$F$206,$M$288),ROUND(Angle_4_R6!M13*$F$206/3600,$V$288)))</f>
        <v/>
      </c>
      <c r="X255" s="230" t="str">
        <f t="shared" si="84"/>
        <v/>
      </c>
      <c r="Y255" s="190" t="str">
        <f t="shared" si="85"/>
        <v/>
      </c>
      <c r="Z255" s="230" t="str">
        <f t="shared" si="86"/>
        <v/>
      </c>
      <c r="AA255" s="230" t="str">
        <f t="shared" si="87"/>
        <v/>
      </c>
      <c r="AB255" s="230" t="str">
        <f t="shared" si="88"/>
        <v/>
      </c>
      <c r="AC255" s="230" t="str">
        <f t="shared" si="89"/>
        <v/>
      </c>
    </row>
    <row r="256" spans="2:29" ht="15" customHeight="1">
      <c r="B256" s="232" t="b">
        <f>IF(TRIM(Angle_4_R6!C14)="",FALSE,TRUE)</f>
        <v>0</v>
      </c>
      <c r="C256" s="230" t="str">
        <f>IF($B256=FALSE,"",Angle_4_R6!A14)</f>
        <v/>
      </c>
      <c r="D256" s="230" t="str">
        <f>IF($B256=FALSE,"",Angle_4_R6!B14)</f>
        <v/>
      </c>
      <c r="E256" s="230" t="str">
        <f>IF($B256=FALSE,"",VALUE(Angle_4_R6!C14))</f>
        <v/>
      </c>
      <c r="F256" s="230" t="str">
        <f>IF($B256=FALSE,"",Angle_4_R6!D14)</f>
        <v/>
      </c>
      <c r="G256" s="232" t="str">
        <f>IF($B256=FALSE,"",Angle_4_R6!O14)</f>
        <v/>
      </c>
      <c r="H256" s="232" t="str">
        <f>IF($B256=FALSE,"",Angle_4_R6!P14)</f>
        <v/>
      </c>
      <c r="I256" s="232" t="str">
        <f>IF($B256=FALSE,"",Angle_4_R6!Q14)</f>
        <v/>
      </c>
      <c r="J256" s="232" t="str">
        <f>IF($B256=FALSE,"",Angle_4_R6!R14)</f>
        <v/>
      </c>
      <c r="K256" s="232" t="str">
        <f>IF($B256=FALSE,"",Angle_4_R6!S14)</f>
        <v/>
      </c>
      <c r="L256" s="232" t="str">
        <f t="shared" si="77"/>
        <v/>
      </c>
      <c r="M256" s="232" t="str">
        <f t="shared" si="78"/>
        <v/>
      </c>
      <c r="N256" s="237" t="str">
        <f t="shared" si="79"/>
        <v/>
      </c>
      <c r="O256" s="238" t="str">
        <f>IF($B256=FALSE,"",Angle_4_R6!D47)</f>
        <v/>
      </c>
      <c r="P256" s="239" t="str">
        <f t="shared" si="80"/>
        <v/>
      </c>
      <c r="Q256" s="240" t="str">
        <f t="shared" si="81"/>
        <v/>
      </c>
      <c r="R256" s="241" t="str">
        <f t="shared" si="82"/>
        <v/>
      </c>
      <c r="S256" s="241" t="str">
        <f t="shared" si="83"/>
        <v/>
      </c>
      <c r="T256" s="241" t="str">
        <f t="shared" si="90"/>
        <v/>
      </c>
      <c r="U256" s="103"/>
      <c r="V256" s="230" t="str">
        <f>IF($B256=FALSE,"",IF($D$206="˝",ROUND(Angle_4_R6!L14*$F$206,$M$288),ROUND(Angle_4_R6!L14*$F$206/3600,$V$288)))</f>
        <v/>
      </c>
      <c r="W256" s="230" t="str">
        <f>IF($B256=FALSE,"",IF($D$206="˝",ROUND(Angle_4_R6!M14*$F$206,$M$288),ROUND(Angle_4_R6!M14*$F$206/3600,$V$288)))</f>
        <v/>
      </c>
      <c r="X256" s="230" t="str">
        <f t="shared" si="84"/>
        <v/>
      </c>
      <c r="Y256" s="190" t="str">
        <f t="shared" si="85"/>
        <v/>
      </c>
      <c r="Z256" s="230" t="str">
        <f t="shared" si="86"/>
        <v/>
      </c>
      <c r="AA256" s="230" t="str">
        <f t="shared" si="87"/>
        <v/>
      </c>
      <c r="AB256" s="230" t="str">
        <f t="shared" si="88"/>
        <v/>
      </c>
      <c r="AC256" s="230" t="str">
        <f t="shared" si="89"/>
        <v/>
      </c>
    </row>
    <row r="257" spans="2:29" ht="15" customHeight="1">
      <c r="B257" s="232" t="b">
        <f>IF(TRIM(Angle_4_R6!C15)="",FALSE,TRUE)</f>
        <v>0</v>
      </c>
      <c r="C257" s="230" t="str">
        <f>IF($B257=FALSE,"",Angle_4_R6!A15)</f>
        <v/>
      </c>
      <c r="D257" s="230" t="str">
        <f>IF($B257=FALSE,"",Angle_4_R6!B15)</f>
        <v/>
      </c>
      <c r="E257" s="230" t="str">
        <f>IF($B257=FALSE,"",VALUE(Angle_4_R6!C15))</f>
        <v/>
      </c>
      <c r="F257" s="230" t="str">
        <f>IF($B257=FALSE,"",Angle_4_R6!D15)</f>
        <v/>
      </c>
      <c r="G257" s="232" t="str">
        <f>IF($B257=FALSE,"",Angle_4_R6!O15)</f>
        <v/>
      </c>
      <c r="H257" s="232" t="str">
        <f>IF($B257=FALSE,"",Angle_4_R6!P15)</f>
        <v/>
      </c>
      <c r="I257" s="232" t="str">
        <f>IF($B257=FALSE,"",Angle_4_R6!Q15)</f>
        <v/>
      </c>
      <c r="J257" s="232" t="str">
        <f>IF($B257=FALSE,"",Angle_4_R6!R15)</f>
        <v/>
      </c>
      <c r="K257" s="232" t="str">
        <f>IF($B257=FALSE,"",Angle_4_R6!S15)</f>
        <v/>
      </c>
      <c r="L257" s="232" t="str">
        <f t="shared" si="77"/>
        <v/>
      </c>
      <c r="M257" s="232" t="str">
        <f t="shared" si="78"/>
        <v/>
      </c>
      <c r="N257" s="237" t="str">
        <f t="shared" si="79"/>
        <v/>
      </c>
      <c r="O257" s="238" t="str">
        <f>IF($B257=FALSE,"",Angle_4_R6!D48)</f>
        <v/>
      </c>
      <c r="P257" s="239" t="str">
        <f t="shared" si="80"/>
        <v/>
      </c>
      <c r="Q257" s="240" t="str">
        <f t="shared" si="81"/>
        <v/>
      </c>
      <c r="R257" s="241" t="str">
        <f t="shared" si="82"/>
        <v/>
      </c>
      <c r="S257" s="241" t="str">
        <f t="shared" si="83"/>
        <v/>
      </c>
      <c r="T257" s="241" t="str">
        <f t="shared" si="90"/>
        <v/>
      </c>
      <c r="U257" s="103"/>
      <c r="V257" s="230" t="str">
        <f>IF($B257=FALSE,"",IF($D$206="˝",ROUND(Angle_4_R6!L15*$F$206,$M$288),ROUND(Angle_4_R6!L15*$F$206/3600,$V$288)))</f>
        <v/>
      </c>
      <c r="W257" s="230" t="str">
        <f>IF($B257=FALSE,"",IF($D$206="˝",ROUND(Angle_4_R6!M15*$F$206,$M$288),ROUND(Angle_4_R6!M15*$F$206/3600,$V$288)))</f>
        <v/>
      </c>
      <c r="X257" s="230" t="str">
        <f t="shared" si="84"/>
        <v/>
      </c>
      <c r="Y257" s="190" t="str">
        <f t="shared" si="85"/>
        <v/>
      </c>
      <c r="Z257" s="230" t="str">
        <f t="shared" si="86"/>
        <v/>
      </c>
      <c r="AA257" s="230" t="str">
        <f t="shared" si="87"/>
        <v/>
      </c>
      <c r="AB257" s="230" t="str">
        <f t="shared" si="88"/>
        <v/>
      </c>
      <c r="AC257" s="230" t="str">
        <f t="shared" si="89"/>
        <v/>
      </c>
    </row>
    <row r="258" spans="2:29" ht="15" customHeight="1">
      <c r="B258" s="232" t="b">
        <f>IF(TRIM(Angle_4_R6!C16)="",FALSE,TRUE)</f>
        <v>0</v>
      </c>
      <c r="C258" s="230" t="str">
        <f>IF($B258=FALSE,"",Angle_4_R6!A16)</f>
        <v/>
      </c>
      <c r="D258" s="230" t="str">
        <f>IF($B258=FALSE,"",Angle_4_R6!B16)</f>
        <v/>
      </c>
      <c r="E258" s="230" t="str">
        <f>IF($B258=FALSE,"",VALUE(Angle_4_R6!C16))</f>
        <v/>
      </c>
      <c r="F258" s="230" t="str">
        <f>IF($B258=FALSE,"",Angle_4_R6!D16)</f>
        <v/>
      </c>
      <c r="G258" s="232" t="str">
        <f>IF($B258=FALSE,"",Angle_4_R6!O16)</f>
        <v/>
      </c>
      <c r="H258" s="232" t="str">
        <f>IF($B258=FALSE,"",Angle_4_R6!P16)</f>
        <v/>
      </c>
      <c r="I258" s="232" t="str">
        <f>IF($B258=FALSE,"",Angle_4_R6!Q16)</f>
        <v/>
      </c>
      <c r="J258" s="232" t="str">
        <f>IF($B258=FALSE,"",Angle_4_R6!R16)</f>
        <v/>
      </c>
      <c r="K258" s="232" t="str">
        <f>IF($B258=FALSE,"",Angle_4_R6!S16)</f>
        <v/>
      </c>
      <c r="L258" s="232" t="str">
        <f t="shared" si="77"/>
        <v/>
      </c>
      <c r="M258" s="232" t="str">
        <f t="shared" si="78"/>
        <v/>
      </c>
      <c r="N258" s="237" t="str">
        <f t="shared" si="79"/>
        <v/>
      </c>
      <c r="O258" s="238" t="str">
        <f>IF($B258=FALSE,"",Angle_4_R6!D49)</f>
        <v/>
      </c>
      <c r="P258" s="239" t="str">
        <f t="shared" si="80"/>
        <v/>
      </c>
      <c r="Q258" s="240" t="str">
        <f t="shared" si="81"/>
        <v/>
      </c>
      <c r="R258" s="241" t="str">
        <f t="shared" si="82"/>
        <v/>
      </c>
      <c r="S258" s="241" t="str">
        <f t="shared" si="83"/>
        <v/>
      </c>
      <c r="T258" s="241" t="str">
        <f t="shared" si="90"/>
        <v/>
      </c>
      <c r="U258" s="103"/>
      <c r="V258" s="230" t="str">
        <f>IF($B258=FALSE,"",IF($D$206="˝",ROUND(Angle_4_R6!L16*$F$206,$M$288),ROUND(Angle_4_R6!L16*$F$206/3600,$V$288)))</f>
        <v/>
      </c>
      <c r="W258" s="230" t="str">
        <f>IF($B258=FALSE,"",IF($D$206="˝",ROUND(Angle_4_R6!M16*$F$206,$M$288),ROUND(Angle_4_R6!M16*$F$206/3600,$V$288)))</f>
        <v/>
      </c>
      <c r="X258" s="230" t="str">
        <f t="shared" si="84"/>
        <v/>
      </c>
      <c r="Y258" s="190" t="str">
        <f t="shared" si="85"/>
        <v/>
      </c>
      <c r="Z258" s="230" t="str">
        <f t="shared" si="86"/>
        <v/>
      </c>
      <c r="AA258" s="230" t="str">
        <f t="shared" si="87"/>
        <v/>
      </c>
      <c r="AB258" s="230" t="str">
        <f t="shared" si="88"/>
        <v/>
      </c>
      <c r="AC258" s="230" t="str">
        <f t="shared" si="89"/>
        <v/>
      </c>
    </row>
    <row r="259" spans="2:29" ht="15" customHeight="1">
      <c r="B259" s="232" t="b">
        <f>IF(TRIM(Angle_4_R6!C17)="",FALSE,TRUE)</f>
        <v>0</v>
      </c>
      <c r="C259" s="230" t="str">
        <f>IF($B259=FALSE,"",Angle_4_R6!A17)</f>
        <v/>
      </c>
      <c r="D259" s="230" t="str">
        <f>IF($B259=FALSE,"",Angle_4_R6!B17)</f>
        <v/>
      </c>
      <c r="E259" s="230" t="str">
        <f>IF($B259=FALSE,"",VALUE(Angle_4_R6!C17))</f>
        <v/>
      </c>
      <c r="F259" s="230" t="str">
        <f>IF($B259=FALSE,"",Angle_4_R6!D17)</f>
        <v/>
      </c>
      <c r="G259" s="232" t="str">
        <f>IF($B259=FALSE,"",Angle_4_R6!O17)</f>
        <v/>
      </c>
      <c r="H259" s="232" t="str">
        <f>IF($B259=FALSE,"",Angle_4_R6!P17)</f>
        <v/>
      </c>
      <c r="I259" s="232" t="str">
        <f>IF($B259=FALSE,"",Angle_4_R6!Q17)</f>
        <v/>
      </c>
      <c r="J259" s="232" t="str">
        <f>IF($B259=FALSE,"",Angle_4_R6!R17)</f>
        <v/>
      </c>
      <c r="K259" s="232" t="str">
        <f>IF($B259=FALSE,"",Angle_4_R6!S17)</f>
        <v/>
      </c>
      <c r="L259" s="232" t="str">
        <f t="shared" si="77"/>
        <v/>
      </c>
      <c r="M259" s="232" t="str">
        <f t="shared" si="78"/>
        <v/>
      </c>
      <c r="N259" s="237" t="str">
        <f t="shared" si="79"/>
        <v/>
      </c>
      <c r="O259" s="238" t="str">
        <f>IF($B259=FALSE,"",Angle_4_R6!D50)</f>
        <v/>
      </c>
      <c r="P259" s="239" t="str">
        <f t="shared" si="80"/>
        <v/>
      </c>
      <c r="Q259" s="240" t="str">
        <f t="shared" si="81"/>
        <v/>
      </c>
      <c r="R259" s="241" t="str">
        <f t="shared" si="82"/>
        <v/>
      </c>
      <c r="S259" s="241" t="str">
        <f t="shared" si="83"/>
        <v/>
      </c>
      <c r="T259" s="241" t="str">
        <f t="shared" si="90"/>
        <v/>
      </c>
      <c r="U259" s="103"/>
      <c r="V259" s="230" t="str">
        <f>IF($B259=FALSE,"",IF($D$206="˝",ROUND(Angle_4_R6!L17*$F$206,$M$288),ROUND(Angle_4_R6!L17*$F$206/3600,$V$288)))</f>
        <v/>
      </c>
      <c r="W259" s="230" t="str">
        <f>IF($B259=FALSE,"",IF($D$206="˝",ROUND(Angle_4_R6!M17*$F$206,$M$288),ROUND(Angle_4_R6!M17*$F$206/3600,$V$288)))</f>
        <v/>
      </c>
      <c r="X259" s="230" t="str">
        <f t="shared" si="84"/>
        <v/>
      </c>
      <c r="Y259" s="190" t="str">
        <f t="shared" si="85"/>
        <v/>
      </c>
      <c r="Z259" s="230" t="str">
        <f t="shared" si="86"/>
        <v/>
      </c>
      <c r="AA259" s="230" t="str">
        <f t="shared" si="87"/>
        <v/>
      </c>
      <c r="AB259" s="230" t="str">
        <f t="shared" si="88"/>
        <v/>
      </c>
      <c r="AC259" s="230" t="str">
        <f t="shared" si="89"/>
        <v/>
      </c>
    </row>
    <row r="260" spans="2:29" ht="15" customHeight="1">
      <c r="B260" s="232" t="b">
        <f>IF(TRIM(Angle_4_R6!C18)="",FALSE,TRUE)</f>
        <v>0</v>
      </c>
      <c r="C260" s="230" t="str">
        <f>IF($B260=FALSE,"",Angle_4_R6!A18)</f>
        <v/>
      </c>
      <c r="D260" s="230" t="str">
        <f>IF($B260=FALSE,"",Angle_4_R6!B18)</f>
        <v/>
      </c>
      <c r="E260" s="230" t="str">
        <f>IF($B260=FALSE,"",VALUE(Angle_4_R6!C18))</f>
        <v/>
      </c>
      <c r="F260" s="230" t="str">
        <f>IF($B260=FALSE,"",Angle_4_R6!D18)</f>
        <v/>
      </c>
      <c r="G260" s="232" t="str">
        <f>IF($B260=FALSE,"",Angle_4_R6!O18)</f>
        <v/>
      </c>
      <c r="H260" s="232" t="str">
        <f>IF($B260=FALSE,"",Angle_4_R6!P18)</f>
        <v/>
      </c>
      <c r="I260" s="232" t="str">
        <f>IF($B260=FALSE,"",Angle_4_R6!Q18)</f>
        <v/>
      </c>
      <c r="J260" s="232" t="str">
        <f>IF($B260=FALSE,"",Angle_4_R6!R18)</f>
        <v/>
      </c>
      <c r="K260" s="232" t="str">
        <f>IF($B260=FALSE,"",Angle_4_R6!S18)</f>
        <v/>
      </c>
      <c r="L260" s="232" t="str">
        <f t="shared" si="77"/>
        <v/>
      </c>
      <c r="M260" s="232" t="str">
        <f t="shared" si="78"/>
        <v/>
      </c>
      <c r="N260" s="237" t="str">
        <f t="shared" si="79"/>
        <v/>
      </c>
      <c r="O260" s="238" t="str">
        <f>IF($B260=FALSE,"",Angle_4_R6!D51)</f>
        <v/>
      </c>
      <c r="P260" s="239" t="str">
        <f t="shared" si="80"/>
        <v/>
      </c>
      <c r="Q260" s="240" t="str">
        <f t="shared" si="81"/>
        <v/>
      </c>
      <c r="R260" s="241" t="str">
        <f t="shared" si="82"/>
        <v/>
      </c>
      <c r="S260" s="241" t="str">
        <f t="shared" si="83"/>
        <v/>
      </c>
      <c r="T260" s="241" t="str">
        <f t="shared" si="90"/>
        <v/>
      </c>
      <c r="U260" s="103"/>
      <c r="V260" s="230" t="str">
        <f>IF($B260=FALSE,"",IF($D$206="˝",ROUND(Angle_4_R6!L18*$F$206,$M$288),ROUND(Angle_4_R6!L18*$F$206/3600,$V$288)))</f>
        <v/>
      </c>
      <c r="W260" s="230" t="str">
        <f>IF($B260=FALSE,"",IF($D$206="˝",ROUND(Angle_4_R6!M18*$F$206,$M$288),ROUND(Angle_4_R6!M18*$F$206/3600,$V$288)))</f>
        <v/>
      </c>
      <c r="X260" s="230" t="str">
        <f t="shared" si="84"/>
        <v/>
      </c>
      <c r="Y260" s="190" t="str">
        <f t="shared" si="85"/>
        <v/>
      </c>
      <c r="Z260" s="230" t="str">
        <f t="shared" si="86"/>
        <v/>
      </c>
      <c r="AA260" s="230" t="str">
        <f t="shared" si="87"/>
        <v/>
      </c>
      <c r="AB260" s="230" t="str">
        <f t="shared" si="88"/>
        <v/>
      </c>
      <c r="AC260" s="230" t="str">
        <f t="shared" si="89"/>
        <v/>
      </c>
    </row>
    <row r="261" spans="2:29" ht="15" customHeight="1">
      <c r="B261" s="232" t="b">
        <f>IF(TRIM(Angle_4_R6!C19)="",FALSE,TRUE)</f>
        <v>0</v>
      </c>
      <c r="C261" s="230" t="str">
        <f>IF($B261=FALSE,"",Angle_4_R6!A19)</f>
        <v/>
      </c>
      <c r="D261" s="230" t="str">
        <f>IF($B261=FALSE,"",Angle_4_R6!B19)</f>
        <v/>
      </c>
      <c r="E261" s="230" t="str">
        <f>IF($B261=FALSE,"",VALUE(Angle_4_R6!C19))</f>
        <v/>
      </c>
      <c r="F261" s="230" t="str">
        <f>IF($B261=FALSE,"",Angle_4_R6!D19)</f>
        <v/>
      </c>
      <c r="G261" s="232" t="str">
        <f>IF($B261=FALSE,"",Angle_4_R6!O19)</f>
        <v/>
      </c>
      <c r="H261" s="232" t="str">
        <f>IF($B261=FALSE,"",Angle_4_R6!P19)</f>
        <v/>
      </c>
      <c r="I261" s="232" t="str">
        <f>IF($B261=FALSE,"",Angle_4_R6!Q19)</f>
        <v/>
      </c>
      <c r="J261" s="232" t="str">
        <f>IF($B261=FALSE,"",Angle_4_R6!R19)</f>
        <v/>
      </c>
      <c r="K261" s="232" t="str">
        <f>IF($B261=FALSE,"",Angle_4_R6!S19)</f>
        <v/>
      </c>
      <c r="L261" s="232" t="str">
        <f t="shared" si="77"/>
        <v/>
      </c>
      <c r="M261" s="232" t="str">
        <f t="shared" si="78"/>
        <v/>
      </c>
      <c r="N261" s="237" t="str">
        <f t="shared" si="79"/>
        <v/>
      </c>
      <c r="O261" s="238" t="str">
        <f>IF($B261=FALSE,"",Angle_4_R6!D52)</f>
        <v/>
      </c>
      <c r="P261" s="239" t="str">
        <f t="shared" si="80"/>
        <v/>
      </c>
      <c r="Q261" s="240" t="str">
        <f t="shared" si="81"/>
        <v/>
      </c>
      <c r="R261" s="241" t="str">
        <f t="shared" si="82"/>
        <v/>
      </c>
      <c r="S261" s="241" t="str">
        <f t="shared" si="83"/>
        <v/>
      </c>
      <c r="T261" s="241" t="str">
        <f t="shared" si="90"/>
        <v/>
      </c>
      <c r="U261" s="103"/>
      <c r="V261" s="230" t="str">
        <f>IF($B261=FALSE,"",IF($D$206="˝",ROUND(Angle_4_R6!L19*$F$206,$M$288),ROUND(Angle_4_R6!L19*$F$206/3600,$V$288)))</f>
        <v/>
      </c>
      <c r="W261" s="230" t="str">
        <f>IF($B261=FALSE,"",IF($D$206="˝",ROUND(Angle_4_R6!M19*$F$206,$M$288),ROUND(Angle_4_R6!M19*$F$206/3600,$V$288)))</f>
        <v/>
      </c>
      <c r="X261" s="230" t="str">
        <f t="shared" si="84"/>
        <v/>
      </c>
      <c r="Y261" s="190" t="str">
        <f t="shared" si="85"/>
        <v/>
      </c>
      <c r="Z261" s="230" t="str">
        <f t="shared" si="86"/>
        <v/>
      </c>
      <c r="AA261" s="230" t="str">
        <f t="shared" si="87"/>
        <v/>
      </c>
      <c r="AB261" s="230" t="str">
        <f t="shared" si="88"/>
        <v/>
      </c>
      <c r="AC261" s="230" t="str">
        <f t="shared" si="89"/>
        <v/>
      </c>
    </row>
    <row r="262" spans="2:29" ht="15" customHeight="1">
      <c r="B262" s="232" t="b">
        <f>IF(TRIM(Angle_4_R6!C20)="",FALSE,TRUE)</f>
        <v>0</v>
      </c>
      <c r="C262" s="230" t="str">
        <f>IF($B262=FALSE,"",Angle_4_R6!A20)</f>
        <v/>
      </c>
      <c r="D262" s="230" t="str">
        <f>IF($B262=FALSE,"",Angle_4_R6!B20)</f>
        <v/>
      </c>
      <c r="E262" s="230" t="str">
        <f>IF($B262=FALSE,"",VALUE(Angle_4_R6!C20))</f>
        <v/>
      </c>
      <c r="F262" s="230" t="str">
        <f>IF($B262=FALSE,"",Angle_4_R6!D20)</f>
        <v/>
      </c>
      <c r="G262" s="232" t="str">
        <f>IF($B262=FALSE,"",Angle_4_R6!O20)</f>
        <v/>
      </c>
      <c r="H262" s="232" t="str">
        <f>IF($B262=FALSE,"",Angle_4_R6!P20)</f>
        <v/>
      </c>
      <c r="I262" s="232" t="str">
        <f>IF($B262=FALSE,"",Angle_4_R6!Q20)</f>
        <v/>
      </c>
      <c r="J262" s="232" t="str">
        <f>IF($B262=FALSE,"",Angle_4_R6!R20)</f>
        <v/>
      </c>
      <c r="K262" s="232" t="str">
        <f>IF($B262=FALSE,"",Angle_4_R6!S20)</f>
        <v/>
      </c>
      <c r="L262" s="232" t="str">
        <f t="shared" si="77"/>
        <v/>
      </c>
      <c r="M262" s="232" t="str">
        <f t="shared" si="78"/>
        <v/>
      </c>
      <c r="N262" s="237" t="str">
        <f t="shared" si="79"/>
        <v/>
      </c>
      <c r="O262" s="238" t="str">
        <f>IF($B262=FALSE,"",Angle_4_R6!D53)</f>
        <v/>
      </c>
      <c r="P262" s="239" t="str">
        <f t="shared" si="80"/>
        <v/>
      </c>
      <c r="Q262" s="240" t="str">
        <f t="shared" si="81"/>
        <v/>
      </c>
      <c r="R262" s="241" t="str">
        <f t="shared" si="82"/>
        <v/>
      </c>
      <c r="S262" s="241" t="str">
        <f t="shared" si="83"/>
        <v/>
      </c>
      <c r="T262" s="241" t="str">
        <f t="shared" si="90"/>
        <v/>
      </c>
      <c r="U262" s="103"/>
      <c r="V262" s="230" t="str">
        <f>IF($B262=FALSE,"",IF($D$206="˝",ROUND(Angle_4_R6!L20*$F$206,$M$288),ROUND(Angle_4_R6!L20*$F$206/3600,$V$288)))</f>
        <v/>
      </c>
      <c r="W262" s="230" t="str">
        <f>IF($B262=FALSE,"",IF($D$206="˝",ROUND(Angle_4_R6!M20*$F$206,$M$288),ROUND(Angle_4_R6!M20*$F$206/3600,$V$288)))</f>
        <v/>
      </c>
      <c r="X262" s="230" t="str">
        <f t="shared" si="84"/>
        <v/>
      </c>
      <c r="Y262" s="190" t="str">
        <f t="shared" si="85"/>
        <v/>
      </c>
      <c r="Z262" s="230" t="str">
        <f t="shared" si="86"/>
        <v/>
      </c>
      <c r="AA262" s="230" t="str">
        <f t="shared" si="87"/>
        <v/>
      </c>
      <c r="AB262" s="230" t="str">
        <f t="shared" si="88"/>
        <v/>
      </c>
      <c r="AC262" s="230" t="str">
        <f t="shared" si="89"/>
        <v/>
      </c>
    </row>
    <row r="263" spans="2:29" ht="15" customHeight="1">
      <c r="B263" s="232" t="b">
        <f>IF(TRIM(Angle_4_R6!C21)="",FALSE,TRUE)</f>
        <v>0</v>
      </c>
      <c r="C263" s="230" t="str">
        <f>IF($B263=FALSE,"",Angle_4_R6!A21)</f>
        <v/>
      </c>
      <c r="D263" s="230" t="str">
        <f>IF($B263=FALSE,"",Angle_4_R6!B21)</f>
        <v/>
      </c>
      <c r="E263" s="230" t="str">
        <f>IF($B263=FALSE,"",VALUE(Angle_4_R6!C21))</f>
        <v/>
      </c>
      <c r="F263" s="230" t="str">
        <f>IF($B263=FALSE,"",Angle_4_R6!D21)</f>
        <v/>
      </c>
      <c r="G263" s="232" t="str">
        <f>IF($B263=FALSE,"",Angle_4_R6!O21)</f>
        <v/>
      </c>
      <c r="H263" s="232" t="str">
        <f>IF($B263=FALSE,"",Angle_4_R6!P21)</f>
        <v/>
      </c>
      <c r="I263" s="232" t="str">
        <f>IF($B263=FALSE,"",Angle_4_R6!Q21)</f>
        <v/>
      </c>
      <c r="J263" s="232" t="str">
        <f>IF($B263=FALSE,"",Angle_4_R6!R21)</f>
        <v/>
      </c>
      <c r="K263" s="232" t="str">
        <f>IF($B263=FALSE,"",Angle_4_R6!S21)</f>
        <v/>
      </c>
      <c r="L263" s="232" t="str">
        <f t="shared" si="77"/>
        <v/>
      </c>
      <c r="M263" s="232" t="str">
        <f t="shared" si="78"/>
        <v/>
      </c>
      <c r="N263" s="237" t="str">
        <f t="shared" si="79"/>
        <v/>
      </c>
      <c r="O263" s="238" t="str">
        <f>IF($B263=FALSE,"",Angle_4_R6!D54)</f>
        <v/>
      </c>
      <c r="P263" s="239" t="str">
        <f t="shared" si="80"/>
        <v/>
      </c>
      <c r="Q263" s="240" t="str">
        <f t="shared" si="81"/>
        <v/>
      </c>
      <c r="R263" s="241" t="str">
        <f t="shared" si="82"/>
        <v/>
      </c>
      <c r="S263" s="241" t="str">
        <f t="shared" si="83"/>
        <v/>
      </c>
      <c r="T263" s="241" t="str">
        <f t="shared" si="90"/>
        <v/>
      </c>
      <c r="U263" s="103"/>
      <c r="V263" s="230" t="str">
        <f>IF($B263=FALSE,"",IF($D$206="˝",ROUND(Angle_4_R6!L21*$F$206,$M$288),ROUND(Angle_4_R6!L21*$F$206/3600,$V$288)))</f>
        <v/>
      </c>
      <c r="W263" s="230" t="str">
        <f>IF($B263=FALSE,"",IF($D$206="˝",ROUND(Angle_4_R6!M21*$F$206,$M$288),ROUND(Angle_4_R6!M21*$F$206/3600,$V$288)))</f>
        <v/>
      </c>
      <c r="X263" s="230" t="str">
        <f t="shared" si="84"/>
        <v/>
      </c>
      <c r="Y263" s="190" t="str">
        <f t="shared" si="85"/>
        <v/>
      </c>
      <c r="Z263" s="230" t="str">
        <f t="shared" si="86"/>
        <v/>
      </c>
      <c r="AA263" s="230" t="str">
        <f t="shared" si="87"/>
        <v/>
      </c>
      <c r="AB263" s="230" t="str">
        <f t="shared" si="88"/>
        <v/>
      </c>
      <c r="AC263" s="230" t="str">
        <f t="shared" si="89"/>
        <v/>
      </c>
    </row>
    <row r="264" spans="2:29" ht="15" customHeight="1">
      <c r="B264" s="232" t="b">
        <f>IF(TRIM(Angle_4_R6!C22)="",FALSE,TRUE)</f>
        <v>0</v>
      </c>
      <c r="C264" s="230" t="str">
        <f>IF($B264=FALSE,"",Angle_4_R6!A22)</f>
        <v/>
      </c>
      <c r="D264" s="230" t="str">
        <f>IF($B264=FALSE,"",Angle_4_R6!B22)</f>
        <v/>
      </c>
      <c r="E264" s="230" t="str">
        <f>IF($B264=FALSE,"",VALUE(Angle_4_R6!C22))</f>
        <v/>
      </c>
      <c r="F264" s="230" t="str">
        <f>IF($B264=FALSE,"",Angle_4_R6!D22)</f>
        <v/>
      </c>
      <c r="G264" s="232" t="str">
        <f>IF($B264=FALSE,"",Angle_4_R6!O22)</f>
        <v/>
      </c>
      <c r="H264" s="232" t="str">
        <f>IF($B264=FALSE,"",Angle_4_R6!P22)</f>
        <v/>
      </c>
      <c r="I264" s="232" t="str">
        <f>IF($B264=FALSE,"",Angle_4_R6!Q22)</f>
        <v/>
      </c>
      <c r="J264" s="232" t="str">
        <f>IF($B264=FALSE,"",Angle_4_R6!R22)</f>
        <v/>
      </c>
      <c r="K264" s="232" t="str">
        <f>IF($B264=FALSE,"",Angle_4_R6!S22)</f>
        <v/>
      </c>
      <c r="L264" s="232" t="str">
        <f t="shared" si="77"/>
        <v/>
      </c>
      <c r="M264" s="232" t="str">
        <f t="shared" si="78"/>
        <v/>
      </c>
      <c r="N264" s="237" t="str">
        <f t="shared" si="79"/>
        <v/>
      </c>
      <c r="O264" s="238" t="str">
        <f>IF($B264=FALSE,"",Angle_4_R6!D55)</f>
        <v/>
      </c>
      <c r="P264" s="239" t="str">
        <f t="shared" si="80"/>
        <v/>
      </c>
      <c r="Q264" s="240" t="str">
        <f t="shared" si="81"/>
        <v/>
      </c>
      <c r="R264" s="241" t="str">
        <f t="shared" si="82"/>
        <v/>
      </c>
      <c r="S264" s="241" t="str">
        <f t="shared" si="83"/>
        <v/>
      </c>
      <c r="T264" s="241" t="str">
        <f t="shared" si="90"/>
        <v/>
      </c>
      <c r="U264" s="103"/>
      <c r="V264" s="230" t="str">
        <f>IF($B264=FALSE,"",IF($D$206="˝",ROUND(Angle_4_R6!L22*$F$206,$M$288),ROUND(Angle_4_R6!L22*$F$206/3600,$V$288)))</f>
        <v/>
      </c>
      <c r="W264" s="230" t="str">
        <f>IF($B264=FALSE,"",IF($D$206="˝",ROUND(Angle_4_R6!M22*$F$206,$M$288),ROUND(Angle_4_R6!M22*$F$206/3600,$V$288)))</f>
        <v/>
      </c>
      <c r="X264" s="230" t="str">
        <f t="shared" si="84"/>
        <v/>
      </c>
      <c r="Y264" s="190" t="str">
        <f t="shared" si="85"/>
        <v/>
      </c>
      <c r="Z264" s="230" t="str">
        <f t="shared" si="86"/>
        <v/>
      </c>
      <c r="AA264" s="230" t="str">
        <f t="shared" si="87"/>
        <v/>
      </c>
      <c r="AB264" s="230" t="str">
        <f t="shared" si="88"/>
        <v/>
      </c>
      <c r="AC264" s="230" t="str">
        <f t="shared" si="89"/>
        <v/>
      </c>
    </row>
    <row r="265" spans="2:29" ht="15" customHeight="1">
      <c r="B265" s="232" t="b">
        <f>IF(TRIM(Angle_4_R6!C23)="",FALSE,TRUE)</f>
        <v>0</v>
      </c>
      <c r="C265" s="230" t="str">
        <f>IF($B265=FALSE,"",Angle_4_R6!A23)</f>
        <v/>
      </c>
      <c r="D265" s="230" t="str">
        <f>IF($B265=FALSE,"",Angle_4_R6!B23)</f>
        <v/>
      </c>
      <c r="E265" s="230" t="str">
        <f>IF($B265=FALSE,"",VALUE(Angle_4_R6!C23))</f>
        <v/>
      </c>
      <c r="F265" s="230" t="str">
        <f>IF($B265=FALSE,"",Angle_4_R6!D23)</f>
        <v/>
      </c>
      <c r="G265" s="232" t="str">
        <f>IF($B265=FALSE,"",Angle_4_R6!O23)</f>
        <v/>
      </c>
      <c r="H265" s="232" t="str">
        <f>IF($B265=FALSE,"",Angle_4_R6!P23)</f>
        <v/>
      </c>
      <c r="I265" s="232" t="str">
        <f>IF($B265=FALSE,"",Angle_4_R6!Q23)</f>
        <v/>
      </c>
      <c r="J265" s="232" t="str">
        <f>IF($B265=FALSE,"",Angle_4_R6!R23)</f>
        <v/>
      </c>
      <c r="K265" s="232" t="str">
        <f>IF($B265=FALSE,"",Angle_4_R6!S23)</f>
        <v/>
      </c>
      <c r="L265" s="232" t="str">
        <f t="shared" si="77"/>
        <v/>
      </c>
      <c r="M265" s="232" t="str">
        <f t="shared" si="78"/>
        <v/>
      </c>
      <c r="N265" s="237" t="str">
        <f t="shared" si="79"/>
        <v/>
      </c>
      <c r="O265" s="238" t="str">
        <f>IF($B265=FALSE,"",Angle_4_R6!D56)</f>
        <v/>
      </c>
      <c r="P265" s="239" t="str">
        <f t="shared" si="80"/>
        <v/>
      </c>
      <c r="Q265" s="240" t="str">
        <f t="shared" si="81"/>
        <v/>
      </c>
      <c r="R265" s="241" t="str">
        <f t="shared" si="82"/>
        <v/>
      </c>
      <c r="S265" s="241" t="str">
        <f t="shared" si="83"/>
        <v/>
      </c>
      <c r="T265" s="241" t="str">
        <f t="shared" si="90"/>
        <v/>
      </c>
      <c r="U265" s="103"/>
      <c r="V265" s="230" t="str">
        <f>IF($B265=FALSE,"",IF($D$206="˝",ROUND(Angle_4_R6!L23*$F$206,$M$288),ROUND(Angle_4_R6!L23*$F$206/3600,$V$288)))</f>
        <v/>
      </c>
      <c r="W265" s="230" t="str">
        <f>IF($B265=FALSE,"",IF($D$206="˝",ROUND(Angle_4_R6!M23*$F$206,$M$288),ROUND(Angle_4_R6!M23*$F$206/3600,$V$288)))</f>
        <v/>
      </c>
      <c r="X265" s="230" t="str">
        <f t="shared" si="84"/>
        <v/>
      </c>
      <c r="Y265" s="190" t="str">
        <f t="shared" si="85"/>
        <v/>
      </c>
      <c r="Z265" s="230" t="str">
        <f t="shared" si="86"/>
        <v/>
      </c>
      <c r="AA265" s="230" t="str">
        <f t="shared" si="87"/>
        <v/>
      </c>
      <c r="AB265" s="230" t="str">
        <f t="shared" si="88"/>
        <v/>
      </c>
      <c r="AC265" s="230" t="str">
        <f t="shared" si="89"/>
        <v/>
      </c>
    </row>
    <row r="266" spans="2:29" ht="15" customHeight="1">
      <c r="B266" s="232" t="b">
        <f>IF(TRIM(Angle_4_R6!C24)="",FALSE,TRUE)</f>
        <v>0</v>
      </c>
      <c r="C266" s="230" t="str">
        <f>IF($B266=FALSE,"",Angle_4_R6!A24)</f>
        <v/>
      </c>
      <c r="D266" s="230" t="str">
        <f>IF($B266=FALSE,"",Angle_4_R6!B24)</f>
        <v/>
      </c>
      <c r="E266" s="230" t="str">
        <f>IF($B266=FALSE,"",VALUE(Angle_4_R6!C24))</f>
        <v/>
      </c>
      <c r="F266" s="230" t="str">
        <f>IF($B266=FALSE,"",Angle_4_R6!D24)</f>
        <v/>
      </c>
      <c r="G266" s="232" t="str">
        <f>IF($B266=FALSE,"",Angle_4_R6!O24)</f>
        <v/>
      </c>
      <c r="H266" s="232" t="str">
        <f>IF($B266=FALSE,"",Angle_4_R6!P24)</f>
        <v/>
      </c>
      <c r="I266" s="232" t="str">
        <f>IF($B266=FALSE,"",Angle_4_R6!Q24)</f>
        <v/>
      </c>
      <c r="J266" s="232" t="str">
        <f>IF($B266=FALSE,"",Angle_4_R6!R24)</f>
        <v/>
      </c>
      <c r="K266" s="232" t="str">
        <f>IF($B266=FALSE,"",Angle_4_R6!S24)</f>
        <v/>
      </c>
      <c r="L266" s="232" t="str">
        <f t="shared" si="77"/>
        <v/>
      </c>
      <c r="M266" s="232" t="str">
        <f t="shared" si="78"/>
        <v/>
      </c>
      <c r="N266" s="237" t="str">
        <f t="shared" si="79"/>
        <v/>
      </c>
      <c r="O266" s="238" t="str">
        <f>IF($B266=FALSE,"",Angle_4_R6!D57)</f>
        <v/>
      </c>
      <c r="P266" s="239" t="str">
        <f t="shared" si="80"/>
        <v/>
      </c>
      <c r="Q266" s="240" t="str">
        <f t="shared" si="81"/>
        <v/>
      </c>
      <c r="R266" s="241" t="str">
        <f t="shared" si="82"/>
        <v/>
      </c>
      <c r="S266" s="241" t="str">
        <f t="shared" si="83"/>
        <v/>
      </c>
      <c r="T266" s="241" t="str">
        <f t="shared" si="90"/>
        <v/>
      </c>
      <c r="U266" s="103"/>
      <c r="V266" s="230" t="str">
        <f>IF($B266=FALSE,"",IF($D$206="˝",ROUND(Angle_4_R6!L24*$F$206,$M$288),ROUND(Angle_4_R6!L24*$F$206/3600,$V$288)))</f>
        <v/>
      </c>
      <c r="W266" s="230" t="str">
        <f>IF($B266=FALSE,"",IF($D$206="˝",ROUND(Angle_4_R6!M24*$F$206,$M$288),ROUND(Angle_4_R6!M24*$F$206/3600,$V$288)))</f>
        <v/>
      </c>
      <c r="X266" s="230" t="str">
        <f t="shared" si="84"/>
        <v/>
      </c>
      <c r="Y266" s="190" t="str">
        <f t="shared" si="85"/>
        <v/>
      </c>
      <c r="Z266" s="230" t="str">
        <f t="shared" si="86"/>
        <v/>
      </c>
      <c r="AA266" s="230" t="str">
        <f t="shared" si="87"/>
        <v/>
      </c>
      <c r="AB266" s="230" t="str">
        <f t="shared" si="88"/>
        <v/>
      </c>
      <c r="AC266" s="230" t="str">
        <f t="shared" si="89"/>
        <v/>
      </c>
    </row>
    <row r="267" spans="2:29" ht="15" customHeight="1">
      <c r="B267" s="232" t="b">
        <f>IF(TRIM(Angle_4_R6!C25)="",FALSE,TRUE)</f>
        <v>0</v>
      </c>
      <c r="C267" s="230" t="str">
        <f>IF($B267=FALSE,"",Angle_4_R6!A25)</f>
        <v/>
      </c>
      <c r="D267" s="230" t="str">
        <f>IF($B267=FALSE,"",Angle_4_R6!B25)</f>
        <v/>
      </c>
      <c r="E267" s="230" t="str">
        <f>IF($B267=FALSE,"",VALUE(Angle_4_R6!C25))</f>
        <v/>
      </c>
      <c r="F267" s="230" t="str">
        <f>IF($B267=FALSE,"",Angle_4_R6!D25)</f>
        <v/>
      </c>
      <c r="G267" s="232" t="str">
        <f>IF($B267=FALSE,"",Angle_4_R6!O25)</f>
        <v/>
      </c>
      <c r="H267" s="232" t="str">
        <f>IF($B267=FALSE,"",Angle_4_R6!P25)</f>
        <v/>
      </c>
      <c r="I267" s="232" t="str">
        <f>IF($B267=FALSE,"",Angle_4_R6!Q25)</f>
        <v/>
      </c>
      <c r="J267" s="232" t="str">
        <f>IF($B267=FALSE,"",Angle_4_R6!R25)</f>
        <v/>
      </c>
      <c r="K267" s="232" t="str">
        <f>IF($B267=FALSE,"",Angle_4_R6!S25)</f>
        <v/>
      </c>
      <c r="L267" s="232" t="str">
        <f t="shared" si="77"/>
        <v/>
      </c>
      <c r="M267" s="232" t="str">
        <f t="shared" si="78"/>
        <v/>
      </c>
      <c r="N267" s="237" t="str">
        <f t="shared" si="79"/>
        <v/>
      </c>
      <c r="O267" s="238" t="str">
        <f>IF($B267=FALSE,"",Angle_4_R6!D58)</f>
        <v/>
      </c>
      <c r="P267" s="239" t="str">
        <f t="shared" si="80"/>
        <v/>
      </c>
      <c r="Q267" s="240" t="str">
        <f t="shared" si="81"/>
        <v/>
      </c>
      <c r="R267" s="241" t="str">
        <f t="shared" si="82"/>
        <v/>
      </c>
      <c r="S267" s="241" t="str">
        <f t="shared" si="83"/>
        <v/>
      </c>
      <c r="T267" s="241" t="str">
        <f t="shared" si="90"/>
        <v/>
      </c>
      <c r="U267" s="103"/>
      <c r="V267" s="230" t="str">
        <f>IF($B267=FALSE,"",IF($D$206="˝",ROUND(Angle_4_R6!L25*$F$206,$M$288),ROUND(Angle_4_R6!L25*$F$206/3600,$V$288)))</f>
        <v/>
      </c>
      <c r="W267" s="230" t="str">
        <f>IF($B267=FALSE,"",IF($D$206="˝",ROUND(Angle_4_R6!M25*$F$206,$M$288),ROUND(Angle_4_R6!M25*$F$206/3600,$V$288)))</f>
        <v/>
      </c>
      <c r="X267" s="230" t="str">
        <f t="shared" si="84"/>
        <v/>
      </c>
      <c r="Y267" s="190" t="str">
        <f t="shared" si="85"/>
        <v/>
      </c>
      <c r="Z267" s="230" t="str">
        <f t="shared" si="86"/>
        <v/>
      </c>
      <c r="AA267" s="230" t="str">
        <f t="shared" si="87"/>
        <v/>
      </c>
      <c r="AB267" s="230" t="str">
        <f t="shared" si="88"/>
        <v/>
      </c>
      <c r="AC267" s="230" t="str">
        <f t="shared" si="89"/>
        <v/>
      </c>
    </row>
    <row r="268" spans="2:29" ht="15" customHeight="1">
      <c r="B268" s="232" t="b">
        <f>IF(TRIM(Angle_4_R6!C26)="",FALSE,TRUE)</f>
        <v>0</v>
      </c>
      <c r="C268" s="230" t="str">
        <f>IF($B268=FALSE,"",Angle_4_R6!A26)</f>
        <v/>
      </c>
      <c r="D268" s="230" t="str">
        <f>IF($B268=FALSE,"",Angle_4_R6!B26)</f>
        <v/>
      </c>
      <c r="E268" s="230" t="str">
        <f>IF($B268=FALSE,"",VALUE(Angle_4_R6!C26))</f>
        <v/>
      </c>
      <c r="F268" s="230" t="str">
        <f>IF($B268=FALSE,"",Angle_4_R6!D26)</f>
        <v/>
      </c>
      <c r="G268" s="232" t="str">
        <f>IF($B268=FALSE,"",Angle_4_R6!O26)</f>
        <v/>
      </c>
      <c r="H268" s="232" t="str">
        <f>IF($B268=FALSE,"",Angle_4_R6!P26)</f>
        <v/>
      </c>
      <c r="I268" s="232" t="str">
        <f>IF($B268=FALSE,"",Angle_4_R6!Q26)</f>
        <v/>
      </c>
      <c r="J268" s="232" t="str">
        <f>IF($B268=FALSE,"",Angle_4_R6!R26)</f>
        <v/>
      </c>
      <c r="K268" s="232" t="str">
        <f>IF($B268=FALSE,"",Angle_4_R6!S26)</f>
        <v/>
      </c>
      <c r="L268" s="232" t="str">
        <f t="shared" si="77"/>
        <v/>
      </c>
      <c r="M268" s="232" t="str">
        <f t="shared" si="78"/>
        <v/>
      </c>
      <c r="N268" s="237" t="str">
        <f t="shared" si="79"/>
        <v/>
      </c>
      <c r="O268" s="238" t="str">
        <f>IF($B268=FALSE,"",Angle_4_R6!D59)</f>
        <v/>
      </c>
      <c r="P268" s="239" t="str">
        <f t="shared" si="80"/>
        <v/>
      </c>
      <c r="Q268" s="240" t="str">
        <f t="shared" si="81"/>
        <v/>
      </c>
      <c r="R268" s="241" t="str">
        <f t="shared" si="82"/>
        <v/>
      </c>
      <c r="S268" s="241" t="str">
        <f t="shared" si="83"/>
        <v/>
      </c>
      <c r="T268" s="241" t="str">
        <f t="shared" si="90"/>
        <v/>
      </c>
      <c r="U268" s="103"/>
      <c r="V268" s="230" t="str">
        <f>IF($B268=FALSE,"",IF($D$206="˝",ROUND(Angle_4_R6!L26*$F$206,$M$288),ROUND(Angle_4_R6!L26*$F$206/3600,$V$288)))</f>
        <v/>
      </c>
      <c r="W268" s="230" t="str">
        <f>IF($B268=FALSE,"",IF($D$206="˝",ROUND(Angle_4_R6!M26*$F$206,$M$288),ROUND(Angle_4_R6!M26*$F$206/3600,$V$288)))</f>
        <v/>
      </c>
      <c r="X268" s="230" t="str">
        <f t="shared" si="84"/>
        <v/>
      </c>
      <c r="Y268" s="190" t="str">
        <f t="shared" si="85"/>
        <v/>
      </c>
      <c r="Z268" s="230" t="str">
        <f t="shared" si="86"/>
        <v/>
      </c>
      <c r="AA268" s="230" t="str">
        <f t="shared" si="87"/>
        <v/>
      </c>
      <c r="AB268" s="230" t="str">
        <f t="shared" si="88"/>
        <v/>
      </c>
      <c r="AC268" s="230" t="str">
        <f t="shared" si="89"/>
        <v/>
      </c>
    </row>
    <row r="269" spans="2:29" ht="15" customHeight="1">
      <c r="B269" s="232" t="b">
        <f>IF(TRIM(Angle_4_R6!C27)="",FALSE,TRUE)</f>
        <v>0</v>
      </c>
      <c r="C269" s="230" t="str">
        <f>IF($B269=FALSE,"",Angle_4_R6!A27)</f>
        <v/>
      </c>
      <c r="D269" s="230" t="str">
        <f>IF($B269=FALSE,"",Angle_4_R6!B27)</f>
        <v/>
      </c>
      <c r="E269" s="230" t="str">
        <f>IF($B269=FALSE,"",VALUE(Angle_4_R6!C27))</f>
        <v/>
      </c>
      <c r="F269" s="230" t="str">
        <f>IF($B269=FALSE,"",Angle_4_R6!D27)</f>
        <v/>
      </c>
      <c r="G269" s="232" t="str">
        <f>IF($B269=FALSE,"",Angle_4_R6!O27)</f>
        <v/>
      </c>
      <c r="H269" s="232" t="str">
        <f>IF($B269=FALSE,"",Angle_4_R6!P27)</f>
        <v/>
      </c>
      <c r="I269" s="232" t="str">
        <f>IF($B269=FALSE,"",Angle_4_R6!Q27)</f>
        <v/>
      </c>
      <c r="J269" s="232" t="str">
        <f>IF($B269=FALSE,"",Angle_4_R6!R27)</f>
        <v/>
      </c>
      <c r="K269" s="232" t="str">
        <f>IF($B269=FALSE,"",Angle_4_R6!S27)</f>
        <v/>
      </c>
      <c r="L269" s="232" t="str">
        <f t="shared" si="77"/>
        <v/>
      </c>
      <c r="M269" s="232" t="str">
        <f t="shared" si="78"/>
        <v/>
      </c>
      <c r="N269" s="237" t="str">
        <f t="shared" si="79"/>
        <v/>
      </c>
      <c r="O269" s="238" t="str">
        <f>IF($B269=FALSE,"",Angle_4_R6!D60)</f>
        <v/>
      </c>
      <c r="P269" s="239" t="str">
        <f t="shared" si="80"/>
        <v/>
      </c>
      <c r="Q269" s="240" t="str">
        <f t="shared" si="81"/>
        <v/>
      </c>
      <c r="R269" s="241" t="str">
        <f t="shared" si="82"/>
        <v/>
      </c>
      <c r="S269" s="241" t="str">
        <f t="shared" si="83"/>
        <v/>
      </c>
      <c r="T269" s="241" t="str">
        <f t="shared" si="90"/>
        <v/>
      </c>
      <c r="U269" s="103"/>
      <c r="V269" s="230" t="str">
        <f>IF($B269=FALSE,"",IF($D$206="˝",ROUND(Angle_4_R6!L27*$F$206,$M$288),ROUND(Angle_4_R6!L27*$F$206/3600,$V$288)))</f>
        <v/>
      </c>
      <c r="W269" s="230" t="str">
        <f>IF($B269=FALSE,"",IF($D$206="˝",ROUND(Angle_4_R6!M27*$F$206,$M$288),ROUND(Angle_4_R6!M27*$F$206/3600,$V$288)))</f>
        <v/>
      </c>
      <c r="X269" s="230" t="str">
        <f t="shared" si="84"/>
        <v/>
      </c>
      <c r="Y269" s="190" t="str">
        <f t="shared" si="85"/>
        <v/>
      </c>
      <c r="Z269" s="230" t="str">
        <f t="shared" si="86"/>
        <v/>
      </c>
      <c r="AA269" s="230" t="str">
        <f t="shared" si="87"/>
        <v/>
      </c>
      <c r="AB269" s="230" t="str">
        <f t="shared" si="88"/>
        <v/>
      </c>
      <c r="AC269" s="230" t="str">
        <f t="shared" si="89"/>
        <v/>
      </c>
    </row>
    <row r="270" spans="2:29" ht="15" customHeight="1">
      <c r="B270" s="232" t="b">
        <f>IF(TRIM(Angle_4_R6!C28)="",FALSE,TRUE)</f>
        <v>0</v>
      </c>
      <c r="C270" s="230" t="str">
        <f>IF($B270=FALSE,"",Angle_4_R6!A28)</f>
        <v/>
      </c>
      <c r="D270" s="230" t="str">
        <f>IF($B270=FALSE,"",Angle_4_R6!B28)</f>
        <v/>
      </c>
      <c r="E270" s="230" t="str">
        <f>IF($B270=FALSE,"",VALUE(Angle_4_R6!C28))</f>
        <v/>
      </c>
      <c r="F270" s="230" t="str">
        <f>IF($B270=FALSE,"",Angle_4_R6!D28)</f>
        <v/>
      </c>
      <c r="G270" s="232" t="str">
        <f>IF($B270=FALSE,"",Angle_4_R6!O28)</f>
        <v/>
      </c>
      <c r="H270" s="232" t="str">
        <f>IF($B270=FALSE,"",Angle_4_R6!P28)</f>
        <v/>
      </c>
      <c r="I270" s="232" t="str">
        <f>IF($B270=FALSE,"",Angle_4_R6!Q28)</f>
        <v/>
      </c>
      <c r="J270" s="232" t="str">
        <f>IF($B270=FALSE,"",Angle_4_R6!R28)</f>
        <v/>
      </c>
      <c r="K270" s="232" t="str">
        <f>IF($B270=FALSE,"",Angle_4_R6!S28)</f>
        <v/>
      </c>
      <c r="L270" s="232" t="str">
        <f t="shared" si="77"/>
        <v/>
      </c>
      <c r="M270" s="232" t="str">
        <f t="shared" si="78"/>
        <v/>
      </c>
      <c r="N270" s="237" t="str">
        <f t="shared" si="79"/>
        <v/>
      </c>
      <c r="O270" s="238" t="str">
        <f>IF($B270=FALSE,"",Angle_4_R6!D61)</f>
        <v/>
      </c>
      <c r="P270" s="239" t="str">
        <f t="shared" si="80"/>
        <v/>
      </c>
      <c r="Q270" s="240" t="str">
        <f t="shared" si="81"/>
        <v/>
      </c>
      <c r="R270" s="241" t="str">
        <f t="shared" si="82"/>
        <v/>
      </c>
      <c r="S270" s="241" t="str">
        <f t="shared" si="83"/>
        <v/>
      </c>
      <c r="T270" s="241" t="str">
        <f t="shared" si="90"/>
        <v/>
      </c>
      <c r="U270" s="103"/>
      <c r="V270" s="230" t="str">
        <f>IF($B270=FALSE,"",IF($D$206="˝",ROUND(Angle_4_R6!L28*$F$206,$M$288),ROUND(Angle_4_R6!L28*$F$206/3600,$V$288)))</f>
        <v/>
      </c>
      <c r="W270" s="230" t="str">
        <f>IF($B270=FALSE,"",IF($D$206="˝",ROUND(Angle_4_R6!M28*$F$206,$M$288),ROUND(Angle_4_R6!M28*$F$206/3600,$V$288)))</f>
        <v/>
      </c>
      <c r="X270" s="230" t="str">
        <f t="shared" si="84"/>
        <v/>
      </c>
      <c r="Y270" s="190" t="str">
        <f t="shared" si="85"/>
        <v/>
      </c>
      <c r="Z270" s="230" t="str">
        <f t="shared" si="86"/>
        <v/>
      </c>
      <c r="AA270" s="230" t="str">
        <f t="shared" si="87"/>
        <v/>
      </c>
      <c r="AB270" s="230" t="str">
        <f t="shared" si="88"/>
        <v/>
      </c>
      <c r="AC270" s="230" t="str">
        <f t="shared" si="89"/>
        <v/>
      </c>
    </row>
    <row r="271" spans="2:29" ht="15" customHeight="1">
      <c r="B271" s="232" t="b">
        <f>IF(TRIM(Angle_4_R6!C29)="",FALSE,TRUE)</f>
        <v>0</v>
      </c>
      <c r="C271" s="230" t="str">
        <f>IF($B271=FALSE,"",Angle_4_R6!A29)</f>
        <v/>
      </c>
      <c r="D271" s="230" t="str">
        <f>IF($B271=FALSE,"",Angle_4_R6!B29)</f>
        <v/>
      </c>
      <c r="E271" s="230" t="str">
        <f>IF($B271=FALSE,"",VALUE(Angle_4_R6!C29))</f>
        <v/>
      </c>
      <c r="F271" s="230" t="str">
        <f>IF($B271=FALSE,"",Angle_4_R6!D29)</f>
        <v/>
      </c>
      <c r="G271" s="232" t="str">
        <f>IF($B271=FALSE,"",Angle_4_R6!O29)</f>
        <v/>
      </c>
      <c r="H271" s="232" t="str">
        <f>IF($B271=FALSE,"",Angle_4_R6!P29)</f>
        <v/>
      </c>
      <c r="I271" s="232" t="str">
        <f>IF($B271=FALSE,"",Angle_4_R6!Q29)</f>
        <v/>
      </c>
      <c r="J271" s="232" t="str">
        <f>IF($B271=FALSE,"",Angle_4_R6!R29)</f>
        <v/>
      </c>
      <c r="K271" s="232" t="str">
        <f>IF($B271=FALSE,"",Angle_4_R6!S29)</f>
        <v/>
      </c>
      <c r="L271" s="232" t="str">
        <f t="shared" si="77"/>
        <v/>
      </c>
      <c r="M271" s="232" t="str">
        <f t="shared" si="78"/>
        <v/>
      </c>
      <c r="N271" s="237" t="str">
        <f t="shared" si="79"/>
        <v/>
      </c>
      <c r="O271" s="238" t="str">
        <f>IF($B271=FALSE,"",Angle_4_R6!D62)</f>
        <v/>
      </c>
      <c r="P271" s="239" t="str">
        <f t="shared" si="80"/>
        <v/>
      </c>
      <c r="Q271" s="240" t="str">
        <f t="shared" si="81"/>
        <v/>
      </c>
      <c r="R271" s="241" t="str">
        <f t="shared" si="82"/>
        <v/>
      </c>
      <c r="S271" s="241" t="str">
        <f t="shared" si="83"/>
        <v/>
      </c>
      <c r="T271" s="241" t="str">
        <f t="shared" si="90"/>
        <v/>
      </c>
      <c r="U271" s="103"/>
      <c r="V271" s="230" t="str">
        <f>IF($B271=FALSE,"",IF($D$206="˝",ROUND(Angle_4_R6!L29*$F$206,$M$288),ROUND(Angle_4_R6!L29*$F$206/3600,$V$288)))</f>
        <v/>
      </c>
      <c r="W271" s="230" t="str">
        <f>IF($B271=FALSE,"",IF($D$206="˝",ROUND(Angle_4_R6!M29*$F$206,$M$288),ROUND(Angle_4_R6!M29*$F$206/3600,$V$288)))</f>
        <v/>
      </c>
      <c r="X271" s="230" t="str">
        <f t="shared" si="84"/>
        <v/>
      </c>
      <c r="Y271" s="190" t="str">
        <f t="shared" si="85"/>
        <v/>
      </c>
      <c r="Z271" s="230" t="str">
        <f t="shared" si="86"/>
        <v/>
      </c>
      <c r="AA271" s="230" t="str">
        <f t="shared" si="87"/>
        <v/>
      </c>
      <c r="AB271" s="230" t="str">
        <f t="shared" si="88"/>
        <v/>
      </c>
      <c r="AC271" s="230" t="str">
        <f t="shared" si="89"/>
        <v/>
      </c>
    </row>
    <row r="272" spans="2:29" ht="15" customHeight="1">
      <c r="B272" s="232" t="b">
        <f>IF(TRIM(Angle_4_R6!C30)="",FALSE,TRUE)</f>
        <v>0</v>
      </c>
      <c r="C272" s="230" t="str">
        <f>IF($B272=FALSE,"",Angle_4_R6!A30)</f>
        <v/>
      </c>
      <c r="D272" s="230" t="str">
        <f>IF($B272=FALSE,"",Angle_4_R6!B30)</f>
        <v/>
      </c>
      <c r="E272" s="230" t="str">
        <f>IF($B272=FALSE,"",VALUE(Angle_4_R6!C30))</f>
        <v/>
      </c>
      <c r="F272" s="230" t="str">
        <f>IF($B272=FALSE,"",Angle_4_R6!D30)</f>
        <v/>
      </c>
      <c r="G272" s="232" t="str">
        <f>IF($B272=FALSE,"",Angle_4_R6!O30)</f>
        <v/>
      </c>
      <c r="H272" s="232" t="str">
        <f>IF($B272=FALSE,"",Angle_4_R6!P30)</f>
        <v/>
      </c>
      <c r="I272" s="232" t="str">
        <f>IF($B272=FALSE,"",Angle_4_R6!Q30)</f>
        <v/>
      </c>
      <c r="J272" s="232" t="str">
        <f>IF($B272=FALSE,"",Angle_4_R6!R30)</f>
        <v/>
      </c>
      <c r="K272" s="232" t="str">
        <f>IF($B272=FALSE,"",Angle_4_R6!S30)</f>
        <v/>
      </c>
      <c r="L272" s="232" t="str">
        <f t="shared" si="77"/>
        <v/>
      </c>
      <c r="M272" s="232" t="str">
        <f t="shared" si="78"/>
        <v/>
      </c>
      <c r="N272" s="237" t="str">
        <f t="shared" si="79"/>
        <v/>
      </c>
      <c r="O272" s="238" t="str">
        <f>IF($B272=FALSE,"",Angle_4_R6!D63)</f>
        <v/>
      </c>
      <c r="P272" s="239" t="str">
        <f t="shared" si="80"/>
        <v/>
      </c>
      <c r="Q272" s="240" t="str">
        <f t="shared" si="81"/>
        <v/>
      </c>
      <c r="R272" s="241" t="str">
        <f t="shared" si="82"/>
        <v/>
      </c>
      <c r="S272" s="241" t="str">
        <f t="shared" si="83"/>
        <v/>
      </c>
      <c r="T272" s="241" t="str">
        <f t="shared" si="90"/>
        <v/>
      </c>
      <c r="U272" s="103"/>
      <c r="V272" s="230" t="str">
        <f>IF($B272=FALSE,"",IF($D$206="˝",ROUND(Angle_4_R6!L30*$F$206,$M$288),ROUND(Angle_4_R6!L30*$F$206/3600,$V$288)))</f>
        <v/>
      </c>
      <c r="W272" s="230" t="str">
        <f>IF($B272=FALSE,"",IF($D$206="˝",ROUND(Angle_4_R6!M30*$F$206,$M$288),ROUND(Angle_4_R6!M30*$F$206/3600,$V$288)))</f>
        <v/>
      </c>
      <c r="X272" s="230" t="str">
        <f t="shared" si="84"/>
        <v/>
      </c>
      <c r="Y272" s="190" t="str">
        <f t="shared" si="85"/>
        <v/>
      </c>
      <c r="Z272" s="230" t="str">
        <f t="shared" si="86"/>
        <v/>
      </c>
      <c r="AA272" s="230" t="str">
        <f t="shared" si="87"/>
        <v/>
      </c>
      <c r="AB272" s="230" t="str">
        <f t="shared" si="88"/>
        <v/>
      </c>
      <c r="AC272" s="230" t="str">
        <f t="shared" si="89"/>
        <v/>
      </c>
    </row>
    <row r="273" spans="1:29" ht="15" customHeight="1">
      <c r="B273" s="232" t="b">
        <f>IF(TRIM(Angle_4_R6!C31)="",FALSE,TRUE)</f>
        <v>0</v>
      </c>
      <c r="C273" s="230" t="str">
        <f>IF($B273=FALSE,"",Angle_4_R6!A31)</f>
        <v/>
      </c>
      <c r="D273" s="230" t="str">
        <f>IF($B273=FALSE,"",Angle_4_R6!B31)</f>
        <v/>
      </c>
      <c r="E273" s="230" t="str">
        <f>IF($B273=FALSE,"",VALUE(Angle_4_R6!C31))</f>
        <v/>
      </c>
      <c r="F273" s="230" t="str">
        <f>IF($B273=FALSE,"",Angle_4_R6!D31)</f>
        <v/>
      </c>
      <c r="G273" s="232" t="str">
        <f>IF($B273=FALSE,"",Angle_4_R6!O31)</f>
        <v/>
      </c>
      <c r="H273" s="232" t="str">
        <f>IF($B273=FALSE,"",Angle_4_R6!P31)</f>
        <v/>
      </c>
      <c r="I273" s="232" t="str">
        <f>IF($B273=FALSE,"",Angle_4_R6!Q31)</f>
        <v/>
      </c>
      <c r="J273" s="232" t="str">
        <f>IF($B273=FALSE,"",Angle_4_R6!R31)</f>
        <v/>
      </c>
      <c r="K273" s="232" t="str">
        <f>IF($B273=FALSE,"",Angle_4_R6!S31)</f>
        <v/>
      </c>
      <c r="L273" s="232" t="str">
        <f t="shared" si="77"/>
        <v/>
      </c>
      <c r="M273" s="232" t="str">
        <f t="shared" si="78"/>
        <v/>
      </c>
      <c r="N273" s="237" t="str">
        <f t="shared" si="79"/>
        <v/>
      </c>
      <c r="O273" s="238" t="str">
        <f>IF($B273=FALSE,"",Angle_4_R6!D64)</f>
        <v/>
      </c>
      <c r="P273" s="239" t="str">
        <f t="shared" si="80"/>
        <v/>
      </c>
      <c r="Q273" s="240" t="str">
        <f t="shared" si="81"/>
        <v/>
      </c>
      <c r="R273" s="241" t="str">
        <f t="shared" si="82"/>
        <v/>
      </c>
      <c r="S273" s="241" t="str">
        <f t="shared" si="83"/>
        <v/>
      </c>
      <c r="T273" s="241" t="str">
        <f t="shared" si="90"/>
        <v/>
      </c>
      <c r="U273" s="103"/>
      <c r="V273" s="230" t="str">
        <f>IF($B273=FALSE,"",IF($D$206="˝",ROUND(Angle_4_R6!L31*$F$206,$M$288),ROUND(Angle_4_R6!L31*$F$206/3600,$V$288)))</f>
        <v/>
      </c>
      <c r="W273" s="230" t="str">
        <f>IF($B273=FALSE,"",IF($D$206="˝",ROUND(Angle_4_R6!M31*$F$206,$M$288),ROUND(Angle_4_R6!M31*$F$206/3600,$V$288)))</f>
        <v/>
      </c>
      <c r="X273" s="230" t="str">
        <f t="shared" si="84"/>
        <v/>
      </c>
      <c r="Y273" s="190" t="str">
        <f t="shared" si="85"/>
        <v/>
      </c>
      <c r="Z273" s="230" t="str">
        <f t="shared" si="86"/>
        <v/>
      </c>
      <c r="AA273" s="230" t="str">
        <f t="shared" si="87"/>
        <v/>
      </c>
      <c r="AB273" s="230" t="str">
        <f t="shared" si="88"/>
        <v/>
      </c>
      <c r="AC273" s="230" t="str">
        <f t="shared" si="89"/>
        <v/>
      </c>
    </row>
    <row r="274" spans="1:29" ht="15" customHeight="1">
      <c r="B274" s="232" t="b">
        <f>IF(TRIM(Angle_4_R6!C32)="",FALSE,TRUE)</f>
        <v>0</v>
      </c>
      <c r="C274" s="230" t="str">
        <f>IF($B274=FALSE,"",Angle_4_R6!A32)</f>
        <v/>
      </c>
      <c r="D274" s="230" t="str">
        <f>IF($B274=FALSE,"",Angle_4_R6!B32)</f>
        <v/>
      </c>
      <c r="E274" s="230" t="str">
        <f>IF($B274=FALSE,"",VALUE(Angle_4_R6!C32))</f>
        <v/>
      </c>
      <c r="F274" s="230" t="str">
        <f>IF($B274=FALSE,"",Angle_4_R6!D32)</f>
        <v/>
      </c>
      <c r="G274" s="232" t="str">
        <f>IF($B274=FALSE,"",Angle_4_R6!O32)</f>
        <v/>
      </c>
      <c r="H274" s="232" t="str">
        <f>IF($B274=FALSE,"",Angle_4_R6!P32)</f>
        <v/>
      </c>
      <c r="I274" s="232" t="str">
        <f>IF($B274=FALSE,"",Angle_4_R6!Q32)</f>
        <v/>
      </c>
      <c r="J274" s="232" t="str">
        <f>IF($B274=FALSE,"",Angle_4_R6!R32)</f>
        <v/>
      </c>
      <c r="K274" s="232" t="str">
        <f>IF($B274=FALSE,"",Angle_4_R6!S32)</f>
        <v/>
      </c>
      <c r="L274" s="232" t="str">
        <f t="shared" si="77"/>
        <v/>
      </c>
      <c r="M274" s="232" t="str">
        <f t="shared" si="78"/>
        <v/>
      </c>
      <c r="N274" s="237" t="str">
        <f t="shared" si="79"/>
        <v/>
      </c>
      <c r="O274" s="238" t="str">
        <f>IF($B274=FALSE,"",Angle_4_R6!D65)</f>
        <v/>
      </c>
      <c r="P274" s="239" t="str">
        <f t="shared" si="80"/>
        <v/>
      </c>
      <c r="Q274" s="240" t="str">
        <f t="shared" si="81"/>
        <v/>
      </c>
      <c r="R274" s="241" t="str">
        <f t="shared" si="82"/>
        <v/>
      </c>
      <c r="S274" s="241" t="str">
        <f t="shared" si="83"/>
        <v/>
      </c>
      <c r="T274" s="241" t="str">
        <f t="shared" si="90"/>
        <v/>
      </c>
      <c r="U274" s="103"/>
      <c r="V274" s="230" t="str">
        <f>IF($B274=FALSE,"",IF($D$206="˝",ROUND(Angle_4_R6!L32*$F$206,$M$288),ROUND(Angle_4_R6!L32*$F$206/3600,$V$288)))</f>
        <v/>
      </c>
      <c r="W274" s="230" t="str">
        <f>IF($B274=FALSE,"",IF($D$206="˝",ROUND(Angle_4_R6!M32*$F$206,$M$288),ROUND(Angle_4_R6!M32*$F$206/3600,$V$288)))</f>
        <v/>
      </c>
      <c r="X274" s="230" t="str">
        <f t="shared" si="84"/>
        <v/>
      </c>
      <c r="Y274" s="190" t="str">
        <f t="shared" si="85"/>
        <v/>
      </c>
      <c r="Z274" s="230" t="str">
        <f t="shared" si="86"/>
        <v/>
      </c>
      <c r="AA274" s="230" t="str">
        <f t="shared" si="87"/>
        <v/>
      </c>
      <c r="AB274" s="230" t="str">
        <f t="shared" si="88"/>
        <v/>
      </c>
      <c r="AC274" s="230" t="str">
        <f t="shared" si="89"/>
        <v/>
      </c>
    </row>
    <row r="275" spans="1:29" ht="15" customHeight="1">
      <c r="B275" s="232" t="b">
        <f>IF(TRIM(Angle_4_R6!C33)="",FALSE,TRUE)</f>
        <v>0</v>
      </c>
      <c r="C275" s="230" t="str">
        <f>IF($B275=FALSE,"",Angle_4_R6!A33)</f>
        <v/>
      </c>
      <c r="D275" s="230" t="str">
        <f>IF($B275=FALSE,"",Angle_4_R6!B33)</f>
        <v/>
      </c>
      <c r="E275" s="230" t="str">
        <f>IF($B275=FALSE,"",VALUE(Angle_4_R6!C33))</f>
        <v/>
      </c>
      <c r="F275" s="230" t="str">
        <f>IF($B275=FALSE,"",Angle_4_R6!D33)</f>
        <v/>
      </c>
      <c r="G275" s="232" t="str">
        <f>IF($B275=FALSE,"",Angle_4_R6!O33)</f>
        <v/>
      </c>
      <c r="H275" s="232" t="str">
        <f>IF($B275=FALSE,"",Angle_4_R6!P33)</f>
        <v/>
      </c>
      <c r="I275" s="232" t="str">
        <f>IF($B275=FALSE,"",Angle_4_R6!Q33)</f>
        <v/>
      </c>
      <c r="J275" s="232" t="str">
        <f>IF($B275=FALSE,"",Angle_4_R6!R33)</f>
        <v/>
      </c>
      <c r="K275" s="232" t="str">
        <f>IF($B275=FALSE,"",Angle_4_R6!S33)</f>
        <v/>
      </c>
      <c r="L275" s="232" t="str">
        <f t="shared" si="77"/>
        <v/>
      </c>
      <c r="M275" s="232" t="str">
        <f t="shared" si="78"/>
        <v/>
      </c>
      <c r="N275" s="237" t="str">
        <f t="shared" si="79"/>
        <v/>
      </c>
      <c r="O275" s="238" t="str">
        <f>IF($B275=FALSE,"",Angle_4_R6!D66)</f>
        <v/>
      </c>
      <c r="P275" s="239" t="str">
        <f t="shared" si="80"/>
        <v/>
      </c>
      <c r="Q275" s="240" t="str">
        <f t="shared" si="81"/>
        <v/>
      </c>
      <c r="R275" s="241" t="str">
        <f t="shared" si="82"/>
        <v/>
      </c>
      <c r="S275" s="241" t="str">
        <f t="shared" si="83"/>
        <v/>
      </c>
      <c r="T275" s="241" t="str">
        <f t="shared" si="90"/>
        <v/>
      </c>
      <c r="U275" s="103"/>
      <c r="V275" s="230" t="str">
        <f>IF($B275=FALSE,"",IF($D$206="˝",ROUND(Angle_4_R6!L33*$F$206,$M$288),ROUND(Angle_4_R6!L33*$F$206/3600,$V$288)))</f>
        <v/>
      </c>
      <c r="W275" s="230" t="str">
        <f>IF($B275=FALSE,"",IF($D$206="˝",ROUND(Angle_4_R6!M33*$F$206,$M$288),ROUND(Angle_4_R6!M33*$F$206/3600,$V$288)))</f>
        <v/>
      </c>
      <c r="X275" s="230" t="str">
        <f t="shared" si="84"/>
        <v/>
      </c>
      <c r="Y275" s="190" t="str">
        <f t="shared" si="85"/>
        <v/>
      </c>
      <c r="Z275" s="230" t="str">
        <f t="shared" si="86"/>
        <v/>
      </c>
      <c r="AA275" s="230" t="str">
        <f t="shared" si="87"/>
        <v/>
      </c>
      <c r="AB275" s="230" t="str">
        <f t="shared" si="88"/>
        <v/>
      </c>
      <c r="AC275" s="230" t="str">
        <f t="shared" si="89"/>
        <v/>
      </c>
    </row>
    <row r="276" spans="1:29" ht="15" customHeight="1">
      <c r="N276" s="102"/>
      <c r="O276" s="102"/>
      <c r="P276" s="102"/>
      <c r="Q276" s="102"/>
      <c r="R276" s="102"/>
      <c r="S276" s="102"/>
      <c r="T276" s="102"/>
      <c r="U276" s="102"/>
      <c r="Y276" s="102"/>
    </row>
    <row r="277" spans="1:29" ht="15" customHeight="1">
      <c r="A277" s="126" t="s">
        <v>256</v>
      </c>
      <c r="C277" s="101"/>
      <c r="D277" s="101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</row>
    <row r="278" spans="1:29" ht="15" customHeight="1">
      <c r="A278" s="126"/>
      <c r="B278" s="344"/>
      <c r="C278" s="344" t="s">
        <v>432</v>
      </c>
      <c r="D278" s="448" t="s">
        <v>433</v>
      </c>
      <c r="E278" s="344" t="s">
        <v>434</v>
      </c>
      <c r="F278" s="344" t="s">
        <v>435</v>
      </c>
      <c r="G278" s="450" t="s">
        <v>436</v>
      </c>
      <c r="H278" s="451"/>
      <c r="I278" s="452"/>
      <c r="J278" s="444">
        <v>1</v>
      </c>
      <c r="K278" s="459"/>
      <c r="L278" s="459"/>
      <c r="M278" s="459"/>
      <c r="N278" s="445"/>
      <c r="O278" s="205">
        <v>2</v>
      </c>
      <c r="P278" s="242">
        <v>3</v>
      </c>
      <c r="Q278" s="444">
        <v>4</v>
      </c>
      <c r="R278" s="445"/>
      <c r="S278" s="205">
        <v>5</v>
      </c>
      <c r="T278" s="344" t="s">
        <v>257</v>
      </c>
      <c r="U278" s="444" t="s">
        <v>258</v>
      </c>
      <c r="V278" s="445"/>
    </row>
    <row r="279" spans="1:29" ht="15" customHeight="1">
      <c r="A279" s="126"/>
      <c r="B279" s="346"/>
      <c r="C279" s="346"/>
      <c r="D279" s="449"/>
      <c r="E279" s="346"/>
      <c r="F279" s="346"/>
      <c r="G279" s="453"/>
      <c r="H279" s="454"/>
      <c r="I279" s="455"/>
      <c r="J279" s="242" t="s">
        <v>437</v>
      </c>
      <c r="K279" s="205" t="s">
        <v>438</v>
      </c>
      <c r="L279" s="205" t="s">
        <v>259</v>
      </c>
      <c r="M279" s="444" t="s">
        <v>439</v>
      </c>
      <c r="N279" s="445"/>
      <c r="O279" s="205" t="s">
        <v>94</v>
      </c>
      <c r="P279" s="242" t="s">
        <v>440</v>
      </c>
      <c r="Q279" s="444" t="s">
        <v>441</v>
      </c>
      <c r="R279" s="445"/>
      <c r="S279" s="205" t="s">
        <v>262</v>
      </c>
      <c r="T279" s="443"/>
      <c r="U279" s="205" t="s">
        <v>260</v>
      </c>
      <c r="V279" s="205" t="s">
        <v>442</v>
      </c>
    </row>
    <row r="280" spans="1:29" ht="15" customHeight="1">
      <c r="A280" s="126"/>
      <c r="B280" s="242" t="s">
        <v>443</v>
      </c>
      <c r="C280" s="191" t="s">
        <v>444</v>
      </c>
      <c r="D280" s="243" t="s">
        <v>418</v>
      </c>
      <c r="E280" s="244" t="e">
        <f ca="1">OFFSET(O$211,$E$206,0)</f>
        <v>#N/A</v>
      </c>
      <c r="F280" s="245" t="s">
        <v>153</v>
      </c>
      <c r="G280" s="230">
        <f>Angle_4_R5!F37</f>
        <v>0</v>
      </c>
      <c r="H280" s="230">
        <f>Angle_4_R5!G37</f>
        <v>0</v>
      </c>
      <c r="I280" s="230" t="s">
        <v>261</v>
      </c>
      <c r="J280" s="246">
        <f>SQRT(SUMSQ(G280,H280*B206))</f>
        <v>0</v>
      </c>
      <c r="K280" s="230"/>
      <c r="L280" s="230">
        <f>Angle_4_R5!I37</f>
        <v>0</v>
      </c>
      <c r="M280" s="247" t="e">
        <f>J280/L280</f>
        <v>#DIV/0!</v>
      </c>
      <c r="N280" s="245" t="s">
        <v>445</v>
      </c>
      <c r="O280" s="241" t="s">
        <v>446</v>
      </c>
      <c r="P280" s="248">
        <v>1</v>
      </c>
      <c r="Q280" s="249" t="e">
        <f>ABS(M280*P280)</f>
        <v>#DIV/0!</v>
      </c>
      <c r="R280" s="245" t="s">
        <v>401</v>
      </c>
      <c r="S280" s="230" t="s">
        <v>447</v>
      </c>
      <c r="T280" s="250">
        <f>IF(S280="∞",0,Q280^4/S280)</f>
        <v>0</v>
      </c>
      <c r="U280" s="249" t="str">
        <f>IF(OR(O280="직사각형",O280="삼각형"),Q280,"")</f>
        <v/>
      </c>
      <c r="V280" s="249" t="e">
        <f>IF(OR(O280="직사각형",O280="삼각형"),"",Q280)</f>
        <v>#DIV/0!</v>
      </c>
    </row>
    <row r="281" spans="1:29" ht="15" customHeight="1">
      <c r="A281" s="126"/>
      <c r="B281" s="242" t="s">
        <v>430</v>
      </c>
      <c r="C281" s="251" t="s">
        <v>448</v>
      </c>
      <c r="D281" s="243" t="s">
        <v>429</v>
      </c>
      <c r="E281" s="244" t="e">
        <f ca="1">OFFSET(P$211,$E$206,0)</f>
        <v>#N/A</v>
      </c>
      <c r="F281" s="245" t="s">
        <v>153</v>
      </c>
      <c r="G281" s="245">
        <f>MAX(M212:M241)</f>
        <v>0</v>
      </c>
      <c r="H281" s="230">
        <f>C206</f>
        <v>0</v>
      </c>
      <c r="I281" s="245" t="e">
        <f ca="1">$F$206</f>
        <v>#N/A</v>
      </c>
      <c r="J281" s="252" t="e">
        <f ca="1">MAX(G281:H281)*I281</f>
        <v>#N/A</v>
      </c>
      <c r="K281" s="230"/>
      <c r="L281" s="253">
        <v>5</v>
      </c>
      <c r="M281" s="254" t="e">
        <f ca="1">J281/(IF(K281="",1,K281)*SQRT(L281))</f>
        <v>#N/A</v>
      </c>
      <c r="N281" s="245" t="s">
        <v>401</v>
      </c>
      <c r="O281" s="241" t="s">
        <v>449</v>
      </c>
      <c r="P281" s="248">
        <v>-1</v>
      </c>
      <c r="Q281" s="249" t="e">
        <f ca="1">ABS(M281*P281)</f>
        <v>#N/A</v>
      </c>
      <c r="R281" s="245" t="s">
        <v>445</v>
      </c>
      <c r="S281" s="230">
        <v>4</v>
      </c>
      <c r="T281" s="250" t="e">
        <f ca="1">IF(S281="∞",0,Q281^4/S281)</f>
        <v>#N/A</v>
      </c>
      <c r="U281" s="249" t="str">
        <f>IF(OR(O281="직사각형",O281="삼각형"),Q281,"")</f>
        <v/>
      </c>
      <c r="V281" s="249" t="e">
        <f ca="1">IF(OR(O281="직사각형",O281="삼각형"),"",Q281)</f>
        <v>#N/A</v>
      </c>
    </row>
    <row r="282" spans="1:29" ht="15" customHeight="1">
      <c r="A282" s="126"/>
      <c r="B282" s="242" t="s">
        <v>450</v>
      </c>
      <c r="C282" s="255" t="s">
        <v>451</v>
      </c>
      <c r="D282" s="243" t="s">
        <v>452</v>
      </c>
      <c r="E282" s="230">
        <v>0</v>
      </c>
      <c r="F282" s="245" t="s">
        <v>153</v>
      </c>
      <c r="G282" s="245">
        <f>C206</f>
        <v>0</v>
      </c>
      <c r="H282" s="230"/>
      <c r="I282" s="245" t="e">
        <f ca="1">$F$206</f>
        <v>#N/A</v>
      </c>
      <c r="J282" s="252" t="e">
        <f ca="1">MAX(G282:H282)*I282</f>
        <v>#N/A</v>
      </c>
      <c r="K282" s="230">
        <v>2</v>
      </c>
      <c r="L282" s="253">
        <v>3</v>
      </c>
      <c r="M282" s="254" t="e">
        <f ca="1">J282/(IF(K282="",1,K282)*SQRT(L282))</f>
        <v>#N/A</v>
      </c>
      <c r="N282" s="245" t="s">
        <v>445</v>
      </c>
      <c r="O282" s="241" t="s">
        <v>453</v>
      </c>
      <c r="P282" s="248">
        <v>1</v>
      </c>
      <c r="Q282" s="249" t="e">
        <f ca="1">ABS(M282*P282)</f>
        <v>#N/A</v>
      </c>
      <c r="R282" s="245" t="s">
        <v>445</v>
      </c>
      <c r="S282" s="230" t="s">
        <v>447</v>
      </c>
      <c r="T282" s="250">
        <f>IF(S282="∞",0,Q282^4/S282)</f>
        <v>0</v>
      </c>
      <c r="U282" s="249" t="e">
        <f ca="1">IF(OR(O282="직사각형",O282="삼각형"),Q282,"")</f>
        <v>#N/A</v>
      </c>
      <c r="V282" s="249" t="str">
        <f>IF(OR(O282="직사각형",O282="삼각형"),"",Q282)</f>
        <v/>
      </c>
    </row>
    <row r="283" spans="1:29" ht="15" customHeight="1">
      <c r="A283" s="126"/>
      <c r="B283" s="205" t="s">
        <v>454</v>
      </c>
      <c r="C283" s="255" t="s">
        <v>455</v>
      </c>
      <c r="D283" s="243" t="s">
        <v>456</v>
      </c>
      <c r="E283" s="230">
        <v>0</v>
      </c>
      <c r="F283" s="245" t="s">
        <v>153</v>
      </c>
      <c r="G283" s="245">
        <f>Angle_4_R5!K$37</f>
        <v>0</v>
      </c>
      <c r="H283" s="230"/>
      <c r="I283" s="245"/>
      <c r="J283" s="252">
        <f>G283</f>
        <v>0</v>
      </c>
      <c r="K283" s="230"/>
      <c r="L283" s="253">
        <v>3</v>
      </c>
      <c r="M283" s="254">
        <f>J283/(IF(K283="",1,K283)*SQRT(L283))</f>
        <v>0</v>
      </c>
      <c r="N283" s="245" t="s">
        <v>445</v>
      </c>
      <c r="O283" s="241" t="s">
        <v>457</v>
      </c>
      <c r="P283" s="248">
        <v>1</v>
      </c>
      <c r="Q283" s="249">
        <f>ABS(M283*P283)</f>
        <v>0</v>
      </c>
      <c r="R283" s="245" t="s">
        <v>445</v>
      </c>
      <c r="S283" s="230" t="s">
        <v>458</v>
      </c>
      <c r="T283" s="250">
        <f>IF(S283="∞",0,Q283^4/S283)</f>
        <v>0</v>
      </c>
      <c r="U283" s="249">
        <f>IF(OR(O283="직사각형",O283="삼각형"),Q283,"")</f>
        <v>0</v>
      </c>
      <c r="V283" s="249" t="str">
        <f>IF(OR(O283="직사각형",O283="삼각형"),"",Q283)</f>
        <v/>
      </c>
    </row>
    <row r="284" spans="1:29" ht="15" customHeight="1">
      <c r="A284" s="126"/>
      <c r="B284" s="205" t="s">
        <v>459</v>
      </c>
      <c r="C284" s="255" t="s">
        <v>460</v>
      </c>
      <c r="D284" s="243" t="s">
        <v>461</v>
      </c>
      <c r="E284" s="244" t="e">
        <f ca="1">E280-E281</f>
        <v>#N/A</v>
      </c>
      <c r="F284" s="245" t="s">
        <v>153</v>
      </c>
      <c r="G284" s="456"/>
      <c r="H284" s="457"/>
      <c r="I284" s="457"/>
      <c r="J284" s="457"/>
      <c r="K284" s="457"/>
      <c r="L284" s="457"/>
      <c r="M284" s="457"/>
      <c r="N284" s="457"/>
      <c r="O284" s="457"/>
      <c r="P284" s="458"/>
      <c r="Q284" s="247" t="e">
        <f>SQRT(SUMSQ(Q280:Q283))</f>
        <v>#DIV/0!</v>
      </c>
      <c r="R284" s="245" t="s">
        <v>445</v>
      </c>
      <c r="S284" s="256" t="e">
        <f ca="1">IF(T284=0,"∞",ROUNDDOWN(Q284^4/T284,0))</f>
        <v>#N/A</v>
      </c>
      <c r="T284" s="257" t="e">
        <f ca="1">SUM(T280:T283)</f>
        <v>#N/A</v>
      </c>
      <c r="U284" s="258" t="e">
        <f ca="1">SQRT(SUMSQ(U280:U283))</f>
        <v>#N/A</v>
      </c>
      <c r="V284" s="258" t="e">
        <f>SQRT(SUMSQ(V280:V283))</f>
        <v>#DIV/0!</v>
      </c>
    </row>
    <row r="285" spans="1:29" ht="15" customHeight="1">
      <c r="A285" s="126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V285" s="103"/>
    </row>
    <row r="286" spans="1:29" ht="15" customHeight="1">
      <c r="A286" s="126"/>
      <c r="B286" s="448"/>
      <c r="C286" s="444" t="s">
        <v>462</v>
      </c>
      <c r="D286" s="459"/>
      <c r="E286" s="459"/>
      <c r="F286" s="459"/>
      <c r="G286" s="445"/>
      <c r="H286" s="205" t="s">
        <v>463</v>
      </c>
      <c r="I286" s="205" t="s">
        <v>451</v>
      </c>
      <c r="J286" s="444" t="s">
        <v>464</v>
      </c>
      <c r="K286" s="459"/>
      <c r="L286" s="459"/>
      <c r="M286" s="445"/>
      <c r="N286" s="205" t="s">
        <v>465</v>
      </c>
      <c r="O286" s="444" t="s">
        <v>466</v>
      </c>
      <c r="P286" s="459"/>
      <c r="Q286" s="445"/>
      <c r="R286" s="344" t="s">
        <v>467</v>
      </c>
      <c r="S286" s="344" t="s">
        <v>468</v>
      </c>
      <c r="T286" s="115"/>
      <c r="U286" s="205" t="s">
        <v>463</v>
      </c>
      <c r="V286" s="344" t="s">
        <v>469</v>
      </c>
      <c r="W286" s="205" t="s">
        <v>470</v>
      </c>
      <c r="X286" s="344" t="s">
        <v>466</v>
      </c>
    </row>
    <row r="287" spans="1:29" ht="15" customHeight="1">
      <c r="A287" s="126"/>
      <c r="B287" s="449"/>
      <c r="C287" s="207">
        <v>1</v>
      </c>
      <c r="D287" s="207"/>
      <c r="E287" s="207"/>
      <c r="F287" s="207" t="s">
        <v>471</v>
      </c>
      <c r="G287" s="207" t="s">
        <v>472</v>
      </c>
      <c r="H287" s="207" t="s">
        <v>153</v>
      </c>
      <c r="I287" s="207">
        <f>D206</f>
        <v>0</v>
      </c>
      <c r="J287" s="205" t="s">
        <v>431</v>
      </c>
      <c r="K287" s="205" t="s">
        <v>473</v>
      </c>
      <c r="L287" s="205" t="s">
        <v>451</v>
      </c>
      <c r="M287" s="205" t="s">
        <v>474</v>
      </c>
      <c r="N287" s="207"/>
      <c r="O287" s="205" t="s">
        <v>431</v>
      </c>
      <c r="P287" s="205" t="s">
        <v>475</v>
      </c>
      <c r="Q287" s="205" t="s">
        <v>476</v>
      </c>
      <c r="R287" s="460"/>
      <c r="S287" s="346"/>
      <c r="T287" s="115"/>
      <c r="U287" s="207" t="s">
        <v>477</v>
      </c>
      <c r="V287" s="460"/>
      <c r="W287" s="207"/>
      <c r="X287" s="346"/>
    </row>
    <row r="288" spans="1:29" ht="15" customHeight="1">
      <c r="A288" s="126"/>
      <c r="B288" s="207" t="s">
        <v>478</v>
      </c>
      <c r="C288" s="178" t="e">
        <f ca="1">Q284*E299</f>
        <v>#DIV/0!</v>
      </c>
      <c r="D288" s="175"/>
      <c r="E288" s="175"/>
      <c r="F288" s="176" t="str">
        <f>R284</f>
        <v>˝</v>
      </c>
      <c r="G288" s="110" t="e">
        <f ca="1">SQRT(SUMSQ(C288,D288*E288))</f>
        <v>#DIV/0!</v>
      </c>
      <c r="H288" s="110" t="e">
        <f ca="1">MAX(G288:G289)</f>
        <v>#DIV/0!</v>
      </c>
      <c r="I288" s="116">
        <f>C206</f>
        <v>0</v>
      </c>
      <c r="J288" s="106" t="e">
        <f ca="1">IF(H288&lt;0.00001,6,IF(H288&lt;0.0001,5,IF(H288&lt;0.001,4,IF(H288&lt;0.01,3,IF(H288&lt;0.1,2,IF(H288&lt;1,1,IF(H288&lt;10,0,IF(H288&lt;100,-1,-2))))))))+K289</f>
        <v>#DIV/0!</v>
      </c>
      <c r="K288" s="192" t="e">
        <f ca="1">J288</f>
        <v>#DIV/0!</v>
      </c>
      <c r="L288" s="230">
        <f>IFERROR(LEN(I288)-FIND(".",I288),0)</f>
        <v>0</v>
      </c>
      <c r="M288" s="250" t="e">
        <f ca="1">J288</f>
        <v>#DIV/0!</v>
      </c>
      <c r="N288" s="152" t="e">
        <f ca="1">ABS((H288-ROUND(H288,M288))/H288*100)</f>
        <v>#DIV/0!</v>
      </c>
      <c r="O288" s="230" t="e">
        <f ca="1">OFFSET(P292,MATCH(M288,O293:O302,0),0)</f>
        <v>#DIV/0!</v>
      </c>
      <c r="P288" s="230" t="e">
        <f ca="1">OFFSET(P292,MATCH(M288,O293:O302,0),0)</f>
        <v>#DIV/0!</v>
      </c>
      <c r="Q288" s="230" t="str">
        <f ca="1">OFFSET(P292,MATCH(L288,O293:O302,0),0)</f>
        <v>0</v>
      </c>
      <c r="R288" s="107">
        <f ca="1">IFERROR(IF(H288=G288,0,1),0)</f>
        <v>0</v>
      </c>
      <c r="S288" s="111" t="e">
        <f ca="1">IF($D$206="˝",H289&amp;H287,U289&amp;U287)</f>
        <v>#DIV/0!</v>
      </c>
      <c r="T288" s="115"/>
      <c r="U288" s="110" t="e">
        <f ca="1">H288/3600</f>
        <v>#DIV/0!</v>
      </c>
      <c r="V288" s="106" t="e">
        <f ca="1">IF(U288&lt;0.00001,6,IF(U288&lt;0.0001,5,IF(U288&lt;0.001,4,IF(U288&lt;0.01,3,IF(U288&lt;0.1,2,IF(U288&lt;1,1,IF(U288&lt;10,0,IF(U288&lt;100,-1,-2))))))))+K289</f>
        <v>#DIV/0!</v>
      </c>
      <c r="W288" s="152" t="e">
        <f ca="1">ABS((U288-ROUND(U288,V288))/U288*100)</f>
        <v>#DIV/0!</v>
      </c>
      <c r="X288" s="230" t="e">
        <f ca="1">OFFSET(P292,MATCH(V288,O293:O302,0),0)</f>
        <v>#DIV/0!</v>
      </c>
    </row>
    <row r="289" spans="1:30" ht="15" customHeight="1">
      <c r="A289" s="126"/>
      <c r="B289" s="207" t="s">
        <v>479</v>
      </c>
      <c r="C289" s="151">
        <f>Angle_4_R5!E4</f>
        <v>0</v>
      </c>
      <c r="D289" s="151"/>
      <c r="E289" s="177"/>
      <c r="F289" s="176">
        <f>Angle_4_R5!G4</f>
        <v>0</v>
      </c>
      <c r="G289" s="110">
        <f>SQRT(SUMSQ(C289,D289*E289))</f>
        <v>0</v>
      </c>
      <c r="H289" s="111" t="e">
        <f ca="1">TEXT(IF(N288&gt;5,ROUNDUP(H288,M288),ROUND(H288,M288)),P288)</f>
        <v>#DIV/0!</v>
      </c>
      <c r="J289" s="205" t="s">
        <v>480</v>
      </c>
      <c r="K289" s="230">
        <f>IF(O289=TRUE,1,기본정보!$A$47)</f>
        <v>1</v>
      </c>
      <c r="L289" s="259" t="s">
        <v>481</v>
      </c>
      <c r="M289" s="230" t="b">
        <f>IF(O289=TRUE,FALSE,기본정보!$A$52)</f>
        <v>0</v>
      </c>
      <c r="N289" s="259" t="s">
        <v>482</v>
      </c>
      <c r="O289" s="230" t="b">
        <f>기본정보!$A$46=0</f>
        <v>1</v>
      </c>
      <c r="R289" s="127"/>
      <c r="S289" s="127"/>
      <c r="T289" s="115"/>
      <c r="U289" s="111" t="e">
        <f ca="1">TEXT(IF(W288&gt;5,ROUNDUP(U288,V288),ROUND(U288,V288)),X288)</f>
        <v>#DIV/0!</v>
      </c>
      <c r="W289" s="104"/>
      <c r="X289" s="127"/>
    </row>
    <row r="290" spans="1:30" ht="15" customHeight="1">
      <c r="A290" s="126"/>
      <c r="B290" s="105"/>
      <c r="E290" s="127"/>
      <c r="H290" s="127"/>
      <c r="I290" s="127"/>
      <c r="J290" s="127"/>
      <c r="K290" s="127"/>
      <c r="L290" s="127"/>
      <c r="O290" s="127"/>
      <c r="P290" s="127"/>
      <c r="Q290" s="127"/>
      <c r="R290" s="127"/>
      <c r="S290" s="127"/>
      <c r="T290" s="115"/>
      <c r="U290" s="115"/>
      <c r="V290" s="115"/>
    </row>
    <row r="291" spans="1:30" ht="15" customHeight="1">
      <c r="B291" s="108" t="s">
        <v>483</v>
      </c>
      <c r="C291" s="104"/>
      <c r="D291" s="104"/>
      <c r="H291" s="103"/>
      <c r="I291" s="255" t="s">
        <v>52</v>
      </c>
      <c r="J291" s="255" t="s">
        <v>484</v>
      </c>
      <c r="K291" s="103"/>
      <c r="L291" s="103"/>
      <c r="M291" s="103"/>
      <c r="N291" s="103"/>
      <c r="O291" s="228" t="s">
        <v>485</v>
      </c>
      <c r="P291" s="228" t="s">
        <v>486</v>
      </c>
      <c r="V291" s="103"/>
      <c r="Z291" s="104"/>
      <c r="AA291" s="104"/>
      <c r="AB291" s="104"/>
    </row>
    <row r="292" spans="1:30" ht="15" customHeight="1">
      <c r="B292" s="353" t="s">
        <v>487</v>
      </c>
      <c r="C292" s="355"/>
      <c r="D292" s="344" t="s">
        <v>488</v>
      </c>
      <c r="E292" s="205" t="s">
        <v>453</v>
      </c>
      <c r="F292" s="205" t="s">
        <v>489</v>
      </c>
      <c r="G292" s="205" t="s">
        <v>490</v>
      </c>
      <c r="H292" s="103"/>
      <c r="I292" s="255"/>
      <c r="J292" s="255">
        <v>95.45</v>
      </c>
      <c r="K292" s="103"/>
      <c r="L292" s="103"/>
      <c r="M292" s="103"/>
      <c r="N292" s="103"/>
      <c r="O292" s="260" t="s">
        <v>491</v>
      </c>
      <c r="P292" s="260" t="s">
        <v>492</v>
      </c>
      <c r="T292" s="103"/>
      <c r="U292" s="103"/>
      <c r="V292" s="103"/>
    </row>
    <row r="293" spans="1:30" ht="15" customHeight="1">
      <c r="B293" s="207" t="s">
        <v>493</v>
      </c>
      <c r="C293" s="261" t="s">
        <v>494</v>
      </c>
      <c r="D293" s="346"/>
      <c r="E293" s="246" t="e">
        <f ca="1">U284</f>
        <v>#N/A</v>
      </c>
      <c r="F293" s="246" t="e">
        <f>V284</f>
        <v>#DIV/0!</v>
      </c>
      <c r="G293" s="262" t="e">
        <f ca="1">F293/E293</f>
        <v>#DIV/0!</v>
      </c>
      <c r="H293" s="103"/>
      <c r="I293" s="230">
        <v>1</v>
      </c>
      <c r="J293" s="230">
        <v>13.97</v>
      </c>
      <c r="K293" s="103"/>
      <c r="L293" s="103"/>
      <c r="M293" s="103"/>
      <c r="N293" s="103"/>
      <c r="O293" s="263">
        <v>0</v>
      </c>
      <c r="P293" s="264" t="s">
        <v>495</v>
      </c>
      <c r="T293" s="103"/>
      <c r="U293" s="103"/>
      <c r="V293" s="103"/>
    </row>
    <row r="294" spans="1:30" ht="15" customHeight="1">
      <c r="B294" s="230">
        <v>1</v>
      </c>
      <c r="C294" s="249">
        <f ca="1">IFERROR(LARGE(U280:U283,B294),0)</f>
        <v>0</v>
      </c>
      <c r="D294" s="205" t="s">
        <v>496</v>
      </c>
      <c r="E294" s="467" t="e">
        <f ca="1">SQRT(SUMSQ(C296:C301,V280:V283))</f>
        <v>#DIV/0!</v>
      </c>
      <c r="F294" s="468"/>
      <c r="G294" s="469" t="e">
        <f ca="1">E294/SQRT(SUMSQ(E295,F295))</f>
        <v>#DIV/0!</v>
      </c>
      <c r="H294" s="103"/>
      <c r="I294" s="230">
        <v>2</v>
      </c>
      <c r="J294" s="230">
        <v>4.53</v>
      </c>
      <c r="K294" s="103"/>
      <c r="L294" s="103"/>
      <c r="M294" s="103"/>
      <c r="N294" s="103"/>
      <c r="O294" s="263">
        <v>1</v>
      </c>
      <c r="P294" s="264" t="s">
        <v>497</v>
      </c>
      <c r="U294" s="103"/>
      <c r="V294" s="103"/>
      <c r="Y294" s="104"/>
      <c r="Z294" s="104"/>
      <c r="AA294" s="104"/>
    </row>
    <row r="295" spans="1:30" ht="15" customHeight="1">
      <c r="B295" s="230">
        <v>2</v>
      </c>
      <c r="C295" s="249">
        <f ca="1">IFERROR(LARGE(U280:U283,B295),0)</f>
        <v>0</v>
      </c>
      <c r="D295" s="205" t="s">
        <v>498</v>
      </c>
      <c r="E295" s="246">
        <f ca="1">C294</f>
        <v>0</v>
      </c>
      <c r="F295" s="246">
        <f ca="1">C295</f>
        <v>0</v>
      </c>
      <c r="G295" s="470"/>
      <c r="I295" s="230">
        <v>3</v>
      </c>
      <c r="J295" s="230">
        <v>3.31</v>
      </c>
      <c r="O295" s="263">
        <v>2</v>
      </c>
      <c r="P295" s="264" t="s">
        <v>499</v>
      </c>
      <c r="V295" s="103"/>
    </row>
    <row r="296" spans="1:30" ht="15" customHeight="1">
      <c r="B296" s="230">
        <v>3</v>
      </c>
      <c r="C296" s="247">
        <f ca="1">IFERROR(LARGE(U280:U283,B296),0)</f>
        <v>0</v>
      </c>
      <c r="D296" s="344" t="s">
        <v>500</v>
      </c>
      <c r="E296" s="265" t="s">
        <v>501</v>
      </c>
      <c r="F296" s="265" t="s">
        <v>502</v>
      </c>
      <c r="G296" s="265" t="s">
        <v>503</v>
      </c>
      <c r="I296" s="230">
        <v>4</v>
      </c>
      <c r="J296" s="230">
        <v>2.87</v>
      </c>
      <c r="O296" s="263">
        <v>3</v>
      </c>
      <c r="P296" s="264" t="s">
        <v>504</v>
      </c>
      <c r="V296" s="103"/>
    </row>
    <row r="297" spans="1:30" ht="15" customHeight="1">
      <c r="B297" s="230">
        <v>4</v>
      </c>
      <c r="C297" s="247">
        <f ca="1">IFERROR(LARGE(U280:U283,B297),0)</f>
        <v>0</v>
      </c>
      <c r="D297" s="346"/>
      <c r="E297" s="230">
        <f ca="1">OFFSET(J279,MATCH(E295,U280:U283,0),0)/IF(OFFSET(K279,MATCH(E295,U280:U283,0),0)="",1,OFFSET(K279,MATCH(E295,U280:U283,0),0))</f>
        <v>0</v>
      </c>
      <c r="F297" s="230">
        <f ca="1">OFFSET(J279,MATCH(F295,U280:U283,0),0)/IF(OFFSET(K279,MATCH(F295,U280:U283,0),0)="",1,OFFSET(K279,MATCH(F295,U280:U283,0),0))</f>
        <v>0</v>
      </c>
      <c r="G297" s="246" t="e">
        <f ca="1">ABS(E297-F297)/(E297+F297)</f>
        <v>#DIV/0!</v>
      </c>
      <c r="I297" s="230">
        <v>5</v>
      </c>
      <c r="J297" s="230">
        <v>2.65</v>
      </c>
      <c r="O297" s="263">
        <v>4</v>
      </c>
      <c r="P297" s="264" t="s">
        <v>505</v>
      </c>
      <c r="V297" s="103"/>
    </row>
    <row r="298" spans="1:30" ht="15" customHeight="1">
      <c r="B298" s="230">
        <v>5</v>
      </c>
      <c r="C298" s="247">
        <f ca="1">IFERROR(LARGE(U280:U283,B298),0)</f>
        <v>0</v>
      </c>
      <c r="D298" s="205" t="s">
        <v>506</v>
      </c>
      <c r="E298" s="255" t="e">
        <f ca="1">IF(AND(G293&lt;0.3,G294&lt;0.3),"사다리꼴","정규")</f>
        <v>#DIV/0!</v>
      </c>
      <c r="I298" s="230">
        <v>6</v>
      </c>
      <c r="J298" s="230">
        <v>2.52</v>
      </c>
      <c r="O298" s="263">
        <v>5</v>
      </c>
      <c r="P298" s="264" t="s">
        <v>507</v>
      </c>
      <c r="V298" s="103"/>
    </row>
    <row r="299" spans="1:30" s="104" customFormat="1" ht="15" customHeight="1">
      <c r="A299" s="103"/>
      <c r="B299" s="230">
        <v>6</v>
      </c>
      <c r="C299" s="247">
        <f ca="1">IFERROR(LARGE(U280:U283,B299),0)</f>
        <v>0</v>
      </c>
      <c r="D299" s="205" t="s">
        <v>508</v>
      </c>
      <c r="E299" s="230" t="e">
        <f ca="1">IF(E298="정규",IF(OR(S284="∞",S284&gt;=10),2,OFFSET(J292,MATCH(S284,I293:I302,0),0)),ROUND((1-SQRT((1-0.95)*(1-G297^2)))/SQRT((1+G297^2)/6),2))</f>
        <v>#DIV/0!</v>
      </c>
      <c r="I299" s="230">
        <v>7</v>
      </c>
      <c r="J299" s="230">
        <v>2.4300000000000002</v>
      </c>
      <c r="O299" s="263">
        <v>6</v>
      </c>
      <c r="P299" s="264" t="s">
        <v>509</v>
      </c>
      <c r="W299" s="103"/>
      <c r="X299" s="103"/>
      <c r="Y299" s="103"/>
      <c r="Z299" s="103"/>
      <c r="AA299" s="103"/>
      <c r="AB299" s="103"/>
      <c r="AC299" s="103"/>
      <c r="AD299" s="103"/>
    </row>
    <row r="300" spans="1:30" s="104" customFormat="1" ht="15" customHeight="1">
      <c r="A300" s="103"/>
      <c r="B300" s="230">
        <v>7</v>
      </c>
      <c r="C300" s="247">
        <f ca="1">IFERROR(LARGE(U280:U283,B300),0)</f>
        <v>0</v>
      </c>
      <c r="D300" s="127"/>
      <c r="I300" s="230">
        <v>8</v>
      </c>
      <c r="J300" s="230">
        <v>2.37</v>
      </c>
      <c r="O300" s="263">
        <v>7</v>
      </c>
      <c r="P300" s="264" t="s">
        <v>510</v>
      </c>
      <c r="W300" s="103"/>
      <c r="X300" s="103"/>
      <c r="Y300" s="103"/>
      <c r="Z300" s="103"/>
      <c r="AA300" s="103"/>
      <c r="AB300" s="103"/>
      <c r="AC300" s="103"/>
      <c r="AD300" s="103"/>
    </row>
    <row r="301" spans="1:30" s="104" customFormat="1" ht="15" customHeight="1">
      <c r="A301" s="103"/>
      <c r="B301" s="230">
        <v>8</v>
      </c>
      <c r="C301" s="247">
        <f ca="1">IFERROR(LARGE(U280:U283,B301),0)</f>
        <v>0</v>
      </c>
      <c r="D301" s="127"/>
      <c r="I301" s="230">
        <v>9</v>
      </c>
      <c r="J301" s="230">
        <v>2.3199999999999998</v>
      </c>
      <c r="O301" s="263">
        <v>8</v>
      </c>
      <c r="P301" s="264" t="s">
        <v>511</v>
      </c>
      <c r="W301" s="103"/>
      <c r="X301" s="103"/>
      <c r="Y301" s="103"/>
      <c r="Z301" s="103"/>
      <c r="AA301" s="103"/>
      <c r="AB301" s="103"/>
      <c r="AC301" s="103"/>
      <c r="AD301" s="103"/>
    </row>
    <row r="302" spans="1:30" s="104" customFormat="1" ht="15" customHeight="1">
      <c r="A302" s="103"/>
      <c r="B302" s="127"/>
      <c r="C302" s="127"/>
      <c r="D302" s="127"/>
      <c r="I302" s="230" t="s">
        <v>53</v>
      </c>
      <c r="J302" s="230">
        <v>2</v>
      </c>
      <c r="O302" s="263">
        <v>9</v>
      </c>
      <c r="P302" s="264" t="s">
        <v>512</v>
      </c>
      <c r="W302" s="103"/>
      <c r="X302" s="103"/>
      <c r="Y302" s="103"/>
      <c r="Z302" s="103"/>
      <c r="AA302" s="103"/>
      <c r="AB302" s="103"/>
      <c r="AC302" s="103"/>
      <c r="AD302" s="103"/>
    </row>
    <row r="303" spans="1:30" s="104" customFormat="1" ht="15" customHeight="1">
      <c r="A303" s="103"/>
      <c r="B303" s="127"/>
      <c r="C303" s="127"/>
      <c r="D303" s="127"/>
      <c r="O303" s="103"/>
      <c r="P303" s="103"/>
      <c r="W303" s="103"/>
      <c r="X303" s="103"/>
      <c r="Y303" s="103"/>
      <c r="Z303" s="103"/>
      <c r="AA303" s="103"/>
      <c r="AB303" s="103"/>
      <c r="AC303" s="103"/>
      <c r="AD303" s="103"/>
    </row>
    <row r="304" spans="1:30" ht="15" customHeight="1">
      <c r="A304" s="108" t="s">
        <v>515</v>
      </c>
    </row>
    <row r="305" spans="1:30" ht="15" customHeight="1">
      <c r="A305" s="126" t="s">
        <v>254</v>
      </c>
      <c r="B305" s="101"/>
      <c r="C305" s="101"/>
      <c r="D305" s="101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3"/>
    </row>
    <row r="306" spans="1:30" ht="15" customHeight="1">
      <c r="B306" s="205" t="s">
        <v>394</v>
      </c>
      <c r="C306" s="205" t="s">
        <v>263</v>
      </c>
      <c r="D306" s="205" t="s">
        <v>395</v>
      </c>
      <c r="E306" s="205" t="s">
        <v>396</v>
      </c>
      <c r="F306" s="205" t="s">
        <v>255</v>
      </c>
      <c r="G306" s="205" t="s">
        <v>397</v>
      </c>
      <c r="H306" s="205" t="s">
        <v>398</v>
      </c>
      <c r="I306" s="444" t="s">
        <v>96</v>
      </c>
      <c r="J306" s="445"/>
      <c r="K306" s="102"/>
      <c r="L306" s="102"/>
      <c r="M306" s="103"/>
      <c r="N306" s="205"/>
      <c r="O306" s="205" t="s">
        <v>399</v>
      </c>
      <c r="P306" s="205" t="s">
        <v>400</v>
      </c>
      <c r="Q306" s="205" t="s">
        <v>401</v>
      </c>
      <c r="R306" s="205" t="s">
        <v>402</v>
      </c>
      <c r="S306" s="103"/>
      <c r="T306" s="103"/>
      <c r="U306" s="103"/>
      <c r="V306" s="103"/>
    </row>
    <row r="307" spans="1:30" ht="15" customHeight="1">
      <c r="B307" s="230">
        <f>MAX(E313:E342)</f>
        <v>0</v>
      </c>
      <c r="C307" s="230">
        <f>Angle_4_R7!J4</f>
        <v>0</v>
      </c>
      <c r="D307" s="230">
        <f>Angle_4_R7!D4</f>
        <v>0</v>
      </c>
      <c r="E307" s="230" t="e">
        <f>MATCH(B307,E313:E342,0)</f>
        <v>#N/A</v>
      </c>
      <c r="F307" s="230" t="e">
        <f ca="1">OFFSET(N307,0,MATCH(D307,O306:R306,0))</f>
        <v>#N/A</v>
      </c>
      <c r="G307" s="230" t="e">
        <f ca="1">B307*F307</f>
        <v>#N/A</v>
      </c>
      <c r="H307" s="230" t="e">
        <f ca="1">C307*F307</f>
        <v>#N/A</v>
      </c>
      <c r="I307" s="267" t="str">
        <f>"± "&amp;TEXT(B307,IF(B307&gt;=1000,"# ##0",IF(B307&lt;1,"G/표준","0")))&amp;D307&amp;IF(C313="없음","",", "&amp;C313)</f>
        <v xml:space="preserve">± 00, </v>
      </c>
      <c r="J307" s="230" t="str">
        <f>C307&amp;D307</f>
        <v>00</v>
      </c>
      <c r="K307" s="102"/>
      <c r="L307" s="102"/>
      <c r="M307" s="103"/>
      <c r="N307" s="205" t="s">
        <v>403</v>
      </c>
      <c r="O307" s="232">
        <v>3600</v>
      </c>
      <c r="P307" s="232">
        <v>60</v>
      </c>
      <c r="Q307" s="232">
        <v>1</v>
      </c>
      <c r="R307" s="232">
        <f>DEGREES(ATAN(1/1000))*3600</f>
        <v>206.26473749220222</v>
      </c>
      <c r="S307" s="103"/>
      <c r="T307" s="103"/>
      <c r="U307" s="103"/>
      <c r="V307" s="103"/>
    </row>
    <row r="308" spans="1:30" ht="15" customHeight="1">
      <c r="B308" s="101"/>
      <c r="C308" s="101"/>
      <c r="D308" s="101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3"/>
    </row>
    <row r="309" spans="1:30" ht="15" customHeight="1">
      <c r="A309" s="126" t="s">
        <v>404</v>
      </c>
      <c r="E309" s="127"/>
      <c r="F309" s="101"/>
      <c r="G309" s="105"/>
      <c r="H309" s="105"/>
      <c r="I309" s="105"/>
      <c r="J309" s="105"/>
      <c r="K309" s="105"/>
      <c r="L309" s="105"/>
      <c r="M309" s="105"/>
      <c r="N309" s="105"/>
      <c r="O309" s="105"/>
      <c r="P309" s="101"/>
      <c r="Q309" s="105"/>
      <c r="R309" s="105"/>
      <c r="S309" s="105"/>
      <c r="T309" s="105"/>
      <c r="U309" s="105"/>
      <c r="V309" s="109" t="s">
        <v>527</v>
      </c>
      <c r="AD309" s="105"/>
    </row>
    <row r="310" spans="1:30" ht="15" customHeight="1">
      <c r="B310" s="344" t="s">
        <v>405</v>
      </c>
      <c r="C310" s="344" t="s">
        <v>406</v>
      </c>
      <c r="D310" s="344" t="s">
        <v>407</v>
      </c>
      <c r="E310" s="344" t="s">
        <v>408</v>
      </c>
      <c r="F310" s="344" t="s">
        <v>395</v>
      </c>
      <c r="G310" s="353" t="str">
        <f>"전기식 수준기 지시값 ("&amp;C313&amp;", "&amp;D313&amp;")"</f>
        <v>전기식 수준기 지시값 (, )</v>
      </c>
      <c r="H310" s="354"/>
      <c r="I310" s="354"/>
      <c r="J310" s="354"/>
      <c r="K310" s="354"/>
      <c r="L310" s="355"/>
      <c r="M310" s="437" t="s">
        <v>409</v>
      </c>
      <c r="N310" s="207" t="s">
        <v>408</v>
      </c>
      <c r="O310" s="207" t="s">
        <v>410</v>
      </c>
      <c r="P310" s="207" t="s">
        <v>411</v>
      </c>
      <c r="Q310" s="207" t="s">
        <v>412</v>
      </c>
      <c r="R310" s="441" t="s">
        <v>413</v>
      </c>
      <c r="S310" s="442"/>
      <c r="T310" s="442"/>
      <c r="U310" s="103"/>
      <c r="V310" s="446" t="s">
        <v>414</v>
      </c>
      <c r="W310" s="447"/>
      <c r="X310" s="444" t="s">
        <v>415</v>
      </c>
      <c r="Y310" s="459"/>
      <c r="Z310" s="459"/>
      <c r="AA310" s="459"/>
      <c r="AB310" s="459"/>
      <c r="AC310" s="445"/>
    </row>
    <row r="311" spans="1:30" ht="15" customHeight="1">
      <c r="B311" s="345"/>
      <c r="C311" s="345"/>
      <c r="D311" s="345"/>
      <c r="E311" s="345"/>
      <c r="F311" s="345"/>
      <c r="G311" s="206" t="s">
        <v>416</v>
      </c>
      <c r="H311" s="206" t="s">
        <v>147</v>
      </c>
      <c r="I311" s="206" t="s">
        <v>148</v>
      </c>
      <c r="J311" s="206" t="s">
        <v>149</v>
      </c>
      <c r="K311" s="206" t="s">
        <v>150</v>
      </c>
      <c r="L311" s="233" t="s">
        <v>417</v>
      </c>
      <c r="M311" s="438"/>
      <c r="N311" s="233"/>
      <c r="O311" s="233" t="s">
        <v>418</v>
      </c>
      <c r="P311" s="233" t="s">
        <v>419</v>
      </c>
      <c r="Q311" s="233" t="s">
        <v>420</v>
      </c>
      <c r="R311" s="206" t="s">
        <v>421</v>
      </c>
      <c r="S311" s="439" t="s">
        <v>422</v>
      </c>
      <c r="T311" s="440"/>
      <c r="U311" s="103"/>
      <c r="V311" s="234" t="s">
        <v>423</v>
      </c>
      <c r="W311" s="234" t="s">
        <v>424</v>
      </c>
      <c r="X311" s="205" t="s">
        <v>425</v>
      </c>
      <c r="Y311" s="235" t="s">
        <v>421</v>
      </c>
      <c r="Z311" s="205" t="s">
        <v>422</v>
      </c>
      <c r="AA311" s="236" t="s">
        <v>426</v>
      </c>
      <c r="AB311" s="236" t="s">
        <v>427</v>
      </c>
      <c r="AC311" s="236" t="s">
        <v>428</v>
      </c>
    </row>
    <row r="312" spans="1:30" ht="15" customHeight="1">
      <c r="B312" s="346"/>
      <c r="C312" s="346"/>
      <c r="D312" s="346"/>
      <c r="E312" s="346"/>
      <c r="F312" s="346"/>
      <c r="G312" s="207">
        <f>D307</f>
        <v>0</v>
      </c>
      <c r="H312" s="207">
        <f t="shared" ref="H312:M312" si="91">G312</f>
        <v>0</v>
      </c>
      <c r="I312" s="207">
        <f t="shared" si="91"/>
        <v>0</v>
      </c>
      <c r="J312" s="207">
        <f t="shared" si="91"/>
        <v>0</v>
      </c>
      <c r="K312" s="207">
        <f t="shared" si="91"/>
        <v>0</v>
      </c>
      <c r="L312" s="207">
        <f t="shared" si="91"/>
        <v>0</v>
      </c>
      <c r="M312" s="207">
        <f t="shared" si="91"/>
        <v>0</v>
      </c>
      <c r="N312" s="207" t="s">
        <v>153</v>
      </c>
      <c r="O312" s="207" t="s">
        <v>153</v>
      </c>
      <c r="P312" s="207" t="s">
        <v>153</v>
      </c>
      <c r="Q312" s="207" t="s">
        <v>153</v>
      </c>
      <c r="R312" s="207" t="s">
        <v>153</v>
      </c>
      <c r="S312" s="207" t="s">
        <v>153</v>
      </c>
      <c r="T312" s="207" t="s">
        <v>533</v>
      </c>
      <c r="U312" s="103"/>
      <c r="V312" s="207" t="str">
        <f>IF(D307="˝","˝","˚")</f>
        <v>˚</v>
      </c>
      <c r="W312" s="207" t="str">
        <f>V312</f>
        <v>˚</v>
      </c>
      <c r="X312" s="207" t="str">
        <f>W312</f>
        <v>˚</v>
      </c>
      <c r="Y312" s="207" t="str">
        <f>X312</f>
        <v>˚</v>
      </c>
      <c r="Z312" s="207" t="str">
        <f>Y312</f>
        <v>˚</v>
      </c>
      <c r="AA312" s="207" t="str">
        <f>Z312</f>
        <v>˚</v>
      </c>
      <c r="AB312" s="231">
        <f>IF(TYPE(MATCH("FAIL",AB313:AB342,0))=16,0,1)</f>
        <v>0</v>
      </c>
      <c r="AC312" s="207" t="str">
        <f>AA312</f>
        <v>˚</v>
      </c>
    </row>
    <row r="313" spans="1:30" ht="15" customHeight="1">
      <c r="B313" s="232" t="b">
        <f>IF(TRIM(Angle_4_R7!C4)="",FALSE,TRUE)</f>
        <v>0</v>
      </c>
      <c r="C313" s="230" t="str">
        <f>IF($B313=FALSE,"",Angle_4_R7!A4)</f>
        <v/>
      </c>
      <c r="D313" s="230" t="str">
        <f>IF($B313=FALSE,"",Angle_4_R7!B4)</f>
        <v/>
      </c>
      <c r="E313" s="230" t="str">
        <f>IF($B313=FALSE,"",VALUE(Angle_4_R7!C4))</f>
        <v/>
      </c>
      <c r="F313" s="230" t="str">
        <f>IF($B313=FALSE,"",Angle_4_R7!D4)</f>
        <v/>
      </c>
      <c r="G313" s="232" t="str">
        <f>IF($B313=FALSE,"",Angle_4_R7!O4)</f>
        <v/>
      </c>
      <c r="H313" s="232" t="str">
        <f>IF($B313=FALSE,"",Angle_4_R7!P4)</f>
        <v/>
      </c>
      <c r="I313" s="232" t="str">
        <f>IF($B313=FALSE,"",Angle_4_R7!Q4)</f>
        <v/>
      </c>
      <c r="J313" s="232" t="str">
        <f>IF($B313=FALSE,"",Angle_4_R7!R4)</f>
        <v/>
      </c>
      <c r="K313" s="232" t="str">
        <f>IF($B313=FALSE,"",Angle_4_R7!S4)</f>
        <v/>
      </c>
      <c r="L313" s="232" t="str">
        <f t="shared" ref="L313:L342" si="92">IF($B313=FALSE,"",AVERAGE(G313:K313))</f>
        <v/>
      </c>
      <c r="M313" s="232" t="str">
        <f t="shared" ref="M313:M342" si="93">IF($B313=FALSE,"",STDEV(G313:K313))</f>
        <v/>
      </c>
      <c r="N313" s="237" t="str">
        <f t="shared" ref="N313:N342" si="94">IF($B313=FALSE,"",E313*$F$307)</f>
        <v/>
      </c>
      <c r="O313" s="238" t="str">
        <f>IF($B313=FALSE,"",Angle_4_R7!D37)</f>
        <v/>
      </c>
      <c r="P313" s="239" t="str">
        <f t="shared" ref="P313:P342" si="95">IF($B313=FALSE,"",L313*$F$307)</f>
        <v/>
      </c>
      <c r="Q313" s="240" t="str">
        <f t="shared" ref="Q313:Q342" si="96">IF($B313=FALSE,"",O313-P313)</f>
        <v/>
      </c>
      <c r="R313" s="241" t="str">
        <f t="shared" ref="R313:R342" si="97">IF($B313=FALSE,"",ROUND(Q313,$M$389))</f>
        <v/>
      </c>
      <c r="S313" s="241" t="str">
        <f t="shared" ref="S313:S342" si="98">IF($B313=FALSE,"",ROUND(N313,$M$389)+R313)</f>
        <v/>
      </c>
      <c r="T313" s="241" t="str">
        <f>IF($B313=FALSE,"",ROUND((N313+R313)/3600,$V$389))</f>
        <v/>
      </c>
      <c r="U313" s="103"/>
      <c r="V313" s="230" t="str">
        <f>IF($B313=FALSE,"",IF($D$307="˝",ROUND(Angle_4_R7!L4*$F$307,$M$389),ROUND(Angle_4_R7!L4*$F$307/3600,$V$389)))</f>
        <v/>
      </c>
      <c r="W313" s="230" t="str">
        <f>IF($B313=FALSE,"",IF($D$307="˝",ROUND(Angle_4_R7!M4*$F$307,$M$389),ROUND(Angle_4_R7!M4*$F$307/3600,$V$389)))</f>
        <v/>
      </c>
      <c r="X313" s="230" t="str">
        <f t="shared" ref="X313:X342" si="99">IF($B313=FALSE,"",IF($D$307="˝",TEXT(N313,IF(N313&gt;=1000,"# ##0","0")),TEXT(N313/3600,IF(N313/3600&gt;=1000,"# ##","")&amp;$X$389)))</f>
        <v/>
      </c>
      <c r="Y313" s="190" t="str">
        <f t="shared" ref="Y313:Y342" si="100">IF($B313=FALSE,"",IF($D$307="˝",TEXT(R313,$P$389),TEXT(R313/3600,$X$389)))</f>
        <v/>
      </c>
      <c r="Z313" s="230" t="str">
        <f t="shared" ref="Z313:Z342" si="101">IF($B313=FALSE,"",IF($D$307="˝",TEXT(S313,IF(S313&gt;=1000,"# ##","")&amp;$P$389),TEXT(S313/3600,IF(S313/3600&gt;=1000,"# ##","")&amp;$X$389)))</f>
        <v/>
      </c>
      <c r="AA313" s="230" t="str">
        <f t="shared" ref="AA313:AA342" si="102">IF($B313=FALSE,"",IF($D$307="˝",TEXT(W313-N313,"± "&amp;P$389),TEXT(W313-N313/3600,"± "&amp;X$389)))</f>
        <v/>
      </c>
      <c r="AB313" s="230" t="str">
        <f t="shared" ref="AB313:AB342" si="103">IF($B313=FALSE,"",IF(F313="˝",IF(AND(V313&lt;=S313,S313&lt;=W313),"PASS","FAIL"),IF(AND(V313&lt;=T313,T313&lt;=W313),"PASS","FAIL")))</f>
        <v/>
      </c>
      <c r="AC313" s="230" t="str">
        <f t="shared" ref="AC313:AC342" si="104">IF($B313=FALSE,"",IF($D$307="˝",$H$390,$U$390))</f>
        <v/>
      </c>
    </row>
    <row r="314" spans="1:30" ht="15" customHeight="1">
      <c r="B314" s="232" t="b">
        <f>IF(TRIM(Angle_4_R7!C5)="",FALSE,TRUE)</f>
        <v>0</v>
      </c>
      <c r="C314" s="230" t="str">
        <f>IF($B314=FALSE,"",Angle_4_R7!A5)</f>
        <v/>
      </c>
      <c r="D314" s="230" t="str">
        <f>IF($B314=FALSE,"",Angle_4_R7!B5)</f>
        <v/>
      </c>
      <c r="E314" s="230" t="str">
        <f>IF($B314=FALSE,"",VALUE(Angle_4_R7!C5))</f>
        <v/>
      </c>
      <c r="F314" s="230" t="str">
        <f>IF($B314=FALSE,"",Angle_4_R7!D5)</f>
        <v/>
      </c>
      <c r="G314" s="232" t="str">
        <f>IF($B314=FALSE,"",Angle_4_R7!O5)</f>
        <v/>
      </c>
      <c r="H314" s="232" t="str">
        <f>IF($B314=FALSE,"",Angle_4_R7!P5)</f>
        <v/>
      </c>
      <c r="I314" s="232" t="str">
        <f>IF($B314=FALSE,"",Angle_4_R7!Q5)</f>
        <v/>
      </c>
      <c r="J314" s="232" t="str">
        <f>IF($B314=FALSE,"",Angle_4_R7!R5)</f>
        <v/>
      </c>
      <c r="K314" s="232" t="str">
        <f>IF($B314=FALSE,"",Angle_4_R7!S5)</f>
        <v/>
      </c>
      <c r="L314" s="232" t="str">
        <f t="shared" si="92"/>
        <v/>
      </c>
      <c r="M314" s="232" t="str">
        <f t="shared" si="93"/>
        <v/>
      </c>
      <c r="N314" s="237" t="str">
        <f t="shared" si="94"/>
        <v/>
      </c>
      <c r="O314" s="238" t="str">
        <f>IF($B314=FALSE,"",Angle_4_R7!D38)</f>
        <v/>
      </c>
      <c r="P314" s="239" t="str">
        <f t="shared" si="95"/>
        <v/>
      </c>
      <c r="Q314" s="240" t="str">
        <f t="shared" si="96"/>
        <v/>
      </c>
      <c r="R314" s="241" t="str">
        <f t="shared" si="97"/>
        <v/>
      </c>
      <c r="S314" s="241" t="str">
        <f t="shared" si="98"/>
        <v/>
      </c>
      <c r="T314" s="241" t="str">
        <f t="shared" ref="T314:T342" si="105">IF($B314=FALSE,"",ROUND((N314+R314)/3600,$V$389))</f>
        <v/>
      </c>
      <c r="U314" s="103"/>
      <c r="V314" s="230" t="str">
        <f>IF($B314=FALSE,"",IF($D$307="˝",ROUND(Angle_4_R7!L5*$F$307,$M$389),ROUND(Angle_4_R7!L5*$F$307/3600,$V$389)))</f>
        <v/>
      </c>
      <c r="W314" s="230" t="str">
        <f>IF($B314=FALSE,"",IF($D$307="˝",ROUND(Angle_4_R7!M5*$F$307,$M$389),ROUND(Angle_4_R7!M5*$F$307/3600,$V$389)))</f>
        <v/>
      </c>
      <c r="X314" s="230" t="str">
        <f t="shared" si="99"/>
        <v/>
      </c>
      <c r="Y314" s="190" t="str">
        <f t="shared" si="100"/>
        <v/>
      </c>
      <c r="Z314" s="230" t="str">
        <f t="shared" si="101"/>
        <v/>
      </c>
      <c r="AA314" s="230" t="str">
        <f t="shared" si="102"/>
        <v/>
      </c>
      <c r="AB314" s="230" t="str">
        <f t="shared" si="103"/>
        <v/>
      </c>
      <c r="AC314" s="230" t="str">
        <f t="shared" si="104"/>
        <v/>
      </c>
    </row>
    <row r="315" spans="1:30" ht="15" customHeight="1">
      <c r="B315" s="232" t="b">
        <f>IF(TRIM(Angle_4_R7!C6)="",FALSE,TRUE)</f>
        <v>0</v>
      </c>
      <c r="C315" s="230" t="str">
        <f>IF($B315=FALSE,"",Angle_4_R7!A6)</f>
        <v/>
      </c>
      <c r="D315" s="230" t="str">
        <f>IF($B315=FALSE,"",Angle_4_R7!B6)</f>
        <v/>
      </c>
      <c r="E315" s="230" t="str">
        <f>IF($B315=FALSE,"",VALUE(Angle_4_R7!C6))</f>
        <v/>
      </c>
      <c r="F315" s="230" t="str">
        <f>IF($B315=FALSE,"",Angle_4_R7!D6)</f>
        <v/>
      </c>
      <c r="G315" s="232" t="str">
        <f>IF($B315=FALSE,"",Angle_4_R7!O6)</f>
        <v/>
      </c>
      <c r="H315" s="232" t="str">
        <f>IF($B315=FALSE,"",Angle_4_R7!P6)</f>
        <v/>
      </c>
      <c r="I315" s="232" t="str">
        <f>IF($B315=FALSE,"",Angle_4_R7!Q6)</f>
        <v/>
      </c>
      <c r="J315" s="232" t="str">
        <f>IF($B315=FALSE,"",Angle_4_R7!R6)</f>
        <v/>
      </c>
      <c r="K315" s="232" t="str">
        <f>IF($B315=FALSE,"",Angle_4_R7!S6)</f>
        <v/>
      </c>
      <c r="L315" s="232" t="str">
        <f t="shared" si="92"/>
        <v/>
      </c>
      <c r="M315" s="232" t="str">
        <f t="shared" si="93"/>
        <v/>
      </c>
      <c r="N315" s="237" t="str">
        <f t="shared" si="94"/>
        <v/>
      </c>
      <c r="O315" s="238" t="str">
        <f>IF($B315=FALSE,"",Angle_4_R7!D39)</f>
        <v/>
      </c>
      <c r="P315" s="239" t="str">
        <f t="shared" si="95"/>
        <v/>
      </c>
      <c r="Q315" s="240" t="str">
        <f t="shared" si="96"/>
        <v/>
      </c>
      <c r="R315" s="241" t="str">
        <f t="shared" si="97"/>
        <v/>
      </c>
      <c r="S315" s="241" t="str">
        <f t="shared" si="98"/>
        <v/>
      </c>
      <c r="T315" s="241" t="str">
        <f t="shared" si="105"/>
        <v/>
      </c>
      <c r="U315" s="103"/>
      <c r="V315" s="230" t="str">
        <f>IF($B315=FALSE,"",IF($D$307="˝",ROUND(Angle_4_R7!L6*$F$307,$M$389),ROUND(Angle_4_R7!L6*$F$307/3600,$V$389)))</f>
        <v/>
      </c>
      <c r="W315" s="230" t="str">
        <f>IF($B315=FALSE,"",IF($D$307="˝",ROUND(Angle_4_R7!M6*$F$307,$M$389),ROUND(Angle_4_R7!M6*$F$307/3600,$V$389)))</f>
        <v/>
      </c>
      <c r="X315" s="230" t="str">
        <f t="shared" si="99"/>
        <v/>
      </c>
      <c r="Y315" s="190" t="str">
        <f t="shared" si="100"/>
        <v/>
      </c>
      <c r="Z315" s="230" t="str">
        <f t="shared" si="101"/>
        <v/>
      </c>
      <c r="AA315" s="230" t="str">
        <f t="shared" si="102"/>
        <v/>
      </c>
      <c r="AB315" s="230" t="str">
        <f t="shared" si="103"/>
        <v/>
      </c>
      <c r="AC315" s="230" t="str">
        <f t="shared" si="104"/>
        <v/>
      </c>
    </row>
    <row r="316" spans="1:30" ht="15" customHeight="1">
      <c r="B316" s="232" t="b">
        <f>IF(TRIM(Angle_4_R7!C7)="",FALSE,TRUE)</f>
        <v>0</v>
      </c>
      <c r="C316" s="230" t="str">
        <f>IF($B316=FALSE,"",Angle_4_R7!A7)</f>
        <v/>
      </c>
      <c r="D316" s="230" t="str">
        <f>IF($B316=FALSE,"",Angle_4_R7!B7)</f>
        <v/>
      </c>
      <c r="E316" s="230" t="str">
        <f>IF($B316=FALSE,"",VALUE(Angle_4_R7!C7))</f>
        <v/>
      </c>
      <c r="F316" s="230" t="str">
        <f>IF($B316=FALSE,"",Angle_4_R7!D7)</f>
        <v/>
      </c>
      <c r="G316" s="232" t="str">
        <f>IF($B316=FALSE,"",Angle_4_R7!O7)</f>
        <v/>
      </c>
      <c r="H316" s="232" t="str">
        <f>IF($B316=FALSE,"",Angle_4_R7!P7)</f>
        <v/>
      </c>
      <c r="I316" s="232" t="str">
        <f>IF($B316=FALSE,"",Angle_4_R7!Q7)</f>
        <v/>
      </c>
      <c r="J316" s="232" t="str">
        <f>IF($B316=FALSE,"",Angle_4_R7!R7)</f>
        <v/>
      </c>
      <c r="K316" s="232" t="str">
        <f>IF($B316=FALSE,"",Angle_4_R7!S7)</f>
        <v/>
      </c>
      <c r="L316" s="232" t="str">
        <f t="shared" si="92"/>
        <v/>
      </c>
      <c r="M316" s="232" t="str">
        <f t="shared" si="93"/>
        <v/>
      </c>
      <c r="N316" s="237" t="str">
        <f t="shared" si="94"/>
        <v/>
      </c>
      <c r="O316" s="238" t="str">
        <f>IF($B316=FALSE,"",Angle_4_R7!D40)</f>
        <v/>
      </c>
      <c r="P316" s="239" t="str">
        <f t="shared" si="95"/>
        <v/>
      </c>
      <c r="Q316" s="240" t="str">
        <f t="shared" si="96"/>
        <v/>
      </c>
      <c r="R316" s="241" t="str">
        <f t="shared" si="97"/>
        <v/>
      </c>
      <c r="S316" s="241" t="str">
        <f t="shared" si="98"/>
        <v/>
      </c>
      <c r="T316" s="241" t="str">
        <f t="shared" si="105"/>
        <v/>
      </c>
      <c r="U316" s="103"/>
      <c r="V316" s="230" t="str">
        <f>IF($B316=FALSE,"",IF($D$307="˝",ROUND(Angle_4_R7!L7*$F$307,$M$389),ROUND(Angle_4_R7!L7*$F$307/3600,$V$389)))</f>
        <v/>
      </c>
      <c r="W316" s="230" t="str">
        <f>IF($B316=FALSE,"",IF($D$307="˝",ROUND(Angle_4_R7!M7*$F$307,$M$389),ROUND(Angle_4_R7!M7*$F$307/3600,$V$389)))</f>
        <v/>
      </c>
      <c r="X316" s="230" t="str">
        <f t="shared" si="99"/>
        <v/>
      </c>
      <c r="Y316" s="190" t="str">
        <f t="shared" si="100"/>
        <v/>
      </c>
      <c r="Z316" s="230" t="str">
        <f t="shared" si="101"/>
        <v/>
      </c>
      <c r="AA316" s="230" t="str">
        <f t="shared" si="102"/>
        <v/>
      </c>
      <c r="AB316" s="230" t="str">
        <f t="shared" si="103"/>
        <v/>
      </c>
      <c r="AC316" s="230" t="str">
        <f t="shared" si="104"/>
        <v/>
      </c>
    </row>
    <row r="317" spans="1:30" ht="15" customHeight="1">
      <c r="B317" s="232" t="b">
        <f>IF(TRIM(Angle_4_R7!C8)="",FALSE,TRUE)</f>
        <v>0</v>
      </c>
      <c r="C317" s="230" t="str">
        <f>IF($B317=FALSE,"",Angle_4_R7!A8)</f>
        <v/>
      </c>
      <c r="D317" s="230" t="str">
        <f>IF($B317=FALSE,"",Angle_4_R7!B8)</f>
        <v/>
      </c>
      <c r="E317" s="230" t="str">
        <f>IF($B317=FALSE,"",VALUE(Angle_4_R7!C8))</f>
        <v/>
      </c>
      <c r="F317" s="230" t="str">
        <f>IF($B317=FALSE,"",Angle_4_R7!D8)</f>
        <v/>
      </c>
      <c r="G317" s="232" t="str">
        <f>IF($B317=FALSE,"",Angle_4_R7!O8)</f>
        <v/>
      </c>
      <c r="H317" s="232" t="str">
        <f>IF($B317=FALSE,"",Angle_4_R7!P8)</f>
        <v/>
      </c>
      <c r="I317" s="232" t="str">
        <f>IF($B317=FALSE,"",Angle_4_R7!Q8)</f>
        <v/>
      </c>
      <c r="J317" s="232" t="str">
        <f>IF($B317=FALSE,"",Angle_4_R7!R8)</f>
        <v/>
      </c>
      <c r="K317" s="232" t="str">
        <f>IF($B317=FALSE,"",Angle_4_R7!S8)</f>
        <v/>
      </c>
      <c r="L317" s="232" t="str">
        <f t="shared" si="92"/>
        <v/>
      </c>
      <c r="M317" s="232" t="str">
        <f t="shared" si="93"/>
        <v/>
      </c>
      <c r="N317" s="237" t="str">
        <f t="shared" si="94"/>
        <v/>
      </c>
      <c r="O317" s="238" t="str">
        <f>IF($B317=FALSE,"",Angle_4_R7!D41)</f>
        <v/>
      </c>
      <c r="P317" s="239" t="str">
        <f t="shared" si="95"/>
        <v/>
      </c>
      <c r="Q317" s="240" t="str">
        <f t="shared" si="96"/>
        <v/>
      </c>
      <c r="R317" s="241" t="str">
        <f t="shared" si="97"/>
        <v/>
      </c>
      <c r="S317" s="241" t="str">
        <f t="shared" si="98"/>
        <v/>
      </c>
      <c r="T317" s="241" t="str">
        <f t="shared" si="105"/>
        <v/>
      </c>
      <c r="U317" s="103"/>
      <c r="V317" s="230" t="str">
        <f>IF($B317=FALSE,"",IF($D$307="˝",ROUND(Angle_4_R7!L8*$F$307,$M$389),ROUND(Angle_4_R7!L8*$F$307/3600,$V$389)))</f>
        <v/>
      </c>
      <c r="W317" s="230" t="str">
        <f>IF($B317=FALSE,"",IF($D$307="˝",ROUND(Angle_4_R7!M8*$F$307,$M$389),ROUND(Angle_4_R7!M8*$F$307/3600,$V$389)))</f>
        <v/>
      </c>
      <c r="X317" s="230" t="str">
        <f t="shared" si="99"/>
        <v/>
      </c>
      <c r="Y317" s="190" t="str">
        <f t="shared" si="100"/>
        <v/>
      </c>
      <c r="Z317" s="230" t="str">
        <f t="shared" si="101"/>
        <v/>
      </c>
      <c r="AA317" s="230" t="str">
        <f t="shared" si="102"/>
        <v/>
      </c>
      <c r="AB317" s="230" t="str">
        <f t="shared" si="103"/>
        <v/>
      </c>
      <c r="AC317" s="230" t="str">
        <f t="shared" si="104"/>
        <v/>
      </c>
    </row>
    <row r="318" spans="1:30" ht="15" customHeight="1">
      <c r="B318" s="232" t="b">
        <f>IF(TRIM(Angle_4_R7!C9)="",FALSE,TRUE)</f>
        <v>0</v>
      </c>
      <c r="C318" s="230" t="str">
        <f>IF($B318=FALSE,"",Angle_4_R7!A9)</f>
        <v/>
      </c>
      <c r="D318" s="230" t="str">
        <f>IF($B318=FALSE,"",Angle_4_R7!B9)</f>
        <v/>
      </c>
      <c r="E318" s="230" t="str">
        <f>IF($B318=FALSE,"",VALUE(Angle_4_R7!C9))</f>
        <v/>
      </c>
      <c r="F318" s="230" t="str">
        <f>IF($B318=FALSE,"",Angle_4_R7!D9)</f>
        <v/>
      </c>
      <c r="G318" s="232" t="str">
        <f>IF($B318=FALSE,"",Angle_4_R7!O9)</f>
        <v/>
      </c>
      <c r="H318" s="232" t="str">
        <f>IF($B318=FALSE,"",Angle_4_R7!P9)</f>
        <v/>
      </c>
      <c r="I318" s="232" t="str">
        <f>IF($B318=FALSE,"",Angle_4_R7!Q9)</f>
        <v/>
      </c>
      <c r="J318" s="232" t="str">
        <f>IF($B318=FALSE,"",Angle_4_R7!R9)</f>
        <v/>
      </c>
      <c r="K318" s="232" t="str">
        <f>IF($B318=FALSE,"",Angle_4_R7!S9)</f>
        <v/>
      </c>
      <c r="L318" s="232" t="str">
        <f t="shared" si="92"/>
        <v/>
      </c>
      <c r="M318" s="232" t="str">
        <f t="shared" si="93"/>
        <v/>
      </c>
      <c r="N318" s="237" t="str">
        <f t="shared" si="94"/>
        <v/>
      </c>
      <c r="O318" s="238" t="str">
        <f>IF($B318=FALSE,"",Angle_4_R7!D42)</f>
        <v/>
      </c>
      <c r="P318" s="239" t="str">
        <f t="shared" si="95"/>
        <v/>
      </c>
      <c r="Q318" s="240" t="str">
        <f t="shared" si="96"/>
        <v/>
      </c>
      <c r="R318" s="241" t="str">
        <f t="shared" si="97"/>
        <v/>
      </c>
      <c r="S318" s="241" t="str">
        <f t="shared" si="98"/>
        <v/>
      </c>
      <c r="T318" s="241" t="str">
        <f t="shared" si="105"/>
        <v/>
      </c>
      <c r="U318" s="103"/>
      <c r="V318" s="230" t="str">
        <f>IF($B318=FALSE,"",IF($D$307="˝",ROUND(Angle_4_R7!L9*$F$307,$M$389),ROUND(Angle_4_R7!L9*$F$307/3600,$V$389)))</f>
        <v/>
      </c>
      <c r="W318" s="230" t="str">
        <f>IF($B318=FALSE,"",IF($D$307="˝",ROUND(Angle_4_R7!M9*$F$307,$M$389),ROUND(Angle_4_R7!M9*$F$307/3600,$V$389)))</f>
        <v/>
      </c>
      <c r="X318" s="230" t="str">
        <f t="shared" si="99"/>
        <v/>
      </c>
      <c r="Y318" s="190" t="str">
        <f t="shared" si="100"/>
        <v/>
      </c>
      <c r="Z318" s="230" t="str">
        <f t="shared" si="101"/>
        <v/>
      </c>
      <c r="AA318" s="230" t="str">
        <f t="shared" si="102"/>
        <v/>
      </c>
      <c r="AB318" s="230" t="str">
        <f t="shared" si="103"/>
        <v/>
      </c>
      <c r="AC318" s="230" t="str">
        <f t="shared" si="104"/>
        <v/>
      </c>
    </row>
    <row r="319" spans="1:30" ht="15" customHeight="1">
      <c r="B319" s="232" t="b">
        <f>IF(TRIM(Angle_4_R7!C10)="",FALSE,TRUE)</f>
        <v>0</v>
      </c>
      <c r="C319" s="230" t="str">
        <f>IF($B319=FALSE,"",Angle_4_R7!A10)</f>
        <v/>
      </c>
      <c r="D319" s="230" t="str">
        <f>IF($B319=FALSE,"",Angle_4_R7!B10)</f>
        <v/>
      </c>
      <c r="E319" s="230" t="str">
        <f>IF($B319=FALSE,"",VALUE(Angle_4_R7!C10))</f>
        <v/>
      </c>
      <c r="F319" s="230" t="str">
        <f>IF($B319=FALSE,"",Angle_4_R7!D10)</f>
        <v/>
      </c>
      <c r="G319" s="232" t="str">
        <f>IF($B319=FALSE,"",Angle_4_R7!O10)</f>
        <v/>
      </c>
      <c r="H319" s="232" t="str">
        <f>IF($B319=FALSE,"",Angle_4_R7!P10)</f>
        <v/>
      </c>
      <c r="I319" s="232" t="str">
        <f>IF($B319=FALSE,"",Angle_4_R7!Q10)</f>
        <v/>
      </c>
      <c r="J319" s="232" t="str">
        <f>IF($B319=FALSE,"",Angle_4_R7!R10)</f>
        <v/>
      </c>
      <c r="K319" s="232" t="str">
        <f>IF($B319=FALSE,"",Angle_4_R7!S10)</f>
        <v/>
      </c>
      <c r="L319" s="232" t="str">
        <f t="shared" si="92"/>
        <v/>
      </c>
      <c r="M319" s="232" t="str">
        <f t="shared" si="93"/>
        <v/>
      </c>
      <c r="N319" s="237" t="str">
        <f t="shared" si="94"/>
        <v/>
      </c>
      <c r="O319" s="238" t="str">
        <f>IF($B319=FALSE,"",Angle_4_R7!D43)</f>
        <v/>
      </c>
      <c r="P319" s="239" t="str">
        <f t="shared" si="95"/>
        <v/>
      </c>
      <c r="Q319" s="240" t="str">
        <f t="shared" si="96"/>
        <v/>
      </c>
      <c r="R319" s="241" t="str">
        <f t="shared" si="97"/>
        <v/>
      </c>
      <c r="S319" s="241" t="str">
        <f t="shared" si="98"/>
        <v/>
      </c>
      <c r="T319" s="241" t="str">
        <f t="shared" si="105"/>
        <v/>
      </c>
      <c r="U319" s="103"/>
      <c r="V319" s="230" t="str">
        <f>IF($B319=FALSE,"",IF($D$307="˝",ROUND(Angle_4_R7!L10*$F$307,$M$389),ROUND(Angle_4_R7!L10*$F$307/3600,$V$389)))</f>
        <v/>
      </c>
      <c r="W319" s="230" t="str">
        <f>IF($B319=FALSE,"",IF($D$307="˝",ROUND(Angle_4_R7!M10*$F$307,$M$389),ROUND(Angle_4_R7!M10*$F$307/3600,$V$389)))</f>
        <v/>
      </c>
      <c r="X319" s="230" t="str">
        <f t="shared" si="99"/>
        <v/>
      </c>
      <c r="Y319" s="190" t="str">
        <f t="shared" si="100"/>
        <v/>
      </c>
      <c r="Z319" s="230" t="str">
        <f t="shared" si="101"/>
        <v/>
      </c>
      <c r="AA319" s="230" t="str">
        <f t="shared" si="102"/>
        <v/>
      </c>
      <c r="AB319" s="230" t="str">
        <f t="shared" si="103"/>
        <v/>
      </c>
      <c r="AC319" s="230" t="str">
        <f t="shared" si="104"/>
        <v/>
      </c>
    </row>
    <row r="320" spans="1:30" ht="15" customHeight="1">
      <c r="B320" s="232" t="b">
        <f>IF(TRIM(Angle_4_R7!C11)="",FALSE,TRUE)</f>
        <v>0</v>
      </c>
      <c r="C320" s="230" t="str">
        <f>IF($B320=FALSE,"",Angle_4_R7!A11)</f>
        <v/>
      </c>
      <c r="D320" s="230" t="str">
        <f>IF($B320=FALSE,"",Angle_4_R7!B11)</f>
        <v/>
      </c>
      <c r="E320" s="230" t="str">
        <f>IF($B320=FALSE,"",VALUE(Angle_4_R7!C11))</f>
        <v/>
      </c>
      <c r="F320" s="230" t="str">
        <f>IF($B320=FALSE,"",Angle_4_R7!D11)</f>
        <v/>
      </c>
      <c r="G320" s="232" t="str">
        <f>IF($B320=FALSE,"",Angle_4_R7!O11)</f>
        <v/>
      </c>
      <c r="H320" s="232" t="str">
        <f>IF($B320=FALSE,"",Angle_4_R7!P11)</f>
        <v/>
      </c>
      <c r="I320" s="232" t="str">
        <f>IF($B320=FALSE,"",Angle_4_R7!Q11)</f>
        <v/>
      </c>
      <c r="J320" s="232" t="str">
        <f>IF($B320=FALSE,"",Angle_4_R7!R11)</f>
        <v/>
      </c>
      <c r="K320" s="232" t="str">
        <f>IF($B320=FALSE,"",Angle_4_R7!S11)</f>
        <v/>
      </c>
      <c r="L320" s="232" t="str">
        <f t="shared" si="92"/>
        <v/>
      </c>
      <c r="M320" s="232" t="str">
        <f t="shared" si="93"/>
        <v/>
      </c>
      <c r="N320" s="237" t="str">
        <f t="shared" si="94"/>
        <v/>
      </c>
      <c r="O320" s="238" t="str">
        <f>IF($B320=FALSE,"",Angle_4_R7!D44)</f>
        <v/>
      </c>
      <c r="P320" s="239" t="str">
        <f t="shared" si="95"/>
        <v/>
      </c>
      <c r="Q320" s="240" t="str">
        <f t="shared" si="96"/>
        <v/>
      </c>
      <c r="R320" s="241" t="str">
        <f t="shared" si="97"/>
        <v/>
      </c>
      <c r="S320" s="241" t="str">
        <f t="shared" si="98"/>
        <v/>
      </c>
      <c r="T320" s="241" t="str">
        <f t="shared" si="105"/>
        <v/>
      </c>
      <c r="U320" s="103"/>
      <c r="V320" s="230" t="str">
        <f>IF($B320=FALSE,"",IF($D$307="˝",ROUND(Angle_4_R7!L11*$F$307,$M$389),ROUND(Angle_4_R7!L11*$F$307/3600,$V$389)))</f>
        <v/>
      </c>
      <c r="W320" s="230" t="str">
        <f>IF($B320=FALSE,"",IF($D$307="˝",ROUND(Angle_4_R7!M11*$F$307,$M$389),ROUND(Angle_4_R7!M11*$F$307/3600,$V$389)))</f>
        <v/>
      </c>
      <c r="X320" s="230" t="str">
        <f t="shared" si="99"/>
        <v/>
      </c>
      <c r="Y320" s="190" t="str">
        <f t="shared" si="100"/>
        <v/>
      </c>
      <c r="Z320" s="230" t="str">
        <f t="shared" si="101"/>
        <v/>
      </c>
      <c r="AA320" s="230" t="str">
        <f t="shared" si="102"/>
        <v/>
      </c>
      <c r="AB320" s="230" t="str">
        <f t="shared" si="103"/>
        <v/>
      </c>
      <c r="AC320" s="230" t="str">
        <f t="shared" si="104"/>
        <v/>
      </c>
    </row>
    <row r="321" spans="2:29" ht="15" customHeight="1">
      <c r="B321" s="232" t="b">
        <f>IF(TRIM(Angle_4_R7!C12)="",FALSE,TRUE)</f>
        <v>0</v>
      </c>
      <c r="C321" s="230" t="str">
        <f>IF($B321=FALSE,"",Angle_4_R7!A12)</f>
        <v/>
      </c>
      <c r="D321" s="230" t="str">
        <f>IF($B321=FALSE,"",Angle_4_R7!B12)</f>
        <v/>
      </c>
      <c r="E321" s="230" t="str">
        <f>IF($B321=FALSE,"",VALUE(Angle_4_R7!C12))</f>
        <v/>
      </c>
      <c r="F321" s="230" t="str">
        <f>IF($B321=FALSE,"",Angle_4_R7!D12)</f>
        <v/>
      </c>
      <c r="G321" s="232" t="str">
        <f>IF($B321=FALSE,"",Angle_4_R7!O12)</f>
        <v/>
      </c>
      <c r="H321" s="232" t="str">
        <f>IF($B321=FALSE,"",Angle_4_R7!P12)</f>
        <v/>
      </c>
      <c r="I321" s="232" t="str">
        <f>IF($B321=FALSE,"",Angle_4_R7!Q12)</f>
        <v/>
      </c>
      <c r="J321" s="232" t="str">
        <f>IF($B321=FALSE,"",Angle_4_R7!R12)</f>
        <v/>
      </c>
      <c r="K321" s="232" t="str">
        <f>IF($B321=FALSE,"",Angle_4_R7!S12)</f>
        <v/>
      </c>
      <c r="L321" s="232" t="str">
        <f t="shared" si="92"/>
        <v/>
      </c>
      <c r="M321" s="232" t="str">
        <f t="shared" si="93"/>
        <v/>
      </c>
      <c r="N321" s="237" t="str">
        <f t="shared" si="94"/>
        <v/>
      </c>
      <c r="O321" s="238" t="str">
        <f>IF($B321=FALSE,"",Angle_4_R7!D45)</f>
        <v/>
      </c>
      <c r="P321" s="239" t="str">
        <f t="shared" si="95"/>
        <v/>
      </c>
      <c r="Q321" s="240" t="str">
        <f t="shared" si="96"/>
        <v/>
      </c>
      <c r="R321" s="241" t="str">
        <f t="shared" si="97"/>
        <v/>
      </c>
      <c r="S321" s="241" t="str">
        <f t="shared" si="98"/>
        <v/>
      </c>
      <c r="T321" s="241" t="str">
        <f t="shared" si="105"/>
        <v/>
      </c>
      <c r="U321" s="103"/>
      <c r="V321" s="230" t="str">
        <f>IF($B321=FALSE,"",IF($D$307="˝",ROUND(Angle_4_R7!L12*$F$307,$M$389),ROUND(Angle_4_R7!L12*$F$307/3600,$V$389)))</f>
        <v/>
      </c>
      <c r="W321" s="230" t="str">
        <f>IF($B321=FALSE,"",IF($D$307="˝",ROUND(Angle_4_R7!M12*$F$307,$M$389),ROUND(Angle_4_R7!M12*$F$307/3600,$V$389)))</f>
        <v/>
      </c>
      <c r="X321" s="230" t="str">
        <f t="shared" si="99"/>
        <v/>
      </c>
      <c r="Y321" s="190" t="str">
        <f t="shared" si="100"/>
        <v/>
      </c>
      <c r="Z321" s="230" t="str">
        <f t="shared" si="101"/>
        <v/>
      </c>
      <c r="AA321" s="230" t="str">
        <f t="shared" si="102"/>
        <v/>
      </c>
      <c r="AB321" s="230" t="str">
        <f t="shared" si="103"/>
        <v/>
      </c>
      <c r="AC321" s="230" t="str">
        <f t="shared" si="104"/>
        <v/>
      </c>
    </row>
    <row r="322" spans="2:29" ht="15" customHeight="1">
      <c r="B322" s="232" t="b">
        <f>IF(TRIM(Angle_4_R7!C13)="",FALSE,TRUE)</f>
        <v>0</v>
      </c>
      <c r="C322" s="230" t="str">
        <f>IF($B322=FALSE,"",Angle_4_R7!A13)</f>
        <v/>
      </c>
      <c r="D322" s="230" t="str">
        <f>IF($B322=FALSE,"",Angle_4_R7!B13)</f>
        <v/>
      </c>
      <c r="E322" s="230" t="str">
        <f>IF($B322=FALSE,"",VALUE(Angle_4_R7!C13))</f>
        <v/>
      </c>
      <c r="F322" s="230" t="str">
        <f>IF($B322=FALSE,"",Angle_4_R7!D13)</f>
        <v/>
      </c>
      <c r="G322" s="232" t="str">
        <f>IF($B322=FALSE,"",Angle_4_R7!O13)</f>
        <v/>
      </c>
      <c r="H322" s="232" t="str">
        <f>IF($B322=FALSE,"",Angle_4_R7!P13)</f>
        <v/>
      </c>
      <c r="I322" s="232" t="str">
        <f>IF($B322=FALSE,"",Angle_4_R7!Q13)</f>
        <v/>
      </c>
      <c r="J322" s="232" t="str">
        <f>IF($B322=FALSE,"",Angle_4_R7!R13)</f>
        <v/>
      </c>
      <c r="K322" s="232" t="str">
        <f>IF($B322=FALSE,"",Angle_4_R7!S13)</f>
        <v/>
      </c>
      <c r="L322" s="232" t="str">
        <f t="shared" si="92"/>
        <v/>
      </c>
      <c r="M322" s="232" t="str">
        <f t="shared" si="93"/>
        <v/>
      </c>
      <c r="N322" s="237" t="str">
        <f t="shared" si="94"/>
        <v/>
      </c>
      <c r="O322" s="238" t="str">
        <f>IF($B322=FALSE,"",Angle_4_R7!D46)</f>
        <v/>
      </c>
      <c r="P322" s="239" t="str">
        <f t="shared" si="95"/>
        <v/>
      </c>
      <c r="Q322" s="240" t="str">
        <f t="shared" si="96"/>
        <v/>
      </c>
      <c r="R322" s="241" t="str">
        <f t="shared" si="97"/>
        <v/>
      </c>
      <c r="S322" s="241" t="str">
        <f t="shared" si="98"/>
        <v/>
      </c>
      <c r="T322" s="241" t="str">
        <f t="shared" si="105"/>
        <v/>
      </c>
      <c r="U322" s="103"/>
      <c r="V322" s="230" t="str">
        <f>IF($B322=FALSE,"",IF($D$307="˝",ROUND(Angle_4_R7!L13*$F$307,$M$389),ROUND(Angle_4_R7!L13*$F$307/3600,$V$389)))</f>
        <v/>
      </c>
      <c r="W322" s="230" t="str">
        <f>IF($B322=FALSE,"",IF($D$307="˝",ROUND(Angle_4_R7!M13*$F$307,$M$389),ROUND(Angle_4_R7!M13*$F$307/3600,$V$389)))</f>
        <v/>
      </c>
      <c r="X322" s="230" t="str">
        <f t="shared" si="99"/>
        <v/>
      </c>
      <c r="Y322" s="190" t="str">
        <f t="shared" si="100"/>
        <v/>
      </c>
      <c r="Z322" s="230" t="str">
        <f t="shared" si="101"/>
        <v/>
      </c>
      <c r="AA322" s="230" t="str">
        <f t="shared" si="102"/>
        <v/>
      </c>
      <c r="AB322" s="230" t="str">
        <f t="shared" si="103"/>
        <v/>
      </c>
      <c r="AC322" s="230" t="str">
        <f t="shared" si="104"/>
        <v/>
      </c>
    </row>
    <row r="323" spans="2:29" ht="15" customHeight="1">
      <c r="B323" s="232" t="b">
        <f>IF(TRIM(Angle_4_R7!C14)="",FALSE,TRUE)</f>
        <v>0</v>
      </c>
      <c r="C323" s="230" t="str">
        <f>IF($B323=FALSE,"",Angle_4_R7!A14)</f>
        <v/>
      </c>
      <c r="D323" s="230" t="str">
        <f>IF($B323=FALSE,"",Angle_4_R7!B14)</f>
        <v/>
      </c>
      <c r="E323" s="230" t="str">
        <f>IF($B323=FALSE,"",VALUE(Angle_4_R7!C14))</f>
        <v/>
      </c>
      <c r="F323" s="230" t="str">
        <f>IF($B323=FALSE,"",Angle_4_R7!D14)</f>
        <v/>
      </c>
      <c r="G323" s="232" t="str">
        <f>IF($B323=FALSE,"",Angle_4_R7!O14)</f>
        <v/>
      </c>
      <c r="H323" s="232" t="str">
        <f>IF($B323=FALSE,"",Angle_4_R7!P14)</f>
        <v/>
      </c>
      <c r="I323" s="232" t="str">
        <f>IF($B323=FALSE,"",Angle_4_R7!Q14)</f>
        <v/>
      </c>
      <c r="J323" s="232" t="str">
        <f>IF($B323=FALSE,"",Angle_4_R7!R14)</f>
        <v/>
      </c>
      <c r="K323" s="232" t="str">
        <f>IF($B323=FALSE,"",Angle_4_R7!S14)</f>
        <v/>
      </c>
      <c r="L323" s="232" t="str">
        <f t="shared" si="92"/>
        <v/>
      </c>
      <c r="M323" s="232" t="str">
        <f t="shared" si="93"/>
        <v/>
      </c>
      <c r="N323" s="237" t="str">
        <f t="shared" si="94"/>
        <v/>
      </c>
      <c r="O323" s="238" t="str">
        <f>IF($B323=FALSE,"",Angle_4_R7!D47)</f>
        <v/>
      </c>
      <c r="P323" s="239" t="str">
        <f t="shared" si="95"/>
        <v/>
      </c>
      <c r="Q323" s="240" t="str">
        <f t="shared" si="96"/>
        <v/>
      </c>
      <c r="R323" s="241" t="str">
        <f t="shared" si="97"/>
        <v/>
      </c>
      <c r="S323" s="241" t="str">
        <f t="shared" si="98"/>
        <v/>
      </c>
      <c r="T323" s="241" t="str">
        <f t="shared" si="105"/>
        <v/>
      </c>
      <c r="U323" s="103"/>
      <c r="V323" s="230" t="str">
        <f>IF($B323=FALSE,"",IF($D$307="˝",ROUND(Angle_4_R7!L14*$F$307,$M$389),ROUND(Angle_4_R7!L14*$F$307/3600,$V$389)))</f>
        <v/>
      </c>
      <c r="W323" s="230" t="str">
        <f>IF($B323=FALSE,"",IF($D$307="˝",ROUND(Angle_4_R7!M14*$F$307,$M$389),ROUND(Angle_4_R7!M14*$F$307/3600,$V$389)))</f>
        <v/>
      </c>
      <c r="X323" s="230" t="str">
        <f t="shared" si="99"/>
        <v/>
      </c>
      <c r="Y323" s="190" t="str">
        <f t="shared" si="100"/>
        <v/>
      </c>
      <c r="Z323" s="230" t="str">
        <f t="shared" si="101"/>
        <v/>
      </c>
      <c r="AA323" s="230" t="str">
        <f t="shared" si="102"/>
        <v/>
      </c>
      <c r="AB323" s="230" t="str">
        <f t="shared" si="103"/>
        <v/>
      </c>
      <c r="AC323" s="230" t="str">
        <f t="shared" si="104"/>
        <v/>
      </c>
    </row>
    <row r="324" spans="2:29" ht="15" customHeight="1">
      <c r="B324" s="232" t="b">
        <f>IF(TRIM(Angle_4_R7!C15)="",FALSE,TRUE)</f>
        <v>0</v>
      </c>
      <c r="C324" s="230" t="str">
        <f>IF($B324=FALSE,"",Angle_4_R7!A15)</f>
        <v/>
      </c>
      <c r="D324" s="230" t="str">
        <f>IF($B324=FALSE,"",Angle_4_R7!B15)</f>
        <v/>
      </c>
      <c r="E324" s="230" t="str">
        <f>IF($B324=FALSE,"",VALUE(Angle_4_R7!C15))</f>
        <v/>
      </c>
      <c r="F324" s="230" t="str">
        <f>IF($B324=FALSE,"",Angle_4_R7!D15)</f>
        <v/>
      </c>
      <c r="G324" s="232" t="str">
        <f>IF($B324=FALSE,"",Angle_4_R7!O15)</f>
        <v/>
      </c>
      <c r="H324" s="232" t="str">
        <f>IF($B324=FALSE,"",Angle_4_R7!P15)</f>
        <v/>
      </c>
      <c r="I324" s="232" t="str">
        <f>IF($B324=FALSE,"",Angle_4_R7!Q15)</f>
        <v/>
      </c>
      <c r="J324" s="232" t="str">
        <f>IF($B324=FALSE,"",Angle_4_R7!R15)</f>
        <v/>
      </c>
      <c r="K324" s="232" t="str">
        <f>IF($B324=FALSE,"",Angle_4_R7!S15)</f>
        <v/>
      </c>
      <c r="L324" s="232" t="str">
        <f t="shared" si="92"/>
        <v/>
      </c>
      <c r="M324" s="232" t="str">
        <f t="shared" si="93"/>
        <v/>
      </c>
      <c r="N324" s="237" t="str">
        <f t="shared" si="94"/>
        <v/>
      </c>
      <c r="O324" s="238" t="str">
        <f>IF($B324=FALSE,"",Angle_4_R7!D48)</f>
        <v/>
      </c>
      <c r="P324" s="239" t="str">
        <f t="shared" si="95"/>
        <v/>
      </c>
      <c r="Q324" s="240" t="str">
        <f t="shared" si="96"/>
        <v/>
      </c>
      <c r="R324" s="241" t="str">
        <f t="shared" si="97"/>
        <v/>
      </c>
      <c r="S324" s="241" t="str">
        <f t="shared" si="98"/>
        <v/>
      </c>
      <c r="T324" s="241" t="str">
        <f t="shared" si="105"/>
        <v/>
      </c>
      <c r="U324" s="103"/>
      <c r="V324" s="230" t="str">
        <f>IF($B324=FALSE,"",IF($D$307="˝",ROUND(Angle_4_R7!L15*$F$307,$M$389),ROUND(Angle_4_R7!L15*$F$307/3600,$V$389)))</f>
        <v/>
      </c>
      <c r="W324" s="230" t="str">
        <f>IF($B324=FALSE,"",IF($D$307="˝",ROUND(Angle_4_R7!M15*$F$307,$M$389),ROUND(Angle_4_R7!M15*$F$307/3600,$V$389)))</f>
        <v/>
      </c>
      <c r="X324" s="230" t="str">
        <f t="shared" si="99"/>
        <v/>
      </c>
      <c r="Y324" s="190" t="str">
        <f t="shared" si="100"/>
        <v/>
      </c>
      <c r="Z324" s="230" t="str">
        <f t="shared" si="101"/>
        <v/>
      </c>
      <c r="AA324" s="230" t="str">
        <f t="shared" si="102"/>
        <v/>
      </c>
      <c r="AB324" s="230" t="str">
        <f t="shared" si="103"/>
        <v/>
      </c>
      <c r="AC324" s="230" t="str">
        <f t="shared" si="104"/>
        <v/>
      </c>
    </row>
    <row r="325" spans="2:29" ht="15" customHeight="1">
      <c r="B325" s="232" t="b">
        <f>IF(TRIM(Angle_4_R7!C16)="",FALSE,TRUE)</f>
        <v>0</v>
      </c>
      <c r="C325" s="230" t="str">
        <f>IF($B325=FALSE,"",Angle_4_R7!A16)</f>
        <v/>
      </c>
      <c r="D325" s="230" t="str">
        <f>IF($B325=FALSE,"",Angle_4_R7!B16)</f>
        <v/>
      </c>
      <c r="E325" s="230" t="str">
        <f>IF($B325=FALSE,"",VALUE(Angle_4_R7!C16))</f>
        <v/>
      </c>
      <c r="F325" s="230" t="str">
        <f>IF($B325=FALSE,"",Angle_4_R7!D16)</f>
        <v/>
      </c>
      <c r="G325" s="232" t="str">
        <f>IF($B325=FALSE,"",Angle_4_R7!O16)</f>
        <v/>
      </c>
      <c r="H325" s="232" t="str">
        <f>IF($B325=FALSE,"",Angle_4_R7!P16)</f>
        <v/>
      </c>
      <c r="I325" s="232" t="str">
        <f>IF($B325=FALSE,"",Angle_4_R7!Q16)</f>
        <v/>
      </c>
      <c r="J325" s="232" t="str">
        <f>IF($B325=FALSE,"",Angle_4_R7!R16)</f>
        <v/>
      </c>
      <c r="K325" s="232" t="str">
        <f>IF($B325=FALSE,"",Angle_4_R7!S16)</f>
        <v/>
      </c>
      <c r="L325" s="232" t="str">
        <f t="shared" si="92"/>
        <v/>
      </c>
      <c r="M325" s="232" t="str">
        <f t="shared" si="93"/>
        <v/>
      </c>
      <c r="N325" s="237" t="str">
        <f t="shared" si="94"/>
        <v/>
      </c>
      <c r="O325" s="238" t="str">
        <f>IF($B325=FALSE,"",Angle_4_R7!D49)</f>
        <v/>
      </c>
      <c r="P325" s="239" t="str">
        <f t="shared" si="95"/>
        <v/>
      </c>
      <c r="Q325" s="240" t="str">
        <f t="shared" si="96"/>
        <v/>
      </c>
      <c r="R325" s="241" t="str">
        <f t="shared" si="97"/>
        <v/>
      </c>
      <c r="S325" s="241" t="str">
        <f t="shared" si="98"/>
        <v/>
      </c>
      <c r="T325" s="241" t="str">
        <f t="shared" si="105"/>
        <v/>
      </c>
      <c r="U325" s="103"/>
      <c r="V325" s="230" t="str">
        <f>IF($B325=FALSE,"",IF($D$307="˝",ROUND(Angle_4_R7!L16*$F$307,$M$389),ROUND(Angle_4_R7!L16*$F$307/3600,$V$389)))</f>
        <v/>
      </c>
      <c r="W325" s="230" t="str">
        <f>IF($B325=FALSE,"",IF($D$307="˝",ROUND(Angle_4_R7!M16*$F$307,$M$389),ROUND(Angle_4_R7!M16*$F$307/3600,$V$389)))</f>
        <v/>
      </c>
      <c r="X325" s="230" t="str">
        <f t="shared" si="99"/>
        <v/>
      </c>
      <c r="Y325" s="190" t="str">
        <f t="shared" si="100"/>
        <v/>
      </c>
      <c r="Z325" s="230" t="str">
        <f t="shared" si="101"/>
        <v/>
      </c>
      <c r="AA325" s="230" t="str">
        <f t="shared" si="102"/>
        <v/>
      </c>
      <c r="AB325" s="230" t="str">
        <f t="shared" si="103"/>
        <v/>
      </c>
      <c r="AC325" s="230" t="str">
        <f t="shared" si="104"/>
        <v/>
      </c>
    </row>
    <row r="326" spans="2:29" ht="15" customHeight="1">
      <c r="B326" s="232" t="b">
        <f>IF(TRIM(Angle_4_R7!C17)="",FALSE,TRUE)</f>
        <v>0</v>
      </c>
      <c r="C326" s="230" t="str">
        <f>IF($B326=FALSE,"",Angle_4_R7!A17)</f>
        <v/>
      </c>
      <c r="D326" s="230" t="str">
        <f>IF($B326=FALSE,"",Angle_4_R7!B17)</f>
        <v/>
      </c>
      <c r="E326" s="230" t="str">
        <f>IF($B326=FALSE,"",VALUE(Angle_4_R7!C17))</f>
        <v/>
      </c>
      <c r="F326" s="230" t="str">
        <f>IF($B326=FALSE,"",Angle_4_R7!D17)</f>
        <v/>
      </c>
      <c r="G326" s="232" t="str">
        <f>IF($B326=FALSE,"",Angle_4_R7!O17)</f>
        <v/>
      </c>
      <c r="H326" s="232" t="str">
        <f>IF($B326=FALSE,"",Angle_4_R7!P17)</f>
        <v/>
      </c>
      <c r="I326" s="232" t="str">
        <f>IF($B326=FALSE,"",Angle_4_R7!Q17)</f>
        <v/>
      </c>
      <c r="J326" s="232" t="str">
        <f>IF($B326=FALSE,"",Angle_4_R7!R17)</f>
        <v/>
      </c>
      <c r="K326" s="232" t="str">
        <f>IF($B326=FALSE,"",Angle_4_R7!S17)</f>
        <v/>
      </c>
      <c r="L326" s="232" t="str">
        <f t="shared" si="92"/>
        <v/>
      </c>
      <c r="M326" s="232" t="str">
        <f t="shared" si="93"/>
        <v/>
      </c>
      <c r="N326" s="237" t="str">
        <f t="shared" si="94"/>
        <v/>
      </c>
      <c r="O326" s="238" t="str">
        <f>IF($B326=FALSE,"",Angle_4_R7!D50)</f>
        <v/>
      </c>
      <c r="P326" s="239" t="str">
        <f t="shared" si="95"/>
        <v/>
      </c>
      <c r="Q326" s="240" t="str">
        <f t="shared" si="96"/>
        <v/>
      </c>
      <c r="R326" s="241" t="str">
        <f t="shared" si="97"/>
        <v/>
      </c>
      <c r="S326" s="241" t="str">
        <f t="shared" si="98"/>
        <v/>
      </c>
      <c r="T326" s="241" t="str">
        <f t="shared" si="105"/>
        <v/>
      </c>
      <c r="U326" s="103"/>
      <c r="V326" s="230" t="str">
        <f>IF($B326=FALSE,"",IF($D$307="˝",ROUND(Angle_4_R7!L17*$F$307,$M$389),ROUND(Angle_4_R7!L17*$F$307/3600,$V$389)))</f>
        <v/>
      </c>
      <c r="W326" s="230" t="str">
        <f>IF($B326=FALSE,"",IF($D$307="˝",ROUND(Angle_4_R7!M17*$F$307,$M$389),ROUND(Angle_4_R7!M17*$F$307/3600,$V$389)))</f>
        <v/>
      </c>
      <c r="X326" s="230" t="str">
        <f t="shared" si="99"/>
        <v/>
      </c>
      <c r="Y326" s="190" t="str">
        <f t="shared" si="100"/>
        <v/>
      </c>
      <c r="Z326" s="230" t="str">
        <f t="shared" si="101"/>
        <v/>
      </c>
      <c r="AA326" s="230" t="str">
        <f t="shared" si="102"/>
        <v/>
      </c>
      <c r="AB326" s="230" t="str">
        <f t="shared" si="103"/>
        <v/>
      </c>
      <c r="AC326" s="230" t="str">
        <f t="shared" si="104"/>
        <v/>
      </c>
    </row>
    <row r="327" spans="2:29" ht="15" customHeight="1">
      <c r="B327" s="232" t="b">
        <f>IF(TRIM(Angle_4_R7!C18)="",FALSE,TRUE)</f>
        <v>0</v>
      </c>
      <c r="C327" s="230" t="str">
        <f>IF($B327=FALSE,"",Angle_4_R7!A18)</f>
        <v/>
      </c>
      <c r="D327" s="230" t="str">
        <f>IF($B327=FALSE,"",Angle_4_R7!B18)</f>
        <v/>
      </c>
      <c r="E327" s="230" t="str">
        <f>IF($B327=FALSE,"",VALUE(Angle_4_R7!C18))</f>
        <v/>
      </c>
      <c r="F327" s="230" t="str">
        <f>IF($B327=FALSE,"",Angle_4_R7!D18)</f>
        <v/>
      </c>
      <c r="G327" s="232" t="str">
        <f>IF($B327=FALSE,"",Angle_4_R7!O18)</f>
        <v/>
      </c>
      <c r="H327" s="232" t="str">
        <f>IF($B327=FALSE,"",Angle_4_R7!P18)</f>
        <v/>
      </c>
      <c r="I327" s="232" t="str">
        <f>IF($B327=FALSE,"",Angle_4_R7!Q18)</f>
        <v/>
      </c>
      <c r="J327" s="232" t="str">
        <f>IF($B327=FALSE,"",Angle_4_R7!R18)</f>
        <v/>
      </c>
      <c r="K327" s="232" t="str">
        <f>IF($B327=FALSE,"",Angle_4_R7!S18)</f>
        <v/>
      </c>
      <c r="L327" s="232" t="str">
        <f t="shared" si="92"/>
        <v/>
      </c>
      <c r="M327" s="232" t="str">
        <f t="shared" si="93"/>
        <v/>
      </c>
      <c r="N327" s="237" t="str">
        <f t="shared" si="94"/>
        <v/>
      </c>
      <c r="O327" s="238" t="str">
        <f>IF($B327=FALSE,"",Angle_4_R7!D51)</f>
        <v/>
      </c>
      <c r="P327" s="239" t="str">
        <f t="shared" si="95"/>
        <v/>
      </c>
      <c r="Q327" s="240" t="str">
        <f t="shared" si="96"/>
        <v/>
      </c>
      <c r="R327" s="241" t="str">
        <f t="shared" si="97"/>
        <v/>
      </c>
      <c r="S327" s="241" t="str">
        <f t="shared" si="98"/>
        <v/>
      </c>
      <c r="T327" s="241" t="str">
        <f t="shared" si="105"/>
        <v/>
      </c>
      <c r="U327" s="103"/>
      <c r="V327" s="230" t="str">
        <f>IF($B327=FALSE,"",IF($D$307="˝",ROUND(Angle_4_R7!L18*$F$307,$M$389),ROUND(Angle_4_R7!L18*$F$307/3600,$V$389)))</f>
        <v/>
      </c>
      <c r="W327" s="230" t="str">
        <f>IF($B327=FALSE,"",IF($D$307="˝",ROUND(Angle_4_R7!M18*$F$307,$M$389),ROUND(Angle_4_R7!M18*$F$307/3600,$V$389)))</f>
        <v/>
      </c>
      <c r="X327" s="230" t="str">
        <f t="shared" si="99"/>
        <v/>
      </c>
      <c r="Y327" s="190" t="str">
        <f t="shared" si="100"/>
        <v/>
      </c>
      <c r="Z327" s="230" t="str">
        <f t="shared" si="101"/>
        <v/>
      </c>
      <c r="AA327" s="230" t="str">
        <f t="shared" si="102"/>
        <v/>
      </c>
      <c r="AB327" s="230" t="str">
        <f t="shared" si="103"/>
        <v/>
      </c>
      <c r="AC327" s="230" t="str">
        <f t="shared" si="104"/>
        <v/>
      </c>
    </row>
    <row r="328" spans="2:29" ht="15" customHeight="1">
      <c r="B328" s="232" t="b">
        <f>IF(TRIM(Angle_4_R7!C19)="",FALSE,TRUE)</f>
        <v>0</v>
      </c>
      <c r="C328" s="230" t="str">
        <f>IF($B328=FALSE,"",Angle_4_R7!A19)</f>
        <v/>
      </c>
      <c r="D328" s="230" t="str">
        <f>IF($B328=FALSE,"",Angle_4_R7!B19)</f>
        <v/>
      </c>
      <c r="E328" s="230" t="str">
        <f>IF($B328=FALSE,"",VALUE(Angle_4_R7!C19))</f>
        <v/>
      </c>
      <c r="F328" s="230" t="str">
        <f>IF($B328=FALSE,"",Angle_4_R7!D19)</f>
        <v/>
      </c>
      <c r="G328" s="232" t="str">
        <f>IF($B328=FALSE,"",Angle_4_R7!O19)</f>
        <v/>
      </c>
      <c r="H328" s="232" t="str">
        <f>IF($B328=FALSE,"",Angle_4_R7!P19)</f>
        <v/>
      </c>
      <c r="I328" s="232" t="str">
        <f>IF($B328=FALSE,"",Angle_4_R7!Q19)</f>
        <v/>
      </c>
      <c r="J328" s="232" t="str">
        <f>IF($B328=FALSE,"",Angle_4_R7!R19)</f>
        <v/>
      </c>
      <c r="K328" s="232" t="str">
        <f>IF($B328=FALSE,"",Angle_4_R7!S19)</f>
        <v/>
      </c>
      <c r="L328" s="232" t="str">
        <f t="shared" si="92"/>
        <v/>
      </c>
      <c r="M328" s="232" t="str">
        <f t="shared" si="93"/>
        <v/>
      </c>
      <c r="N328" s="237" t="str">
        <f t="shared" si="94"/>
        <v/>
      </c>
      <c r="O328" s="238" t="str">
        <f>IF($B328=FALSE,"",Angle_4_R7!D52)</f>
        <v/>
      </c>
      <c r="P328" s="239" t="str">
        <f t="shared" si="95"/>
        <v/>
      </c>
      <c r="Q328" s="240" t="str">
        <f t="shared" si="96"/>
        <v/>
      </c>
      <c r="R328" s="241" t="str">
        <f t="shared" si="97"/>
        <v/>
      </c>
      <c r="S328" s="241" t="str">
        <f t="shared" si="98"/>
        <v/>
      </c>
      <c r="T328" s="241" t="str">
        <f t="shared" si="105"/>
        <v/>
      </c>
      <c r="U328" s="103"/>
      <c r="V328" s="230" t="str">
        <f>IF($B328=FALSE,"",IF($D$307="˝",ROUND(Angle_4_R7!L19*$F$307,$M$389),ROUND(Angle_4_R7!L19*$F$307/3600,$V$389)))</f>
        <v/>
      </c>
      <c r="W328" s="230" t="str">
        <f>IF($B328=FALSE,"",IF($D$307="˝",ROUND(Angle_4_R7!M19*$F$307,$M$389),ROUND(Angle_4_R7!M19*$F$307/3600,$V$389)))</f>
        <v/>
      </c>
      <c r="X328" s="230" t="str">
        <f t="shared" si="99"/>
        <v/>
      </c>
      <c r="Y328" s="190" t="str">
        <f t="shared" si="100"/>
        <v/>
      </c>
      <c r="Z328" s="230" t="str">
        <f t="shared" si="101"/>
        <v/>
      </c>
      <c r="AA328" s="230" t="str">
        <f t="shared" si="102"/>
        <v/>
      </c>
      <c r="AB328" s="230" t="str">
        <f t="shared" si="103"/>
        <v/>
      </c>
      <c r="AC328" s="230" t="str">
        <f t="shared" si="104"/>
        <v/>
      </c>
    </row>
    <row r="329" spans="2:29" ht="15" customHeight="1">
      <c r="B329" s="232" t="b">
        <f>IF(TRIM(Angle_4_R7!C20)="",FALSE,TRUE)</f>
        <v>0</v>
      </c>
      <c r="C329" s="230" t="str">
        <f>IF($B329=FALSE,"",Angle_4_R7!A20)</f>
        <v/>
      </c>
      <c r="D329" s="230" t="str">
        <f>IF($B329=FALSE,"",Angle_4_R7!B20)</f>
        <v/>
      </c>
      <c r="E329" s="230" t="str">
        <f>IF($B329=FALSE,"",VALUE(Angle_4_R7!C20))</f>
        <v/>
      </c>
      <c r="F329" s="230" t="str">
        <f>IF($B329=FALSE,"",Angle_4_R7!D20)</f>
        <v/>
      </c>
      <c r="G329" s="232" t="str">
        <f>IF($B329=FALSE,"",Angle_4_R7!O20)</f>
        <v/>
      </c>
      <c r="H329" s="232" t="str">
        <f>IF($B329=FALSE,"",Angle_4_R7!P20)</f>
        <v/>
      </c>
      <c r="I329" s="232" t="str">
        <f>IF($B329=FALSE,"",Angle_4_R7!Q20)</f>
        <v/>
      </c>
      <c r="J329" s="232" t="str">
        <f>IF($B329=FALSE,"",Angle_4_R7!R20)</f>
        <v/>
      </c>
      <c r="K329" s="232" t="str">
        <f>IF($B329=FALSE,"",Angle_4_R7!S20)</f>
        <v/>
      </c>
      <c r="L329" s="232" t="str">
        <f t="shared" si="92"/>
        <v/>
      </c>
      <c r="M329" s="232" t="str">
        <f t="shared" si="93"/>
        <v/>
      </c>
      <c r="N329" s="237" t="str">
        <f t="shared" si="94"/>
        <v/>
      </c>
      <c r="O329" s="238" t="str">
        <f>IF($B329=FALSE,"",Angle_4_R7!D53)</f>
        <v/>
      </c>
      <c r="P329" s="239" t="str">
        <f t="shared" si="95"/>
        <v/>
      </c>
      <c r="Q329" s="240" t="str">
        <f t="shared" si="96"/>
        <v/>
      </c>
      <c r="R329" s="241" t="str">
        <f t="shared" si="97"/>
        <v/>
      </c>
      <c r="S329" s="241" t="str">
        <f t="shared" si="98"/>
        <v/>
      </c>
      <c r="T329" s="241" t="str">
        <f t="shared" si="105"/>
        <v/>
      </c>
      <c r="U329" s="103"/>
      <c r="V329" s="230" t="str">
        <f>IF($B329=FALSE,"",IF($D$307="˝",ROUND(Angle_4_R7!L20*$F$307,$M$389),ROUND(Angle_4_R7!L20*$F$307/3600,$V$389)))</f>
        <v/>
      </c>
      <c r="W329" s="230" t="str">
        <f>IF($B329=FALSE,"",IF($D$307="˝",ROUND(Angle_4_R7!M20*$F$307,$M$389),ROUND(Angle_4_R7!M20*$F$307/3600,$V$389)))</f>
        <v/>
      </c>
      <c r="X329" s="230" t="str">
        <f t="shared" si="99"/>
        <v/>
      </c>
      <c r="Y329" s="190" t="str">
        <f t="shared" si="100"/>
        <v/>
      </c>
      <c r="Z329" s="230" t="str">
        <f t="shared" si="101"/>
        <v/>
      </c>
      <c r="AA329" s="230" t="str">
        <f t="shared" si="102"/>
        <v/>
      </c>
      <c r="AB329" s="230" t="str">
        <f t="shared" si="103"/>
        <v/>
      </c>
      <c r="AC329" s="230" t="str">
        <f t="shared" si="104"/>
        <v/>
      </c>
    </row>
    <row r="330" spans="2:29" ht="15" customHeight="1">
      <c r="B330" s="232" t="b">
        <f>IF(TRIM(Angle_4_R7!C21)="",FALSE,TRUE)</f>
        <v>0</v>
      </c>
      <c r="C330" s="230" t="str">
        <f>IF($B330=FALSE,"",Angle_4_R7!A21)</f>
        <v/>
      </c>
      <c r="D330" s="230" t="str">
        <f>IF($B330=FALSE,"",Angle_4_R7!B21)</f>
        <v/>
      </c>
      <c r="E330" s="230" t="str">
        <f>IF($B330=FALSE,"",VALUE(Angle_4_R7!C21))</f>
        <v/>
      </c>
      <c r="F330" s="230" t="str">
        <f>IF($B330=FALSE,"",Angle_4_R7!D21)</f>
        <v/>
      </c>
      <c r="G330" s="232" t="str">
        <f>IF($B330=FALSE,"",Angle_4_R7!O21)</f>
        <v/>
      </c>
      <c r="H330" s="232" t="str">
        <f>IF($B330=FALSE,"",Angle_4_R7!P21)</f>
        <v/>
      </c>
      <c r="I330" s="232" t="str">
        <f>IF($B330=FALSE,"",Angle_4_R7!Q21)</f>
        <v/>
      </c>
      <c r="J330" s="232" t="str">
        <f>IF($B330=FALSE,"",Angle_4_R7!R21)</f>
        <v/>
      </c>
      <c r="K330" s="232" t="str">
        <f>IF($B330=FALSE,"",Angle_4_R7!S21)</f>
        <v/>
      </c>
      <c r="L330" s="232" t="str">
        <f t="shared" si="92"/>
        <v/>
      </c>
      <c r="M330" s="232" t="str">
        <f t="shared" si="93"/>
        <v/>
      </c>
      <c r="N330" s="237" t="str">
        <f t="shared" si="94"/>
        <v/>
      </c>
      <c r="O330" s="238" t="str">
        <f>IF($B330=FALSE,"",Angle_4_R7!D54)</f>
        <v/>
      </c>
      <c r="P330" s="239" t="str">
        <f t="shared" si="95"/>
        <v/>
      </c>
      <c r="Q330" s="240" t="str">
        <f t="shared" si="96"/>
        <v/>
      </c>
      <c r="R330" s="241" t="str">
        <f t="shared" si="97"/>
        <v/>
      </c>
      <c r="S330" s="241" t="str">
        <f t="shared" si="98"/>
        <v/>
      </c>
      <c r="T330" s="241" t="str">
        <f t="shared" si="105"/>
        <v/>
      </c>
      <c r="U330" s="103"/>
      <c r="V330" s="230" t="str">
        <f>IF($B330=FALSE,"",IF($D$307="˝",ROUND(Angle_4_R7!L21*$F$307,$M$389),ROUND(Angle_4_R7!L21*$F$307/3600,$V$389)))</f>
        <v/>
      </c>
      <c r="W330" s="230" t="str">
        <f>IF($B330=FALSE,"",IF($D$307="˝",ROUND(Angle_4_R7!M21*$F$307,$M$389),ROUND(Angle_4_R7!M21*$F$307/3600,$V$389)))</f>
        <v/>
      </c>
      <c r="X330" s="230" t="str">
        <f t="shared" si="99"/>
        <v/>
      </c>
      <c r="Y330" s="190" t="str">
        <f t="shared" si="100"/>
        <v/>
      </c>
      <c r="Z330" s="230" t="str">
        <f t="shared" si="101"/>
        <v/>
      </c>
      <c r="AA330" s="230" t="str">
        <f t="shared" si="102"/>
        <v/>
      </c>
      <c r="AB330" s="230" t="str">
        <f t="shared" si="103"/>
        <v/>
      </c>
      <c r="AC330" s="230" t="str">
        <f t="shared" si="104"/>
        <v/>
      </c>
    </row>
    <row r="331" spans="2:29" ht="15" customHeight="1">
      <c r="B331" s="232" t="b">
        <f>IF(TRIM(Angle_4_R7!C22)="",FALSE,TRUE)</f>
        <v>0</v>
      </c>
      <c r="C331" s="230" t="str">
        <f>IF($B331=FALSE,"",Angle_4_R7!A22)</f>
        <v/>
      </c>
      <c r="D331" s="230" t="str">
        <f>IF($B331=FALSE,"",Angle_4_R7!B22)</f>
        <v/>
      </c>
      <c r="E331" s="230" t="str">
        <f>IF($B331=FALSE,"",VALUE(Angle_4_R7!C22))</f>
        <v/>
      </c>
      <c r="F331" s="230" t="str">
        <f>IF($B331=FALSE,"",Angle_4_R7!D22)</f>
        <v/>
      </c>
      <c r="G331" s="232" t="str">
        <f>IF($B331=FALSE,"",Angle_4_R7!O22)</f>
        <v/>
      </c>
      <c r="H331" s="232" t="str">
        <f>IF($B331=FALSE,"",Angle_4_R7!P22)</f>
        <v/>
      </c>
      <c r="I331" s="232" t="str">
        <f>IF($B331=FALSE,"",Angle_4_R7!Q22)</f>
        <v/>
      </c>
      <c r="J331" s="232" t="str">
        <f>IF($B331=FALSE,"",Angle_4_R7!R22)</f>
        <v/>
      </c>
      <c r="K331" s="232" t="str">
        <f>IF($B331=FALSE,"",Angle_4_R7!S22)</f>
        <v/>
      </c>
      <c r="L331" s="232" t="str">
        <f t="shared" si="92"/>
        <v/>
      </c>
      <c r="M331" s="232" t="str">
        <f t="shared" si="93"/>
        <v/>
      </c>
      <c r="N331" s="237" t="str">
        <f t="shared" si="94"/>
        <v/>
      </c>
      <c r="O331" s="238" t="str">
        <f>IF($B331=FALSE,"",Angle_4_R7!D55)</f>
        <v/>
      </c>
      <c r="P331" s="239" t="str">
        <f t="shared" si="95"/>
        <v/>
      </c>
      <c r="Q331" s="240" t="str">
        <f t="shared" si="96"/>
        <v/>
      </c>
      <c r="R331" s="241" t="str">
        <f t="shared" si="97"/>
        <v/>
      </c>
      <c r="S331" s="241" t="str">
        <f t="shared" si="98"/>
        <v/>
      </c>
      <c r="T331" s="241" t="str">
        <f t="shared" si="105"/>
        <v/>
      </c>
      <c r="U331" s="103"/>
      <c r="V331" s="230" t="str">
        <f>IF($B331=FALSE,"",IF($D$307="˝",ROUND(Angle_4_R7!L22*$F$307,$M$389),ROUND(Angle_4_R7!L22*$F$307/3600,$V$389)))</f>
        <v/>
      </c>
      <c r="W331" s="230" t="str">
        <f>IF($B331=FALSE,"",IF($D$307="˝",ROUND(Angle_4_R7!M22*$F$307,$M$389),ROUND(Angle_4_R7!M22*$F$307/3600,$V$389)))</f>
        <v/>
      </c>
      <c r="X331" s="230" t="str">
        <f t="shared" si="99"/>
        <v/>
      </c>
      <c r="Y331" s="190" t="str">
        <f t="shared" si="100"/>
        <v/>
      </c>
      <c r="Z331" s="230" t="str">
        <f t="shared" si="101"/>
        <v/>
      </c>
      <c r="AA331" s="230" t="str">
        <f t="shared" si="102"/>
        <v/>
      </c>
      <c r="AB331" s="230" t="str">
        <f t="shared" si="103"/>
        <v/>
      </c>
      <c r="AC331" s="230" t="str">
        <f t="shared" si="104"/>
        <v/>
      </c>
    </row>
    <row r="332" spans="2:29" ht="15" customHeight="1">
      <c r="B332" s="232" t="b">
        <f>IF(TRIM(Angle_4_R7!C23)="",FALSE,TRUE)</f>
        <v>0</v>
      </c>
      <c r="C332" s="230" t="str">
        <f>IF($B332=FALSE,"",Angle_4_R7!A23)</f>
        <v/>
      </c>
      <c r="D332" s="230" t="str">
        <f>IF($B332=FALSE,"",Angle_4_R7!B23)</f>
        <v/>
      </c>
      <c r="E332" s="230" t="str">
        <f>IF($B332=FALSE,"",VALUE(Angle_4_R7!C23))</f>
        <v/>
      </c>
      <c r="F332" s="230" t="str">
        <f>IF($B332=FALSE,"",Angle_4_R7!D23)</f>
        <v/>
      </c>
      <c r="G332" s="232" t="str">
        <f>IF($B332=FALSE,"",Angle_4_R7!O23)</f>
        <v/>
      </c>
      <c r="H332" s="232" t="str">
        <f>IF($B332=FALSE,"",Angle_4_R7!P23)</f>
        <v/>
      </c>
      <c r="I332" s="232" t="str">
        <f>IF($B332=FALSE,"",Angle_4_R7!Q23)</f>
        <v/>
      </c>
      <c r="J332" s="232" t="str">
        <f>IF($B332=FALSE,"",Angle_4_R7!R23)</f>
        <v/>
      </c>
      <c r="K332" s="232" t="str">
        <f>IF($B332=FALSE,"",Angle_4_R7!S23)</f>
        <v/>
      </c>
      <c r="L332" s="232" t="str">
        <f t="shared" si="92"/>
        <v/>
      </c>
      <c r="M332" s="232" t="str">
        <f t="shared" si="93"/>
        <v/>
      </c>
      <c r="N332" s="237" t="str">
        <f t="shared" si="94"/>
        <v/>
      </c>
      <c r="O332" s="238" t="str">
        <f>IF($B332=FALSE,"",Angle_4_R7!D56)</f>
        <v/>
      </c>
      <c r="P332" s="239" t="str">
        <f t="shared" si="95"/>
        <v/>
      </c>
      <c r="Q332" s="240" t="str">
        <f t="shared" si="96"/>
        <v/>
      </c>
      <c r="R332" s="241" t="str">
        <f t="shared" si="97"/>
        <v/>
      </c>
      <c r="S332" s="241" t="str">
        <f t="shared" si="98"/>
        <v/>
      </c>
      <c r="T332" s="241" t="str">
        <f t="shared" si="105"/>
        <v/>
      </c>
      <c r="U332" s="103"/>
      <c r="V332" s="230" t="str">
        <f>IF($B332=FALSE,"",IF($D$307="˝",ROUND(Angle_4_R7!L23*$F$307,$M$389),ROUND(Angle_4_R7!L23*$F$307/3600,$V$389)))</f>
        <v/>
      </c>
      <c r="W332" s="230" t="str">
        <f>IF($B332=FALSE,"",IF($D$307="˝",ROUND(Angle_4_R7!M23*$F$307,$M$389),ROUND(Angle_4_R7!M23*$F$307/3600,$V$389)))</f>
        <v/>
      </c>
      <c r="X332" s="230" t="str">
        <f t="shared" si="99"/>
        <v/>
      </c>
      <c r="Y332" s="190" t="str">
        <f t="shared" si="100"/>
        <v/>
      </c>
      <c r="Z332" s="230" t="str">
        <f t="shared" si="101"/>
        <v/>
      </c>
      <c r="AA332" s="230" t="str">
        <f t="shared" si="102"/>
        <v/>
      </c>
      <c r="AB332" s="230" t="str">
        <f t="shared" si="103"/>
        <v/>
      </c>
      <c r="AC332" s="230" t="str">
        <f t="shared" si="104"/>
        <v/>
      </c>
    </row>
    <row r="333" spans="2:29" ht="15" customHeight="1">
      <c r="B333" s="232" t="b">
        <f>IF(TRIM(Angle_4_R7!C24)="",FALSE,TRUE)</f>
        <v>0</v>
      </c>
      <c r="C333" s="230" t="str">
        <f>IF($B333=FALSE,"",Angle_4_R7!A24)</f>
        <v/>
      </c>
      <c r="D333" s="230" t="str">
        <f>IF($B333=FALSE,"",Angle_4_R7!B24)</f>
        <v/>
      </c>
      <c r="E333" s="230" t="str">
        <f>IF($B333=FALSE,"",VALUE(Angle_4_R7!C24))</f>
        <v/>
      </c>
      <c r="F333" s="230" t="str">
        <f>IF($B333=FALSE,"",Angle_4_R7!D24)</f>
        <v/>
      </c>
      <c r="G333" s="232" t="str">
        <f>IF($B333=FALSE,"",Angle_4_R7!O24)</f>
        <v/>
      </c>
      <c r="H333" s="232" t="str">
        <f>IF($B333=FALSE,"",Angle_4_R7!P24)</f>
        <v/>
      </c>
      <c r="I333" s="232" t="str">
        <f>IF($B333=FALSE,"",Angle_4_R7!Q24)</f>
        <v/>
      </c>
      <c r="J333" s="232" t="str">
        <f>IF($B333=FALSE,"",Angle_4_R7!R24)</f>
        <v/>
      </c>
      <c r="K333" s="232" t="str">
        <f>IF($B333=FALSE,"",Angle_4_R7!S24)</f>
        <v/>
      </c>
      <c r="L333" s="232" t="str">
        <f t="shared" si="92"/>
        <v/>
      </c>
      <c r="M333" s="232" t="str">
        <f t="shared" si="93"/>
        <v/>
      </c>
      <c r="N333" s="237" t="str">
        <f t="shared" si="94"/>
        <v/>
      </c>
      <c r="O333" s="238" t="str">
        <f>IF($B333=FALSE,"",Angle_4_R7!D57)</f>
        <v/>
      </c>
      <c r="P333" s="239" t="str">
        <f t="shared" si="95"/>
        <v/>
      </c>
      <c r="Q333" s="240" t="str">
        <f t="shared" si="96"/>
        <v/>
      </c>
      <c r="R333" s="241" t="str">
        <f t="shared" si="97"/>
        <v/>
      </c>
      <c r="S333" s="241" t="str">
        <f t="shared" si="98"/>
        <v/>
      </c>
      <c r="T333" s="241" t="str">
        <f t="shared" si="105"/>
        <v/>
      </c>
      <c r="U333" s="103"/>
      <c r="V333" s="230" t="str">
        <f>IF($B333=FALSE,"",IF($D$307="˝",ROUND(Angle_4_R7!L24*$F$307,$M$389),ROUND(Angle_4_R7!L24*$F$307/3600,$V$389)))</f>
        <v/>
      </c>
      <c r="W333" s="230" t="str">
        <f>IF($B333=FALSE,"",IF($D$307="˝",ROUND(Angle_4_R7!M24*$F$307,$M$389),ROUND(Angle_4_R7!M24*$F$307/3600,$V$389)))</f>
        <v/>
      </c>
      <c r="X333" s="230" t="str">
        <f t="shared" si="99"/>
        <v/>
      </c>
      <c r="Y333" s="190" t="str">
        <f t="shared" si="100"/>
        <v/>
      </c>
      <c r="Z333" s="230" t="str">
        <f t="shared" si="101"/>
        <v/>
      </c>
      <c r="AA333" s="230" t="str">
        <f t="shared" si="102"/>
        <v/>
      </c>
      <c r="AB333" s="230" t="str">
        <f t="shared" si="103"/>
        <v/>
      </c>
      <c r="AC333" s="230" t="str">
        <f t="shared" si="104"/>
        <v/>
      </c>
    </row>
    <row r="334" spans="2:29" ht="15" customHeight="1">
      <c r="B334" s="232" t="b">
        <f>IF(TRIM(Angle_4_R7!C25)="",FALSE,TRUE)</f>
        <v>0</v>
      </c>
      <c r="C334" s="230" t="str">
        <f>IF($B334=FALSE,"",Angle_4_R7!A25)</f>
        <v/>
      </c>
      <c r="D334" s="230" t="str">
        <f>IF($B334=FALSE,"",Angle_4_R7!B25)</f>
        <v/>
      </c>
      <c r="E334" s="230" t="str">
        <f>IF($B334=FALSE,"",VALUE(Angle_4_R7!C25))</f>
        <v/>
      </c>
      <c r="F334" s="230" t="str">
        <f>IF($B334=FALSE,"",Angle_4_R7!D25)</f>
        <v/>
      </c>
      <c r="G334" s="232" t="str">
        <f>IF($B334=FALSE,"",Angle_4_R7!O25)</f>
        <v/>
      </c>
      <c r="H334" s="232" t="str">
        <f>IF($B334=FALSE,"",Angle_4_R7!P25)</f>
        <v/>
      </c>
      <c r="I334" s="232" t="str">
        <f>IF($B334=FALSE,"",Angle_4_R7!Q25)</f>
        <v/>
      </c>
      <c r="J334" s="232" t="str">
        <f>IF($B334=FALSE,"",Angle_4_R7!R25)</f>
        <v/>
      </c>
      <c r="K334" s="232" t="str">
        <f>IF($B334=FALSE,"",Angle_4_R7!S25)</f>
        <v/>
      </c>
      <c r="L334" s="232" t="str">
        <f t="shared" si="92"/>
        <v/>
      </c>
      <c r="M334" s="232" t="str">
        <f t="shared" si="93"/>
        <v/>
      </c>
      <c r="N334" s="237" t="str">
        <f t="shared" si="94"/>
        <v/>
      </c>
      <c r="O334" s="238" t="str">
        <f>IF($B334=FALSE,"",Angle_4_R7!D58)</f>
        <v/>
      </c>
      <c r="P334" s="239" t="str">
        <f t="shared" si="95"/>
        <v/>
      </c>
      <c r="Q334" s="240" t="str">
        <f t="shared" si="96"/>
        <v/>
      </c>
      <c r="R334" s="241" t="str">
        <f t="shared" si="97"/>
        <v/>
      </c>
      <c r="S334" s="241" t="str">
        <f t="shared" si="98"/>
        <v/>
      </c>
      <c r="T334" s="241" t="str">
        <f t="shared" si="105"/>
        <v/>
      </c>
      <c r="U334" s="103"/>
      <c r="V334" s="230" t="str">
        <f>IF($B334=FALSE,"",IF($D$307="˝",ROUND(Angle_4_R7!L25*$F$307,$M$389),ROUND(Angle_4_R7!L25*$F$307/3600,$V$389)))</f>
        <v/>
      </c>
      <c r="W334" s="230" t="str">
        <f>IF($B334=FALSE,"",IF($D$307="˝",ROUND(Angle_4_R7!M25*$F$307,$M$389),ROUND(Angle_4_R7!M25*$F$307/3600,$V$389)))</f>
        <v/>
      </c>
      <c r="X334" s="230" t="str">
        <f t="shared" si="99"/>
        <v/>
      </c>
      <c r="Y334" s="190" t="str">
        <f t="shared" si="100"/>
        <v/>
      </c>
      <c r="Z334" s="230" t="str">
        <f t="shared" si="101"/>
        <v/>
      </c>
      <c r="AA334" s="230" t="str">
        <f t="shared" si="102"/>
        <v/>
      </c>
      <c r="AB334" s="230" t="str">
        <f t="shared" si="103"/>
        <v/>
      </c>
      <c r="AC334" s="230" t="str">
        <f t="shared" si="104"/>
        <v/>
      </c>
    </row>
    <row r="335" spans="2:29" ht="15" customHeight="1">
      <c r="B335" s="232" t="b">
        <f>IF(TRIM(Angle_4_R7!C26)="",FALSE,TRUE)</f>
        <v>0</v>
      </c>
      <c r="C335" s="230" t="str">
        <f>IF($B335=FALSE,"",Angle_4_R7!A26)</f>
        <v/>
      </c>
      <c r="D335" s="230" t="str">
        <f>IF($B335=FALSE,"",Angle_4_R7!B26)</f>
        <v/>
      </c>
      <c r="E335" s="230" t="str">
        <f>IF($B335=FALSE,"",VALUE(Angle_4_R7!C26))</f>
        <v/>
      </c>
      <c r="F335" s="230" t="str">
        <f>IF($B335=FALSE,"",Angle_4_R7!D26)</f>
        <v/>
      </c>
      <c r="G335" s="232" t="str">
        <f>IF($B335=FALSE,"",Angle_4_R7!O26)</f>
        <v/>
      </c>
      <c r="H335" s="232" t="str">
        <f>IF($B335=FALSE,"",Angle_4_R7!P26)</f>
        <v/>
      </c>
      <c r="I335" s="232" t="str">
        <f>IF($B335=FALSE,"",Angle_4_R7!Q26)</f>
        <v/>
      </c>
      <c r="J335" s="232" t="str">
        <f>IF($B335=FALSE,"",Angle_4_R7!R26)</f>
        <v/>
      </c>
      <c r="K335" s="232" t="str">
        <f>IF($B335=FALSE,"",Angle_4_R7!S26)</f>
        <v/>
      </c>
      <c r="L335" s="232" t="str">
        <f t="shared" si="92"/>
        <v/>
      </c>
      <c r="M335" s="232" t="str">
        <f t="shared" si="93"/>
        <v/>
      </c>
      <c r="N335" s="237" t="str">
        <f t="shared" si="94"/>
        <v/>
      </c>
      <c r="O335" s="238" t="str">
        <f>IF($B335=FALSE,"",Angle_4_R7!D59)</f>
        <v/>
      </c>
      <c r="P335" s="239" t="str">
        <f t="shared" si="95"/>
        <v/>
      </c>
      <c r="Q335" s="240" t="str">
        <f t="shared" si="96"/>
        <v/>
      </c>
      <c r="R335" s="241" t="str">
        <f t="shared" si="97"/>
        <v/>
      </c>
      <c r="S335" s="241" t="str">
        <f t="shared" si="98"/>
        <v/>
      </c>
      <c r="T335" s="241" t="str">
        <f t="shared" si="105"/>
        <v/>
      </c>
      <c r="U335" s="103"/>
      <c r="V335" s="230" t="str">
        <f>IF($B335=FALSE,"",IF($D$307="˝",ROUND(Angle_4_R7!L26*$F$307,$M$389),ROUND(Angle_4_R7!L26*$F$307/3600,$V$389)))</f>
        <v/>
      </c>
      <c r="W335" s="230" t="str">
        <f>IF($B335=FALSE,"",IF($D$307="˝",ROUND(Angle_4_R7!M26*$F$307,$M$389),ROUND(Angle_4_R7!M26*$F$307/3600,$V$389)))</f>
        <v/>
      </c>
      <c r="X335" s="230" t="str">
        <f t="shared" si="99"/>
        <v/>
      </c>
      <c r="Y335" s="190" t="str">
        <f t="shared" si="100"/>
        <v/>
      </c>
      <c r="Z335" s="230" t="str">
        <f t="shared" si="101"/>
        <v/>
      </c>
      <c r="AA335" s="230" t="str">
        <f t="shared" si="102"/>
        <v/>
      </c>
      <c r="AB335" s="230" t="str">
        <f t="shared" si="103"/>
        <v/>
      </c>
      <c r="AC335" s="230" t="str">
        <f t="shared" si="104"/>
        <v/>
      </c>
    </row>
    <row r="336" spans="2:29" ht="15" customHeight="1">
      <c r="B336" s="232" t="b">
        <f>IF(TRIM(Angle_4_R7!C27)="",FALSE,TRUE)</f>
        <v>0</v>
      </c>
      <c r="C336" s="230" t="str">
        <f>IF($B336=FALSE,"",Angle_4_R7!A27)</f>
        <v/>
      </c>
      <c r="D336" s="230" t="str">
        <f>IF($B336=FALSE,"",Angle_4_R7!B27)</f>
        <v/>
      </c>
      <c r="E336" s="230" t="str">
        <f>IF($B336=FALSE,"",VALUE(Angle_4_R7!C27))</f>
        <v/>
      </c>
      <c r="F336" s="230" t="str">
        <f>IF($B336=FALSE,"",Angle_4_R7!D27)</f>
        <v/>
      </c>
      <c r="G336" s="232" t="str">
        <f>IF($B336=FALSE,"",Angle_4_R7!O27)</f>
        <v/>
      </c>
      <c r="H336" s="232" t="str">
        <f>IF($B336=FALSE,"",Angle_4_R7!P27)</f>
        <v/>
      </c>
      <c r="I336" s="232" t="str">
        <f>IF($B336=FALSE,"",Angle_4_R7!Q27)</f>
        <v/>
      </c>
      <c r="J336" s="232" t="str">
        <f>IF($B336=FALSE,"",Angle_4_R7!R27)</f>
        <v/>
      </c>
      <c r="K336" s="232" t="str">
        <f>IF($B336=FALSE,"",Angle_4_R7!S27)</f>
        <v/>
      </c>
      <c r="L336" s="232" t="str">
        <f t="shared" si="92"/>
        <v/>
      </c>
      <c r="M336" s="232" t="str">
        <f t="shared" si="93"/>
        <v/>
      </c>
      <c r="N336" s="237" t="str">
        <f t="shared" si="94"/>
        <v/>
      </c>
      <c r="O336" s="238" t="str">
        <f>IF($B336=FALSE,"",Angle_4_R7!D60)</f>
        <v/>
      </c>
      <c r="P336" s="239" t="str">
        <f t="shared" si="95"/>
        <v/>
      </c>
      <c r="Q336" s="240" t="str">
        <f t="shared" si="96"/>
        <v/>
      </c>
      <c r="R336" s="241" t="str">
        <f t="shared" si="97"/>
        <v/>
      </c>
      <c r="S336" s="241" t="str">
        <f t="shared" si="98"/>
        <v/>
      </c>
      <c r="T336" s="241" t="str">
        <f t="shared" si="105"/>
        <v/>
      </c>
      <c r="U336" s="103"/>
      <c r="V336" s="230" t="str">
        <f>IF($B336=FALSE,"",IF($D$307="˝",ROUND(Angle_4_R7!L27*$F$307,$M$389),ROUND(Angle_4_R7!L27*$F$307/3600,$V$389)))</f>
        <v/>
      </c>
      <c r="W336" s="230" t="str">
        <f>IF($B336=FALSE,"",IF($D$307="˝",ROUND(Angle_4_R7!M27*$F$307,$M$389),ROUND(Angle_4_R7!M27*$F$307/3600,$V$389)))</f>
        <v/>
      </c>
      <c r="X336" s="230" t="str">
        <f t="shared" si="99"/>
        <v/>
      </c>
      <c r="Y336" s="190" t="str">
        <f t="shared" si="100"/>
        <v/>
      </c>
      <c r="Z336" s="230" t="str">
        <f t="shared" si="101"/>
        <v/>
      </c>
      <c r="AA336" s="230" t="str">
        <f t="shared" si="102"/>
        <v/>
      </c>
      <c r="AB336" s="230" t="str">
        <f t="shared" si="103"/>
        <v/>
      </c>
      <c r="AC336" s="230" t="str">
        <f t="shared" si="104"/>
        <v/>
      </c>
    </row>
    <row r="337" spans="2:29" ht="15" customHeight="1">
      <c r="B337" s="232" t="b">
        <f>IF(TRIM(Angle_4_R7!C28)="",FALSE,TRUE)</f>
        <v>0</v>
      </c>
      <c r="C337" s="230" t="str">
        <f>IF($B337=FALSE,"",Angle_4_R7!A28)</f>
        <v/>
      </c>
      <c r="D337" s="230" t="str">
        <f>IF($B337=FALSE,"",Angle_4_R7!B28)</f>
        <v/>
      </c>
      <c r="E337" s="230" t="str">
        <f>IF($B337=FALSE,"",VALUE(Angle_4_R7!C28))</f>
        <v/>
      </c>
      <c r="F337" s="230" t="str">
        <f>IF($B337=FALSE,"",Angle_4_R7!D28)</f>
        <v/>
      </c>
      <c r="G337" s="232" t="str">
        <f>IF($B337=FALSE,"",Angle_4_R7!O28)</f>
        <v/>
      </c>
      <c r="H337" s="232" t="str">
        <f>IF($B337=FALSE,"",Angle_4_R7!P28)</f>
        <v/>
      </c>
      <c r="I337" s="232" t="str">
        <f>IF($B337=FALSE,"",Angle_4_R7!Q28)</f>
        <v/>
      </c>
      <c r="J337" s="232" t="str">
        <f>IF($B337=FALSE,"",Angle_4_R7!R28)</f>
        <v/>
      </c>
      <c r="K337" s="232" t="str">
        <f>IF($B337=FALSE,"",Angle_4_R7!S28)</f>
        <v/>
      </c>
      <c r="L337" s="232" t="str">
        <f t="shared" si="92"/>
        <v/>
      </c>
      <c r="M337" s="232" t="str">
        <f t="shared" si="93"/>
        <v/>
      </c>
      <c r="N337" s="237" t="str">
        <f t="shared" si="94"/>
        <v/>
      </c>
      <c r="O337" s="238" t="str">
        <f>IF($B337=FALSE,"",Angle_4_R7!D61)</f>
        <v/>
      </c>
      <c r="P337" s="239" t="str">
        <f t="shared" si="95"/>
        <v/>
      </c>
      <c r="Q337" s="240" t="str">
        <f t="shared" si="96"/>
        <v/>
      </c>
      <c r="R337" s="241" t="str">
        <f t="shared" si="97"/>
        <v/>
      </c>
      <c r="S337" s="241" t="str">
        <f t="shared" si="98"/>
        <v/>
      </c>
      <c r="T337" s="241" t="str">
        <f t="shared" si="105"/>
        <v/>
      </c>
      <c r="U337" s="103"/>
      <c r="V337" s="230" t="str">
        <f>IF($B337=FALSE,"",IF($D$307="˝",ROUND(Angle_4_R7!L28*$F$307,$M$389),ROUND(Angle_4_R7!L28*$F$307/3600,$V$389)))</f>
        <v/>
      </c>
      <c r="W337" s="230" t="str">
        <f>IF($B337=FALSE,"",IF($D$307="˝",ROUND(Angle_4_R7!M28*$F$307,$M$389),ROUND(Angle_4_R7!M28*$F$307/3600,$V$389)))</f>
        <v/>
      </c>
      <c r="X337" s="230" t="str">
        <f t="shared" si="99"/>
        <v/>
      </c>
      <c r="Y337" s="190" t="str">
        <f t="shared" si="100"/>
        <v/>
      </c>
      <c r="Z337" s="230" t="str">
        <f t="shared" si="101"/>
        <v/>
      </c>
      <c r="AA337" s="230" t="str">
        <f t="shared" si="102"/>
        <v/>
      </c>
      <c r="AB337" s="230" t="str">
        <f t="shared" si="103"/>
        <v/>
      </c>
      <c r="AC337" s="230" t="str">
        <f t="shared" si="104"/>
        <v/>
      </c>
    </row>
    <row r="338" spans="2:29" ht="15" customHeight="1">
      <c r="B338" s="232" t="b">
        <f>IF(TRIM(Angle_4_R7!C29)="",FALSE,TRUE)</f>
        <v>0</v>
      </c>
      <c r="C338" s="230" t="str">
        <f>IF($B338=FALSE,"",Angle_4_R7!A29)</f>
        <v/>
      </c>
      <c r="D338" s="230" t="str">
        <f>IF($B338=FALSE,"",Angle_4_R7!B29)</f>
        <v/>
      </c>
      <c r="E338" s="230" t="str">
        <f>IF($B338=FALSE,"",VALUE(Angle_4_R7!C29))</f>
        <v/>
      </c>
      <c r="F338" s="230" t="str">
        <f>IF($B338=FALSE,"",Angle_4_R7!D29)</f>
        <v/>
      </c>
      <c r="G338" s="232" t="str">
        <f>IF($B338=FALSE,"",Angle_4_R7!O29)</f>
        <v/>
      </c>
      <c r="H338" s="232" t="str">
        <f>IF($B338=FALSE,"",Angle_4_R7!P29)</f>
        <v/>
      </c>
      <c r="I338" s="232" t="str">
        <f>IF($B338=FALSE,"",Angle_4_R7!Q29)</f>
        <v/>
      </c>
      <c r="J338" s="232" t="str">
        <f>IF($B338=FALSE,"",Angle_4_R7!R29)</f>
        <v/>
      </c>
      <c r="K338" s="232" t="str">
        <f>IF($B338=FALSE,"",Angle_4_R7!S29)</f>
        <v/>
      </c>
      <c r="L338" s="232" t="str">
        <f t="shared" si="92"/>
        <v/>
      </c>
      <c r="M338" s="232" t="str">
        <f t="shared" si="93"/>
        <v/>
      </c>
      <c r="N338" s="237" t="str">
        <f t="shared" si="94"/>
        <v/>
      </c>
      <c r="O338" s="238" t="str">
        <f>IF($B338=FALSE,"",Angle_4_R7!D62)</f>
        <v/>
      </c>
      <c r="P338" s="239" t="str">
        <f t="shared" si="95"/>
        <v/>
      </c>
      <c r="Q338" s="240" t="str">
        <f t="shared" si="96"/>
        <v/>
      </c>
      <c r="R338" s="241" t="str">
        <f t="shared" si="97"/>
        <v/>
      </c>
      <c r="S338" s="241" t="str">
        <f t="shared" si="98"/>
        <v/>
      </c>
      <c r="T338" s="241" t="str">
        <f t="shared" si="105"/>
        <v/>
      </c>
      <c r="U338" s="103"/>
      <c r="V338" s="230" t="str">
        <f>IF($B338=FALSE,"",IF($D$307="˝",ROUND(Angle_4_R7!L29*$F$307,$M$389),ROUND(Angle_4_R7!L29*$F$307/3600,$V$389)))</f>
        <v/>
      </c>
      <c r="W338" s="230" t="str">
        <f>IF($B338=FALSE,"",IF($D$307="˝",ROUND(Angle_4_R7!M29*$F$307,$M$389),ROUND(Angle_4_R7!M29*$F$307/3600,$V$389)))</f>
        <v/>
      </c>
      <c r="X338" s="230" t="str">
        <f t="shared" si="99"/>
        <v/>
      </c>
      <c r="Y338" s="190" t="str">
        <f t="shared" si="100"/>
        <v/>
      </c>
      <c r="Z338" s="230" t="str">
        <f t="shared" si="101"/>
        <v/>
      </c>
      <c r="AA338" s="230" t="str">
        <f t="shared" si="102"/>
        <v/>
      </c>
      <c r="AB338" s="230" t="str">
        <f t="shared" si="103"/>
        <v/>
      </c>
      <c r="AC338" s="230" t="str">
        <f t="shared" si="104"/>
        <v/>
      </c>
    </row>
    <row r="339" spans="2:29" ht="15" customHeight="1">
      <c r="B339" s="232" t="b">
        <f>IF(TRIM(Angle_4_R7!C30)="",FALSE,TRUE)</f>
        <v>0</v>
      </c>
      <c r="C339" s="230" t="str">
        <f>IF($B339=FALSE,"",Angle_4_R7!A30)</f>
        <v/>
      </c>
      <c r="D339" s="230" t="str">
        <f>IF($B339=FALSE,"",Angle_4_R7!B30)</f>
        <v/>
      </c>
      <c r="E339" s="230" t="str">
        <f>IF($B339=FALSE,"",VALUE(Angle_4_R7!C30))</f>
        <v/>
      </c>
      <c r="F339" s="230" t="str">
        <f>IF($B339=FALSE,"",Angle_4_R7!D30)</f>
        <v/>
      </c>
      <c r="G339" s="232" t="str">
        <f>IF($B339=FALSE,"",Angle_4_R7!O30)</f>
        <v/>
      </c>
      <c r="H339" s="232" t="str">
        <f>IF($B339=FALSE,"",Angle_4_R7!P30)</f>
        <v/>
      </c>
      <c r="I339" s="232" t="str">
        <f>IF($B339=FALSE,"",Angle_4_R7!Q30)</f>
        <v/>
      </c>
      <c r="J339" s="232" t="str">
        <f>IF($B339=FALSE,"",Angle_4_R7!R30)</f>
        <v/>
      </c>
      <c r="K339" s="232" t="str">
        <f>IF($B339=FALSE,"",Angle_4_R7!S30)</f>
        <v/>
      </c>
      <c r="L339" s="232" t="str">
        <f t="shared" si="92"/>
        <v/>
      </c>
      <c r="M339" s="232" t="str">
        <f t="shared" si="93"/>
        <v/>
      </c>
      <c r="N339" s="237" t="str">
        <f t="shared" si="94"/>
        <v/>
      </c>
      <c r="O339" s="238" t="str">
        <f>IF($B339=FALSE,"",Angle_4_R7!D63)</f>
        <v/>
      </c>
      <c r="P339" s="239" t="str">
        <f t="shared" si="95"/>
        <v/>
      </c>
      <c r="Q339" s="240" t="str">
        <f t="shared" si="96"/>
        <v/>
      </c>
      <c r="R339" s="241" t="str">
        <f t="shared" si="97"/>
        <v/>
      </c>
      <c r="S339" s="241" t="str">
        <f t="shared" si="98"/>
        <v/>
      </c>
      <c r="T339" s="241" t="str">
        <f t="shared" si="105"/>
        <v/>
      </c>
      <c r="U339" s="103"/>
      <c r="V339" s="230" t="str">
        <f>IF($B339=FALSE,"",IF($D$307="˝",ROUND(Angle_4_R7!L30*$F$307,$M$389),ROUND(Angle_4_R7!L30*$F$307/3600,$V$389)))</f>
        <v/>
      </c>
      <c r="W339" s="230" t="str">
        <f>IF($B339=FALSE,"",IF($D$307="˝",ROUND(Angle_4_R7!M30*$F$307,$M$389),ROUND(Angle_4_R7!M30*$F$307/3600,$V$389)))</f>
        <v/>
      </c>
      <c r="X339" s="230" t="str">
        <f t="shared" si="99"/>
        <v/>
      </c>
      <c r="Y339" s="190" t="str">
        <f t="shared" si="100"/>
        <v/>
      </c>
      <c r="Z339" s="230" t="str">
        <f t="shared" si="101"/>
        <v/>
      </c>
      <c r="AA339" s="230" t="str">
        <f t="shared" si="102"/>
        <v/>
      </c>
      <c r="AB339" s="230" t="str">
        <f t="shared" si="103"/>
        <v/>
      </c>
      <c r="AC339" s="230" t="str">
        <f t="shared" si="104"/>
        <v/>
      </c>
    </row>
    <row r="340" spans="2:29" ht="15" customHeight="1">
      <c r="B340" s="232" t="b">
        <f>IF(TRIM(Angle_4_R7!C31)="",FALSE,TRUE)</f>
        <v>0</v>
      </c>
      <c r="C340" s="230" t="str">
        <f>IF($B340=FALSE,"",Angle_4_R7!A31)</f>
        <v/>
      </c>
      <c r="D340" s="230" t="str">
        <f>IF($B340=FALSE,"",Angle_4_R7!B31)</f>
        <v/>
      </c>
      <c r="E340" s="230" t="str">
        <f>IF($B340=FALSE,"",VALUE(Angle_4_R7!C31))</f>
        <v/>
      </c>
      <c r="F340" s="230" t="str">
        <f>IF($B340=FALSE,"",Angle_4_R7!D31)</f>
        <v/>
      </c>
      <c r="G340" s="232" t="str">
        <f>IF($B340=FALSE,"",Angle_4_R7!O31)</f>
        <v/>
      </c>
      <c r="H340" s="232" t="str">
        <f>IF($B340=FALSE,"",Angle_4_R7!P31)</f>
        <v/>
      </c>
      <c r="I340" s="232" t="str">
        <f>IF($B340=FALSE,"",Angle_4_R7!Q31)</f>
        <v/>
      </c>
      <c r="J340" s="232" t="str">
        <f>IF($B340=FALSE,"",Angle_4_R7!R31)</f>
        <v/>
      </c>
      <c r="K340" s="232" t="str">
        <f>IF($B340=FALSE,"",Angle_4_R7!S31)</f>
        <v/>
      </c>
      <c r="L340" s="232" t="str">
        <f t="shared" si="92"/>
        <v/>
      </c>
      <c r="M340" s="232" t="str">
        <f t="shared" si="93"/>
        <v/>
      </c>
      <c r="N340" s="237" t="str">
        <f t="shared" si="94"/>
        <v/>
      </c>
      <c r="O340" s="238" t="str">
        <f>IF($B340=FALSE,"",Angle_4_R7!D64)</f>
        <v/>
      </c>
      <c r="P340" s="239" t="str">
        <f t="shared" si="95"/>
        <v/>
      </c>
      <c r="Q340" s="240" t="str">
        <f t="shared" si="96"/>
        <v/>
      </c>
      <c r="R340" s="241" t="str">
        <f t="shared" si="97"/>
        <v/>
      </c>
      <c r="S340" s="241" t="str">
        <f t="shared" si="98"/>
        <v/>
      </c>
      <c r="T340" s="241" t="str">
        <f t="shared" si="105"/>
        <v/>
      </c>
      <c r="U340" s="103"/>
      <c r="V340" s="230" t="str">
        <f>IF($B340=FALSE,"",IF($D$307="˝",ROUND(Angle_4_R7!L31*$F$307,$M$389),ROUND(Angle_4_R7!L31*$F$307/3600,$V$389)))</f>
        <v/>
      </c>
      <c r="W340" s="230" t="str">
        <f>IF($B340=FALSE,"",IF($D$307="˝",ROUND(Angle_4_R7!M31*$F$307,$M$389),ROUND(Angle_4_R7!M31*$F$307/3600,$V$389)))</f>
        <v/>
      </c>
      <c r="X340" s="230" t="str">
        <f t="shared" si="99"/>
        <v/>
      </c>
      <c r="Y340" s="190" t="str">
        <f t="shared" si="100"/>
        <v/>
      </c>
      <c r="Z340" s="230" t="str">
        <f t="shared" si="101"/>
        <v/>
      </c>
      <c r="AA340" s="230" t="str">
        <f t="shared" si="102"/>
        <v/>
      </c>
      <c r="AB340" s="230" t="str">
        <f t="shared" si="103"/>
        <v/>
      </c>
      <c r="AC340" s="230" t="str">
        <f t="shared" si="104"/>
        <v/>
      </c>
    </row>
    <row r="341" spans="2:29" ht="15" customHeight="1">
      <c r="B341" s="232" t="b">
        <f>IF(TRIM(Angle_4_R7!C32)="",FALSE,TRUE)</f>
        <v>0</v>
      </c>
      <c r="C341" s="230" t="str">
        <f>IF($B341=FALSE,"",Angle_4_R7!A32)</f>
        <v/>
      </c>
      <c r="D341" s="230" t="str">
        <f>IF($B341=FALSE,"",Angle_4_R7!B32)</f>
        <v/>
      </c>
      <c r="E341" s="230" t="str">
        <f>IF($B341=FALSE,"",VALUE(Angle_4_R7!C32))</f>
        <v/>
      </c>
      <c r="F341" s="230" t="str">
        <f>IF($B341=FALSE,"",Angle_4_R7!D32)</f>
        <v/>
      </c>
      <c r="G341" s="232" t="str">
        <f>IF($B341=FALSE,"",Angle_4_R7!O32)</f>
        <v/>
      </c>
      <c r="H341" s="232" t="str">
        <f>IF($B341=FALSE,"",Angle_4_R7!P32)</f>
        <v/>
      </c>
      <c r="I341" s="232" t="str">
        <f>IF($B341=FALSE,"",Angle_4_R7!Q32)</f>
        <v/>
      </c>
      <c r="J341" s="232" t="str">
        <f>IF($B341=FALSE,"",Angle_4_R7!R32)</f>
        <v/>
      </c>
      <c r="K341" s="232" t="str">
        <f>IF($B341=FALSE,"",Angle_4_R7!S32)</f>
        <v/>
      </c>
      <c r="L341" s="232" t="str">
        <f t="shared" si="92"/>
        <v/>
      </c>
      <c r="M341" s="232" t="str">
        <f t="shared" si="93"/>
        <v/>
      </c>
      <c r="N341" s="237" t="str">
        <f t="shared" si="94"/>
        <v/>
      </c>
      <c r="O341" s="238" t="str">
        <f>IF($B341=FALSE,"",Angle_4_R7!D65)</f>
        <v/>
      </c>
      <c r="P341" s="239" t="str">
        <f t="shared" si="95"/>
        <v/>
      </c>
      <c r="Q341" s="240" t="str">
        <f t="shared" si="96"/>
        <v/>
      </c>
      <c r="R341" s="241" t="str">
        <f t="shared" si="97"/>
        <v/>
      </c>
      <c r="S341" s="241" t="str">
        <f t="shared" si="98"/>
        <v/>
      </c>
      <c r="T341" s="241" t="str">
        <f t="shared" si="105"/>
        <v/>
      </c>
      <c r="U341" s="103"/>
      <c r="V341" s="230" t="str">
        <f>IF($B341=FALSE,"",IF($D$307="˝",ROUND(Angle_4_R7!L32*$F$307,$M$389),ROUND(Angle_4_R7!L32*$F$307/3600,$V$389)))</f>
        <v/>
      </c>
      <c r="W341" s="230" t="str">
        <f>IF($B341=FALSE,"",IF($D$307="˝",ROUND(Angle_4_R7!M32*$F$307,$M$389),ROUND(Angle_4_R7!M32*$F$307/3600,$V$389)))</f>
        <v/>
      </c>
      <c r="X341" s="230" t="str">
        <f t="shared" si="99"/>
        <v/>
      </c>
      <c r="Y341" s="190" t="str">
        <f t="shared" si="100"/>
        <v/>
      </c>
      <c r="Z341" s="230" t="str">
        <f t="shared" si="101"/>
        <v/>
      </c>
      <c r="AA341" s="230" t="str">
        <f t="shared" si="102"/>
        <v/>
      </c>
      <c r="AB341" s="230" t="str">
        <f t="shared" si="103"/>
        <v/>
      </c>
      <c r="AC341" s="230" t="str">
        <f t="shared" si="104"/>
        <v/>
      </c>
    </row>
    <row r="342" spans="2:29" ht="15" customHeight="1">
      <c r="B342" s="232" t="b">
        <f>IF(TRIM(Angle_4_R7!C33)="",FALSE,TRUE)</f>
        <v>0</v>
      </c>
      <c r="C342" s="230" t="str">
        <f>IF($B342=FALSE,"",Angle_4_R7!A33)</f>
        <v/>
      </c>
      <c r="D342" s="230" t="str">
        <f>IF($B342=FALSE,"",Angle_4_R7!B33)</f>
        <v/>
      </c>
      <c r="E342" s="230" t="str">
        <f>IF($B342=FALSE,"",VALUE(Angle_4_R7!C33))</f>
        <v/>
      </c>
      <c r="F342" s="230" t="str">
        <f>IF($B342=FALSE,"",Angle_4_R7!D33)</f>
        <v/>
      </c>
      <c r="G342" s="232" t="str">
        <f>IF($B342=FALSE,"",Angle_4_R7!O33)</f>
        <v/>
      </c>
      <c r="H342" s="232" t="str">
        <f>IF($B342=FALSE,"",Angle_4_R7!P33)</f>
        <v/>
      </c>
      <c r="I342" s="232" t="str">
        <f>IF($B342=FALSE,"",Angle_4_R7!Q33)</f>
        <v/>
      </c>
      <c r="J342" s="232" t="str">
        <f>IF($B342=FALSE,"",Angle_4_R7!R33)</f>
        <v/>
      </c>
      <c r="K342" s="232" t="str">
        <f>IF($B342=FALSE,"",Angle_4_R7!S33)</f>
        <v/>
      </c>
      <c r="L342" s="232" t="str">
        <f t="shared" si="92"/>
        <v/>
      </c>
      <c r="M342" s="232" t="str">
        <f t="shared" si="93"/>
        <v/>
      </c>
      <c r="N342" s="237" t="str">
        <f t="shared" si="94"/>
        <v/>
      </c>
      <c r="O342" s="238" t="str">
        <f>IF($B342=FALSE,"",Angle_4_R7!D66)</f>
        <v/>
      </c>
      <c r="P342" s="239" t="str">
        <f t="shared" si="95"/>
        <v/>
      </c>
      <c r="Q342" s="240" t="str">
        <f t="shared" si="96"/>
        <v/>
      </c>
      <c r="R342" s="241" t="str">
        <f t="shared" si="97"/>
        <v/>
      </c>
      <c r="S342" s="241" t="str">
        <f t="shared" si="98"/>
        <v/>
      </c>
      <c r="T342" s="241" t="str">
        <f t="shared" si="105"/>
        <v/>
      </c>
      <c r="U342" s="103"/>
      <c r="V342" s="230" t="str">
        <f>IF($B342=FALSE,"",IF($D$307="˝",ROUND(Angle_4_R7!L33*$F$307,$M$389),ROUND(Angle_4_R7!L33*$F$307/3600,$V$389)))</f>
        <v/>
      </c>
      <c r="W342" s="230" t="str">
        <f>IF($B342=FALSE,"",IF($D$307="˝",ROUND(Angle_4_R7!M33*$F$307,$M$389),ROUND(Angle_4_R7!M33*$F$307/3600,$V$389)))</f>
        <v/>
      </c>
      <c r="X342" s="230" t="str">
        <f t="shared" si="99"/>
        <v/>
      </c>
      <c r="Y342" s="190" t="str">
        <f t="shared" si="100"/>
        <v/>
      </c>
      <c r="Z342" s="230" t="str">
        <f t="shared" si="101"/>
        <v/>
      </c>
      <c r="AA342" s="230" t="str">
        <f t="shared" si="102"/>
        <v/>
      </c>
      <c r="AB342" s="230" t="str">
        <f t="shared" si="103"/>
        <v/>
      </c>
      <c r="AC342" s="230" t="str">
        <f t="shared" si="104"/>
        <v/>
      </c>
    </row>
    <row r="343" spans="2:29" ht="15" customHeight="1">
      <c r="N343" s="102"/>
      <c r="O343" s="102"/>
      <c r="P343" s="102"/>
      <c r="Q343" s="102"/>
      <c r="R343" s="102"/>
      <c r="S343" s="102"/>
      <c r="T343" s="102"/>
      <c r="U343" s="102"/>
      <c r="Y343" s="102"/>
    </row>
    <row r="344" spans="2:29" ht="15" customHeight="1">
      <c r="B344" s="344" t="s">
        <v>405</v>
      </c>
      <c r="C344" s="344" t="s">
        <v>406</v>
      </c>
      <c r="D344" s="344" t="s">
        <v>407</v>
      </c>
      <c r="E344" s="344" t="s">
        <v>408</v>
      </c>
      <c r="F344" s="344" t="s">
        <v>395</v>
      </c>
      <c r="G344" s="353" t="str">
        <f>"전기식 수준기 지시값 ("&amp;C347&amp;", "&amp;D347&amp;")"</f>
        <v>전기식 수준기 지시값 (, )</v>
      </c>
      <c r="H344" s="354"/>
      <c r="I344" s="354"/>
      <c r="J344" s="354"/>
      <c r="K344" s="354"/>
      <c r="L344" s="355"/>
      <c r="M344" s="437" t="s">
        <v>409</v>
      </c>
      <c r="N344" s="207" t="s">
        <v>408</v>
      </c>
      <c r="O344" s="207" t="s">
        <v>410</v>
      </c>
      <c r="P344" s="207" t="s">
        <v>411</v>
      </c>
      <c r="Q344" s="207" t="s">
        <v>412</v>
      </c>
      <c r="R344" s="441" t="s">
        <v>413</v>
      </c>
      <c r="S344" s="442"/>
      <c r="T344" s="442"/>
      <c r="U344" s="103"/>
      <c r="V344" s="446" t="s">
        <v>414</v>
      </c>
      <c r="W344" s="447"/>
      <c r="X344" s="444" t="s">
        <v>415</v>
      </c>
      <c r="Y344" s="459"/>
      <c r="Z344" s="459"/>
      <c r="AA344" s="459"/>
      <c r="AB344" s="459"/>
      <c r="AC344" s="445"/>
    </row>
    <row r="345" spans="2:29" ht="15" customHeight="1">
      <c r="B345" s="345"/>
      <c r="C345" s="345"/>
      <c r="D345" s="345"/>
      <c r="E345" s="345"/>
      <c r="F345" s="345"/>
      <c r="G345" s="206" t="s">
        <v>416</v>
      </c>
      <c r="H345" s="206" t="s">
        <v>147</v>
      </c>
      <c r="I345" s="206" t="s">
        <v>148</v>
      </c>
      <c r="J345" s="206" t="s">
        <v>149</v>
      </c>
      <c r="K345" s="206" t="s">
        <v>150</v>
      </c>
      <c r="L345" s="233" t="s">
        <v>417</v>
      </c>
      <c r="M345" s="438"/>
      <c r="N345" s="233"/>
      <c r="O345" s="233" t="s">
        <v>418</v>
      </c>
      <c r="P345" s="233" t="s">
        <v>419</v>
      </c>
      <c r="Q345" s="233" t="s">
        <v>420</v>
      </c>
      <c r="R345" s="206" t="s">
        <v>421</v>
      </c>
      <c r="S345" s="439" t="s">
        <v>422</v>
      </c>
      <c r="T345" s="440"/>
      <c r="U345" s="103"/>
      <c r="V345" s="234" t="s">
        <v>423</v>
      </c>
      <c r="W345" s="234" t="s">
        <v>424</v>
      </c>
      <c r="X345" s="205" t="s">
        <v>425</v>
      </c>
      <c r="Y345" s="235" t="s">
        <v>421</v>
      </c>
      <c r="Z345" s="205" t="s">
        <v>422</v>
      </c>
      <c r="AA345" s="236" t="s">
        <v>426</v>
      </c>
      <c r="AB345" s="236" t="s">
        <v>427</v>
      </c>
      <c r="AC345" s="236" t="s">
        <v>428</v>
      </c>
    </row>
    <row r="346" spans="2:29" ht="15" customHeight="1">
      <c r="B346" s="346"/>
      <c r="C346" s="346"/>
      <c r="D346" s="346"/>
      <c r="E346" s="346"/>
      <c r="F346" s="346"/>
      <c r="G346" s="207">
        <f>D307</f>
        <v>0</v>
      </c>
      <c r="H346" s="207">
        <f t="shared" ref="H346:M346" si="106">G346</f>
        <v>0</v>
      </c>
      <c r="I346" s="207">
        <f t="shared" si="106"/>
        <v>0</v>
      </c>
      <c r="J346" s="207">
        <f t="shared" si="106"/>
        <v>0</v>
      </c>
      <c r="K346" s="207">
        <f t="shared" si="106"/>
        <v>0</v>
      </c>
      <c r="L346" s="207">
        <f t="shared" si="106"/>
        <v>0</v>
      </c>
      <c r="M346" s="207">
        <f t="shared" si="106"/>
        <v>0</v>
      </c>
      <c r="N346" s="207" t="s">
        <v>153</v>
      </c>
      <c r="O346" s="207" t="s">
        <v>153</v>
      </c>
      <c r="P346" s="207" t="s">
        <v>153</v>
      </c>
      <c r="Q346" s="207" t="s">
        <v>153</v>
      </c>
      <c r="R346" s="207" t="s">
        <v>153</v>
      </c>
      <c r="S346" s="207" t="s">
        <v>153</v>
      </c>
      <c r="T346" s="207" t="s">
        <v>533</v>
      </c>
      <c r="U346" s="103"/>
      <c r="V346" s="207" t="str">
        <f>IF(D307="˝","˝","˚")</f>
        <v>˚</v>
      </c>
      <c r="W346" s="207" t="str">
        <f>V346</f>
        <v>˚</v>
      </c>
      <c r="X346" s="207" t="str">
        <f>W346</f>
        <v>˚</v>
      </c>
      <c r="Y346" s="207" t="str">
        <f>X346</f>
        <v>˚</v>
      </c>
      <c r="Z346" s="207" t="str">
        <f>Y346</f>
        <v>˚</v>
      </c>
      <c r="AA346" s="207" t="str">
        <f>Z346</f>
        <v>˚</v>
      </c>
      <c r="AB346" s="231">
        <f>IF(TYPE(MATCH("FAIL",AB347:AB376,0))=16,0,1)</f>
        <v>0</v>
      </c>
      <c r="AC346" s="207" t="str">
        <f>AA346</f>
        <v>˚</v>
      </c>
    </row>
    <row r="347" spans="2:29" ht="15" customHeight="1">
      <c r="B347" s="232" t="b">
        <f>IF(TRIM(Angle_4_R8!C4)="",FALSE,TRUE)</f>
        <v>0</v>
      </c>
      <c r="C347" s="230" t="str">
        <f>IF($B347=FALSE,"",Angle_4_R8!A4)</f>
        <v/>
      </c>
      <c r="D347" s="230" t="str">
        <f>IF($B347=FALSE,"",Angle_4_R8!B4)</f>
        <v/>
      </c>
      <c r="E347" s="230" t="str">
        <f>IF($B347=FALSE,"",VALUE(Angle_4_R8!C4))</f>
        <v/>
      </c>
      <c r="F347" s="230" t="str">
        <f>IF($B347=FALSE,"",Angle_4_R8!D4)</f>
        <v/>
      </c>
      <c r="G347" s="232" t="str">
        <f>IF($B347=FALSE,"",Angle_4_R8!O4)</f>
        <v/>
      </c>
      <c r="H347" s="232" t="str">
        <f>IF($B347=FALSE,"",Angle_4_R8!P4)</f>
        <v/>
      </c>
      <c r="I347" s="232" t="str">
        <f>IF($B347=FALSE,"",Angle_4_R8!Q4)</f>
        <v/>
      </c>
      <c r="J347" s="232" t="str">
        <f>IF($B347=FALSE,"",Angle_4_R8!R4)</f>
        <v/>
      </c>
      <c r="K347" s="232" t="str">
        <f>IF($B347=FALSE,"",Angle_4_R8!S4)</f>
        <v/>
      </c>
      <c r="L347" s="232" t="str">
        <f t="shared" ref="L347:L376" si="107">IF($B347=FALSE,"",AVERAGE(G347:K347))</f>
        <v/>
      </c>
      <c r="M347" s="232" t="str">
        <f t="shared" ref="M347:M376" si="108">IF($B347=FALSE,"",STDEV(G347:K347))</f>
        <v/>
      </c>
      <c r="N347" s="237" t="str">
        <f t="shared" ref="N347:N376" si="109">IF($B347=FALSE,"",E347*$F$307)</f>
        <v/>
      </c>
      <c r="O347" s="238" t="str">
        <f>IF($B347=FALSE,"",Angle_4_R8!D37)</f>
        <v/>
      </c>
      <c r="P347" s="239" t="str">
        <f t="shared" ref="P347:P376" si="110">IF($B347=FALSE,"",L347*$F$307)</f>
        <v/>
      </c>
      <c r="Q347" s="240" t="str">
        <f t="shared" ref="Q347:Q376" si="111">IF($B347=FALSE,"",O347-P347)</f>
        <v/>
      </c>
      <c r="R347" s="241" t="str">
        <f t="shared" ref="R347:R376" si="112">IF($B347=FALSE,"",ROUND(Q347,$M$389))</f>
        <v/>
      </c>
      <c r="S347" s="241" t="str">
        <f t="shared" ref="S347:S376" si="113">IF($B347=FALSE,"",ROUND(N347,$M$389)+R347)</f>
        <v/>
      </c>
      <c r="T347" s="241" t="str">
        <f>IF($B347=FALSE,"",ROUND((N347+R347)/3600,$V$389))</f>
        <v/>
      </c>
      <c r="U347" s="103"/>
      <c r="V347" s="230" t="str">
        <f>IF($B347=FALSE,"",IF($D$307="˝",ROUND(Angle_4_R8!L4*$F$307,$M$389),ROUND(Angle_4_R8!L4*$F$307/3600,$V$389)))</f>
        <v/>
      </c>
      <c r="W347" s="230" t="str">
        <f>IF($B347=FALSE,"",IF($D$307="˝",ROUND(Angle_4_R8!M4*$F$307,$M$389),ROUND(Angle_4_R8!M4*$F$307/3600,$V$389)))</f>
        <v/>
      </c>
      <c r="X347" s="230" t="str">
        <f t="shared" ref="X347:X376" si="114">IF($B347=FALSE,"",IF($D$307="˝",TEXT(N347,IF(N347&gt;=1000,"# ##0","0")),TEXT(N347/3600,IF(N347/3600&gt;=1000,"# ##","")&amp;$X$389)))</f>
        <v/>
      </c>
      <c r="Y347" s="190" t="str">
        <f t="shared" ref="Y347:Y376" si="115">IF($B347=FALSE,"",IF($D$307="˝",TEXT(R347,$P$389),TEXT(R347/3600,$X$389)))</f>
        <v/>
      </c>
      <c r="Z347" s="230" t="str">
        <f t="shared" ref="Z347:Z376" si="116">IF($B347=FALSE,"",IF($D$307="˝",TEXT(S347,IF(S347&gt;=1000,"# ##","")&amp;$P$389),TEXT(S347/3600,IF(S347/3600&gt;=1000,"# ##","")&amp;$X$389)))</f>
        <v/>
      </c>
      <c r="AA347" s="230" t="str">
        <f t="shared" ref="AA347:AA376" si="117">IF($B347=FALSE,"",IF($D$307="˝",TEXT(W347-N347,"± "&amp;P$389),TEXT(W347-N347/3600,"± "&amp;X$389)))</f>
        <v/>
      </c>
      <c r="AB347" s="230" t="str">
        <f t="shared" ref="AB347:AB376" si="118">IF($B347=FALSE,"",IF(F347="˝",IF(AND(V347&lt;=S347,S347&lt;=W347),"PASS","FAIL"),IF(AND(V347&lt;=T347,T347&lt;=W347),"PASS","FAIL")))</f>
        <v/>
      </c>
      <c r="AC347" s="230" t="str">
        <f t="shared" ref="AC347:AC376" si="119">IF($B347=FALSE,"",IF($D$307="˝",$H$390,$U$390))</f>
        <v/>
      </c>
    </row>
    <row r="348" spans="2:29" ht="15" customHeight="1">
      <c r="B348" s="232" t="b">
        <f>IF(TRIM(Angle_4_R8!C5)="",FALSE,TRUE)</f>
        <v>0</v>
      </c>
      <c r="C348" s="230" t="str">
        <f>IF($B348=FALSE,"",Angle_4_R8!A5)</f>
        <v/>
      </c>
      <c r="D348" s="230" t="str">
        <f>IF($B348=FALSE,"",Angle_4_R8!B5)</f>
        <v/>
      </c>
      <c r="E348" s="230" t="str">
        <f>IF($B348=FALSE,"",VALUE(Angle_4_R8!C5))</f>
        <v/>
      </c>
      <c r="F348" s="230" t="str">
        <f>IF($B348=FALSE,"",Angle_4_R8!D5)</f>
        <v/>
      </c>
      <c r="G348" s="232" t="str">
        <f>IF($B348=FALSE,"",Angle_4_R8!O5)</f>
        <v/>
      </c>
      <c r="H348" s="232" t="str">
        <f>IF($B348=FALSE,"",Angle_4_R8!P5)</f>
        <v/>
      </c>
      <c r="I348" s="232" t="str">
        <f>IF($B348=FALSE,"",Angle_4_R8!Q5)</f>
        <v/>
      </c>
      <c r="J348" s="232" t="str">
        <f>IF($B348=FALSE,"",Angle_4_R8!R5)</f>
        <v/>
      </c>
      <c r="K348" s="232" t="str">
        <f>IF($B348=FALSE,"",Angle_4_R8!S5)</f>
        <v/>
      </c>
      <c r="L348" s="232" t="str">
        <f t="shared" si="107"/>
        <v/>
      </c>
      <c r="M348" s="232" t="str">
        <f t="shared" si="108"/>
        <v/>
      </c>
      <c r="N348" s="237" t="str">
        <f t="shared" si="109"/>
        <v/>
      </c>
      <c r="O348" s="238" t="str">
        <f>IF($B348=FALSE,"",Angle_4_R8!D38)</f>
        <v/>
      </c>
      <c r="P348" s="239" t="str">
        <f t="shared" si="110"/>
        <v/>
      </c>
      <c r="Q348" s="240" t="str">
        <f t="shared" si="111"/>
        <v/>
      </c>
      <c r="R348" s="241" t="str">
        <f t="shared" si="112"/>
        <v/>
      </c>
      <c r="S348" s="241" t="str">
        <f t="shared" si="113"/>
        <v/>
      </c>
      <c r="T348" s="241" t="str">
        <f t="shared" ref="T348:T376" si="120">IF($B348=FALSE,"",ROUND((N348+R348)/3600,$V$389))</f>
        <v/>
      </c>
      <c r="U348" s="103"/>
      <c r="V348" s="230" t="str">
        <f>IF($B348=FALSE,"",IF($D$307="˝",ROUND(Angle_4_R8!L5*$F$307,$M$389),ROUND(Angle_4_R8!L5*$F$307/3600,$V$389)))</f>
        <v/>
      </c>
      <c r="W348" s="230" t="str">
        <f>IF($B348=FALSE,"",IF($D$307="˝",ROUND(Angle_4_R8!M5*$F$307,$M$389),ROUND(Angle_4_R8!M5*$F$307/3600,$V$389)))</f>
        <v/>
      </c>
      <c r="X348" s="230" t="str">
        <f t="shared" si="114"/>
        <v/>
      </c>
      <c r="Y348" s="190" t="str">
        <f t="shared" si="115"/>
        <v/>
      </c>
      <c r="Z348" s="230" t="str">
        <f t="shared" si="116"/>
        <v/>
      </c>
      <c r="AA348" s="230" t="str">
        <f t="shared" si="117"/>
        <v/>
      </c>
      <c r="AB348" s="230" t="str">
        <f t="shared" si="118"/>
        <v/>
      </c>
      <c r="AC348" s="230" t="str">
        <f t="shared" si="119"/>
        <v/>
      </c>
    </row>
    <row r="349" spans="2:29" ht="15" customHeight="1">
      <c r="B349" s="232" t="b">
        <f>IF(TRIM(Angle_4_R8!C6)="",FALSE,TRUE)</f>
        <v>0</v>
      </c>
      <c r="C349" s="230" t="str">
        <f>IF($B349=FALSE,"",Angle_4_R8!A6)</f>
        <v/>
      </c>
      <c r="D349" s="230" t="str">
        <f>IF($B349=FALSE,"",Angle_4_R8!B6)</f>
        <v/>
      </c>
      <c r="E349" s="230" t="str">
        <f>IF($B349=FALSE,"",VALUE(Angle_4_R8!C6))</f>
        <v/>
      </c>
      <c r="F349" s="230" t="str">
        <f>IF($B349=FALSE,"",Angle_4_R8!D6)</f>
        <v/>
      </c>
      <c r="G349" s="232" t="str">
        <f>IF($B349=FALSE,"",Angle_4_R8!O6)</f>
        <v/>
      </c>
      <c r="H349" s="232" t="str">
        <f>IF($B349=FALSE,"",Angle_4_R8!P6)</f>
        <v/>
      </c>
      <c r="I349" s="232" t="str">
        <f>IF($B349=FALSE,"",Angle_4_R8!Q6)</f>
        <v/>
      </c>
      <c r="J349" s="232" t="str">
        <f>IF($B349=FALSE,"",Angle_4_R8!R6)</f>
        <v/>
      </c>
      <c r="K349" s="232" t="str">
        <f>IF($B349=FALSE,"",Angle_4_R8!S6)</f>
        <v/>
      </c>
      <c r="L349" s="232" t="str">
        <f t="shared" si="107"/>
        <v/>
      </c>
      <c r="M349" s="232" t="str">
        <f t="shared" si="108"/>
        <v/>
      </c>
      <c r="N349" s="237" t="str">
        <f t="shared" si="109"/>
        <v/>
      </c>
      <c r="O349" s="238" t="str">
        <f>IF($B349=FALSE,"",Angle_4_R8!D39)</f>
        <v/>
      </c>
      <c r="P349" s="239" t="str">
        <f t="shared" si="110"/>
        <v/>
      </c>
      <c r="Q349" s="240" t="str">
        <f t="shared" si="111"/>
        <v/>
      </c>
      <c r="R349" s="241" t="str">
        <f t="shared" si="112"/>
        <v/>
      </c>
      <c r="S349" s="241" t="str">
        <f t="shared" si="113"/>
        <v/>
      </c>
      <c r="T349" s="241" t="str">
        <f t="shared" si="120"/>
        <v/>
      </c>
      <c r="U349" s="103"/>
      <c r="V349" s="230" t="str">
        <f>IF($B349=FALSE,"",IF($D$307="˝",ROUND(Angle_4_R8!L6*$F$307,$M$389),ROUND(Angle_4_R8!L6*$F$307/3600,$V$389)))</f>
        <v/>
      </c>
      <c r="W349" s="230" t="str">
        <f>IF($B349=FALSE,"",IF($D$307="˝",ROUND(Angle_4_R8!M6*$F$307,$M$389),ROUND(Angle_4_R8!M6*$F$307/3600,$V$389)))</f>
        <v/>
      </c>
      <c r="X349" s="230" t="str">
        <f t="shared" si="114"/>
        <v/>
      </c>
      <c r="Y349" s="190" t="str">
        <f t="shared" si="115"/>
        <v/>
      </c>
      <c r="Z349" s="230" t="str">
        <f t="shared" si="116"/>
        <v/>
      </c>
      <c r="AA349" s="230" t="str">
        <f t="shared" si="117"/>
        <v/>
      </c>
      <c r="AB349" s="230" t="str">
        <f t="shared" si="118"/>
        <v/>
      </c>
      <c r="AC349" s="230" t="str">
        <f t="shared" si="119"/>
        <v/>
      </c>
    </row>
    <row r="350" spans="2:29" ht="15" customHeight="1">
      <c r="B350" s="232" t="b">
        <f>IF(TRIM(Angle_4_R8!C7)="",FALSE,TRUE)</f>
        <v>0</v>
      </c>
      <c r="C350" s="230" t="str">
        <f>IF($B350=FALSE,"",Angle_4_R8!A7)</f>
        <v/>
      </c>
      <c r="D350" s="230" t="str">
        <f>IF($B350=FALSE,"",Angle_4_R8!B7)</f>
        <v/>
      </c>
      <c r="E350" s="230" t="str">
        <f>IF($B350=FALSE,"",VALUE(Angle_4_R8!C7))</f>
        <v/>
      </c>
      <c r="F350" s="230" t="str">
        <f>IF($B350=FALSE,"",Angle_4_R8!D7)</f>
        <v/>
      </c>
      <c r="G350" s="232" t="str">
        <f>IF($B350=FALSE,"",Angle_4_R8!O7)</f>
        <v/>
      </c>
      <c r="H350" s="232" t="str">
        <f>IF($B350=FALSE,"",Angle_4_R8!P7)</f>
        <v/>
      </c>
      <c r="I350" s="232" t="str">
        <f>IF($B350=FALSE,"",Angle_4_R8!Q7)</f>
        <v/>
      </c>
      <c r="J350" s="232" t="str">
        <f>IF($B350=FALSE,"",Angle_4_R8!R7)</f>
        <v/>
      </c>
      <c r="K350" s="232" t="str">
        <f>IF($B350=FALSE,"",Angle_4_R8!S7)</f>
        <v/>
      </c>
      <c r="L350" s="232" t="str">
        <f t="shared" si="107"/>
        <v/>
      </c>
      <c r="M350" s="232" t="str">
        <f t="shared" si="108"/>
        <v/>
      </c>
      <c r="N350" s="237" t="str">
        <f t="shared" si="109"/>
        <v/>
      </c>
      <c r="O350" s="238" t="str">
        <f>IF($B350=FALSE,"",Angle_4_R8!D40)</f>
        <v/>
      </c>
      <c r="P350" s="239" t="str">
        <f t="shared" si="110"/>
        <v/>
      </c>
      <c r="Q350" s="240" t="str">
        <f t="shared" si="111"/>
        <v/>
      </c>
      <c r="R350" s="241" t="str">
        <f t="shared" si="112"/>
        <v/>
      </c>
      <c r="S350" s="241" t="str">
        <f t="shared" si="113"/>
        <v/>
      </c>
      <c r="T350" s="241" t="str">
        <f t="shared" si="120"/>
        <v/>
      </c>
      <c r="U350" s="103"/>
      <c r="V350" s="230" t="str">
        <f>IF($B350=FALSE,"",IF($D$307="˝",ROUND(Angle_4_R8!L7*$F$307,$M$389),ROUND(Angle_4_R8!L7*$F$307/3600,$V$389)))</f>
        <v/>
      </c>
      <c r="W350" s="230" t="str">
        <f>IF($B350=FALSE,"",IF($D$307="˝",ROUND(Angle_4_R8!M7*$F$307,$M$389),ROUND(Angle_4_R8!M7*$F$307/3600,$V$389)))</f>
        <v/>
      </c>
      <c r="X350" s="230" t="str">
        <f t="shared" si="114"/>
        <v/>
      </c>
      <c r="Y350" s="190" t="str">
        <f t="shared" si="115"/>
        <v/>
      </c>
      <c r="Z350" s="230" t="str">
        <f t="shared" si="116"/>
        <v/>
      </c>
      <c r="AA350" s="230" t="str">
        <f t="shared" si="117"/>
        <v/>
      </c>
      <c r="AB350" s="230" t="str">
        <f t="shared" si="118"/>
        <v/>
      </c>
      <c r="AC350" s="230" t="str">
        <f t="shared" si="119"/>
        <v/>
      </c>
    </row>
    <row r="351" spans="2:29" ht="15" customHeight="1">
      <c r="B351" s="232" t="b">
        <f>IF(TRIM(Angle_4_R8!C8)="",FALSE,TRUE)</f>
        <v>0</v>
      </c>
      <c r="C351" s="230" t="str">
        <f>IF($B351=FALSE,"",Angle_4_R8!A8)</f>
        <v/>
      </c>
      <c r="D351" s="230" t="str">
        <f>IF($B351=FALSE,"",Angle_4_R8!B8)</f>
        <v/>
      </c>
      <c r="E351" s="230" t="str">
        <f>IF($B351=FALSE,"",VALUE(Angle_4_R8!C8))</f>
        <v/>
      </c>
      <c r="F351" s="230" t="str">
        <f>IF($B351=FALSE,"",Angle_4_R8!D8)</f>
        <v/>
      </c>
      <c r="G351" s="232" t="str">
        <f>IF($B351=FALSE,"",Angle_4_R8!O8)</f>
        <v/>
      </c>
      <c r="H351" s="232" t="str">
        <f>IF($B351=FALSE,"",Angle_4_R8!P8)</f>
        <v/>
      </c>
      <c r="I351" s="232" t="str">
        <f>IF($B351=FALSE,"",Angle_4_R8!Q8)</f>
        <v/>
      </c>
      <c r="J351" s="232" t="str">
        <f>IF($B351=FALSE,"",Angle_4_R8!R8)</f>
        <v/>
      </c>
      <c r="K351" s="232" t="str">
        <f>IF($B351=FALSE,"",Angle_4_R8!S8)</f>
        <v/>
      </c>
      <c r="L351" s="232" t="str">
        <f t="shared" si="107"/>
        <v/>
      </c>
      <c r="M351" s="232" t="str">
        <f t="shared" si="108"/>
        <v/>
      </c>
      <c r="N351" s="237" t="str">
        <f t="shared" si="109"/>
        <v/>
      </c>
      <c r="O351" s="238" t="str">
        <f>IF($B351=FALSE,"",Angle_4_R8!D41)</f>
        <v/>
      </c>
      <c r="P351" s="239" t="str">
        <f t="shared" si="110"/>
        <v/>
      </c>
      <c r="Q351" s="240" t="str">
        <f t="shared" si="111"/>
        <v/>
      </c>
      <c r="R351" s="241" t="str">
        <f t="shared" si="112"/>
        <v/>
      </c>
      <c r="S351" s="241" t="str">
        <f t="shared" si="113"/>
        <v/>
      </c>
      <c r="T351" s="241" t="str">
        <f t="shared" si="120"/>
        <v/>
      </c>
      <c r="U351" s="103"/>
      <c r="V351" s="230" t="str">
        <f>IF($B351=FALSE,"",IF($D$307="˝",ROUND(Angle_4_R8!L8*$F$307,$M$389),ROUND(Angle_4_R8!L8*$F$307/3600,$V$389)))</f>
        <v/>
      </c>
      <c r="W351" s="230" t="str">
        <f>IF($B351=FALSE,"",IF($D$307="˝",ROUND(Angle_4_R8!M8*$F$307,$M$389),ROUND(Angle_4_R8!M8*$F$307/3600,$V$389)))</f>
        <v/>
      </c>
      <c r="X351" s="230" t="str">
        <f t="shared" si="114"/>
        <v/>
      </c>
      <c r="Y351" s="190" t="str">
        <f t="shared" si="115"/>
        <v/>
      </c>
      <c r="Z351" s="230" t="str">
        <f t="shared" si="116"/>
        <v/>
      </c>
      <c r="AA351" s="230" t="str">
        <f t="shared" si="117"/>
        <v/>
      </c>
      <c r="AB351" s="230" t="str">
        <f t="shared" si="118"/>
        <v/>
      </c>
      <c r="AC351" s="230" t="str">
        <f t="shared" si="119"/>
        <v/>
      </c>
    </row>
    <row r="352" spans="2:29" ht="15" customHeight="1">
      <c r="B352" s="232" t="b">
        <f>IF(TRIM(Angle_4_R8!C9)="",FALSE,TRUE)</f>
        <v>0</v>
      </c>
      <c r="C352" s="230" t="str">
        <f>IF($B352=FALSE,"",Angle_4_R8!A9)</f>
        <v/>
      </c>
      <c r="D352" s="230" t="str">
        <f>IF($B352=FALSE,"",Angle_4_R8!B9)</f>
        <v/>
      </c>
      <c r="E352" s="230" t="str">
        <f>IF($B352=FALSE,"",VALUE(Angle_4_R8!C9))</f>
        <v/>
      </c>
      <c r="F352" s="230" t="str">
        <f>IF($B352=FALSE,"",Angle_4_R8!D9)</f>
        <v/>
      </c>
      <c r="G352" s="232" t="str">
        <f>IF($B352=FALSE,"",Angle_4_R8!O9)</f>
        <v/>
      </c>
      <c r="H352" s="232" t="str">
        <f>IF($B352=FALSE,"",Angle_4_R8!P9)</f>
        <v/>
      </c>
      <c r="I352" s="232" t="str">
        <f>IF($B352=FALSE,"",Angle_4_R8!Q9)</f>
        <v/>
      </c>
      <c r="J352" s="232" t="str">
        <f>IF($B352=FALSE,"",Angle_4_R8!R9)</f>
        <v/>
      </c>
      <c r="K352" s="232" t="str">
        <f>IF($B352=FALSE,"",Angle_4_R8!S9)</f>
        <v/>
      </c>
      <c r="L352" s="232" t="str">
        <f t="shared" si="107"/>
        <v/>
      </c>
      <c r="M352" s="232" t="str">
        <f t="shared" si="108"/>
        <v/>
      </c>
      <c r="N352" s="237" t="str">
        <f t="shared" si="109"/>
        <v/>
      </c>
      <c r="O352" s="238" t="str">
        <f>IF($B352=FALSE,"",Angle_4_R8!D42)</f>
        <v/>
      </c>
      <c r="P352" s="239" t="str">
        <f t="shared" si="110"/>
        <v/>
      </c>
      <c r="Q352" s="240" t="str">
        <f t="shared" si="111"/>
        <v/>
      </c>
      <c r="R352" s="241" t="str">
        <f t="shared" si="112"/>
        <v/>
      </c>
      <c r="S352" s="241" t="str">
        <f t="shared" si="113"/>
        <v/>
      </c>
      <c r="T352" s="241" t="str">
        <f t="shared" si="120"/>
        <v/>
      </c>
      <c r="U352" s="103"/>
      <c r="V352" s="230" t="str">
        <f>IF($B352=FALSE,"",IF($D$307="˝",ROUND(Angle_4_R8!L9*$F$307,$M$389),ROUND(Angle_4_R8!L9*$F$307/3600,$V$389)))</f>
        <v/>
      </c>
      <c r="W352" s="230" t="str">
        <f>IF($B352=FALSE,"",IF($D$307="˝",ROUND(Angle_4_R8!M9*$F$307,$M$389),ROUND(Angle_4_R8!M9*$F$307/3600,$V$389)))</f>
        <v/>
      </c>
      <c r="X352" s="230" t="str">
        <f t="shared" si="114"/>
        <v/>
      </c>
      <c r="Y352" s="190" t="str">
        <f t="shared" si="115"/>
        <v/>
      </c>
      <c r="Z352" s="230" t="str">
        <f t="shared" si="116"/>
        <v/>
      </c>
      <c r="AA352" s="230" t="str">
        <f t="shared" si="117"/>
        <v/>
      </c>
      <c r="AB352" s="230" t="str">
        <f t="shared" si="118"/>
        <v/>
      </c>
      <c r="AC352" s="230" t="str">
        <f t="shared" si="119"/>
        <v/>
      </c>
    </row>
    <row r="353" spans="2:29" ht="15" customHeight="1">
      <c r="B353" s="232" t="b">
        <f>IF(TRIM(Angle_4_R8!C10)="",FALSE,TRUE)</f>
        <v>0</v>
      </c>
      <c r="C353" s="230" t="str">
        <f>IF($B353=FALSE,"",Angle_4_R8!A10)</f>
        <v/>
      </c>
      <c r="D353" s="230" t="str">
        <f>IF($B353=FALSE,"",Angle_4_R8!B10)</f>
        <v/>
      </c>
      <c r="E353" s="230" t="str">
        <f>IF($B353=FALSE,"",VALUE(Angle_4_R8!C10))</f>
        <v/>
      </c>
      <c r="F353" s="230" t="str">
        <f>IF($B353=FALSE,"",Angle_4_R8!D10)</f>
        <v/>
      </c>
      <c r="G353" s="232" t="str">
        <f>IF($B353=FALSE,"",Angle_4_R8!O10)</f>
        <v/>
      </c>
      <c r="H353" s="232" t="str">
        <f>IF($B353=FALSE,"",Angle_4_R8!P10)</f>
        <v/>
      </c>
      <c r="I353" s="232" t="str">
        <f>IF($B353=FALSE,"",Angle_4_R8!Q10)</f>
        <v/>
      </c>
      <c r="J353" s="232" t="str">
        <f>IF($B353=FALSE,"",Angle_4_R8!R10)</f>
        <v/>
      </c>
      <c r="K353" s="232" t="str">
        <f>IF($B353=FALSE,"",Angle_4_R8!S10)</f>
        <v/>
      </c>
      <c r="L353" s="232" t="str">
        <f t="shared" si="107"/>
        <v/>
      </c>
      <c r="M353" s="232" t="str">
        <f t="shared" si="108"/>
        <v/>
      </c>
      <c r="N353" s="237" t="str">
        <f t="shared" si="109"/>
        <v/>
      </c>
      <c r="O353" s="238" t="str">
        <f>IF($B353=FALSE,"",Angle_4_R8!D43)</f>
        <v/>
      </c>
      <c r="P353" s="239" t="str">
        <f t="shared" si="110"/>
        <v/>
      </c>
      <c r="Q353" s="240" t="str">
        <f t="shared" si="111"/>
        <v/>
      </c>
      <c r="R353" s="241" t="str">
        <f t="shared" si="112"/>
        <v/>
      </c>
      <c r="S353" s="241" t="str">
        <f t="shared" si="113"/>
        <v/>
      </c>
      <c r="T353" s="241" t="str">
        <f t="shared" si="120"/>
        <v/>
      </c>
      <c r="U353" s="103"/>
      <c r="V353" s="230" t="str">
        <f>IF($B353=FALSE,"",IF($D$307="˝",ROUND(Angle_4_R8!L10*$F$307,$M$389),ROUND(Angle_4_R8!L10*$F$307/3600,$V$389)))</f>
        <v/>
      </c>
      <c r="W353" s="230" t="str">
        <f>IF($B353=FALSE,"",IF($D$307="˝",ROUND(Angle_4_R8!M10*$F$307,$M$389),ROUND(Angle_4_R8!M10*$F$307/3600,$V$389)))</f>
        <v/>
      </c>
      <c r="X353" s="230" t="str">
        <f t="shared" si="114"/>
        <v/>
      </c>
      <c r="Y353" s="190" t="str">
        <f t="shared" si="115"/>
        <v/>
      </c>
      <c r="Z353" s="230" t="str">
        <f t="shared" si="116"/>
        <v/>
      </c>
      <c r="AA353" s="230" t="str">
        <f t="shared" si="117"/>
        <v/>
      </c>
      <c r="AB353" s="230" t="str">
        <f t="shared" si="118"/>
        <v/>
      </c>
      <c r="AC353" s="230" t="str">
        <f t="shared" si="119"/>
        <v/>
      </c>
    </row>
    <row r="354" spans="2:29" ht="15" customHeight="1">
      <c r="B354" s="232" t="b">
        <f>IF(TRIM(Angle_4_R8!C11)="",FALSE,TRUE)</f>
        <v>0</v>
      </c>
      <c r="C354" s="230" t="str">
        <f>IF($B354=FALSE,"",Angle_4_R8!A11)</f>
        <v/>
      </c>
      <c r="D354" s="230" t="str">
        <f>IF($B354=FALSE,"",Angle_4_R8!B11)</f>
        <v/>
      </c>
      <c r="E354" s="230" t="str">
        <f>IF($B354=FALSE,"",VALUE(Angle_4_R8!C11))</f>
        <v/>
      </c>
      <c r="F354" s="230" t="str">
        <f>IF($B354=FALSE,"",Angle_4_R8!D11)</f>
        <v/>
      </c>
      <c r="G354" s="232" t="str">
        <f>IF($B354=FALSE,"",Angle_4_R8!O11)</f>
        <v/>
      </c>
      <c r="H354" s="232" t="str">
        <f>IF($B354=FALSE,"",Angle_4_R8!P11)</f>
        <v/>
      </c>
      <c r="I354" s="232" t="str">
        <f>IF($B354=FALSE,"",Angle_4_R8!Q11)</f>
        <v/>
      </c>
      <c r="J354" s="232" t="str">
        <f>IF($B354=FALSE,"",Angle_4_R8!R11)</f>
        <v/>
      </c>
      <c r="K354" s="232" t="str">
        <f>IF($B354=FALSE,"",Angle_4_R8!S11)</f>
        <v/>
      </c>
      <c r="L354" s="232" t="str">
        <f t="shared" si="107"/>
        <v/>
      </c>
      <c r="M354" s="232" t="str">
        <f t="shared" si="108"/>
        <v/>
      </c>
      <c r="N354" s="237" t="str">
        <f t="shared" si="109"/>
        <v/>
      </c>
      <c r="O354" s="238" t="str">
        <f>IF($B354=FALSE,"",Angle_4_R8!D44)</f>
        <v/>
      </c>
      <c r="P354" s="239" t="str">
        <f t="shared" si="110"/>
        <v/>
      </c>
      <c r="Q354" s="240" t="str">
        <f t="shared" si="111"/>
        <v/>
      </c>
      <c r="R354" s="241" t="str">
        <f t="shared" si="112"/>
        <v/>
      </c>
      <c r="S354" s="241" t="str">
        <f t="shared" si="113"/>
        <v/>
      </c>
      <c r="T354" s="241" t="str">
        <f t="shared" si="120"/>
        <v/>
      </c>
      <c r="U354" s="103"/>
      <c r="V354" s="230" t="str">
        <f>IF($B354=FALSE,"",IF($D$307="˝",ROUND(Angle_4_R8!L11*$F$307,$M$389),ROUND(Angle_4_R8!L11*$F$307/3600,$V$389)))</f>
        <v/>
      </c>
      <c r="W354" s="230" t="str">
        <f>IF($B354=FALSE,"",IF($D$307="˝",ROUND(Angle_4_R8!M11*$F$307,$M$389),ROUND(Angle_4_R8!M11*$F$307/3600,$V$389)))</f>
        <v/>
      </c>
      <c r="X354" s="230" t="str">
        <f t="shared" si="114"/>
        <v/>
      </c>
      <c r="Y354" s="190" t="str">
        <f t="shared" si="115"/>
        <v/>
      </c>
      <c r="Z354" s="230" t="str">
        <f t="shared" si="116"/>
        <v/>
      </c>
      <c r="AA354" s="230" t="str">
        <f t="shared" si="117"/>
        <v/>
      </c>
      <c r="AB354" s="230" t="str">
        <f t="shared" si="118"/>
        <v/>
      </c>
      <c r="AC354" s="230" t="str">
        <f t="shared" si="119"/>
        <v/>
      </c>
    </row>
    <row r="355" spans="2:29" ht="15" customHeight="1">
      <c r="B355" s="232" t="b">
        <f>IF(TRIM(Angle_4_R8!C12)="",FALSE,TRUE)</f>
        <v>0</v>
      </c>
      <c r="C355" s="230" t="str">
        <f>IF($B355=FALSE,"",Angle_4_R8!A12)</f>
        <v/>
      </c>
      <c r="D355" s="230" t="str">
        <f>IF($B355=FALSE,"",Angle_4_R8!B12)</f>
        <v/>
      </c>
      <c r="E355" s="230" t="str">
        <f>IF($B355=FALSE,"",VALUE(Angle_4_R8!C12))</f>
        <v/>
      </c>
      <c r="F355" s="230" t="str">
        <f>IF($B355=FALSE,"",Angle_4_R8!D12)</f>
        <v/>
      </c>
      <c r="G355" s="232" t="str">
        <f>IF($B355=FALSE,"",Angle_4_R8!O12)</f>
        <v/>
      </c>
      <c r="H355" s="232" t="str">
        <f>IF($B355=FALSE,"",Angle_4_R8!P12)</f>
        <v/>
      </c>
      <c r="I355" s="232" t="str">
        <f>IF($B355=FALSE,"",Angle_4_R8!Q12)</f>
        <v/>
      </c>
      <c r="J355" s="232" t="str">
        <f>IF($B355=FALSE,"",Angle_4_R8!R12)</f>
        <v/>
      </c>
      <c r="K355" s="232" t="str">
        <f>IF($B355=FALSE,"",Angle_4_R8!S12)</f>
        <v/>
      </c>
      <c r="L355" s="232" t="str">
        <f t="shared" si="107"/>
        <v/>
      </c>
      <c r="M355" s="232" t="str">
        <f t="shared" si="108"/>
        <v/>
      </c>
      <c r="N355" s="237" t="str">
        <f t="shared" si="109"/>
        <v/>
      </c>
      <c r="O355" s="238" t="str">
        <f>IF($B355=FALSE,"",Angle_4_R8!D45)</f>
        <v/>
      </c>
      <c r="P355" s="239" t="str">
        <f t="shared" si="110"/>
        <v/>
      </c>
      <c r="Q355" s="240" t="str">
        <f t="shared" si="111"/>
        <v/>
      </c>
      <c r="R355" s="241" t="str">
        <f t="shared" si="112"/>
        <v/>
      </c>
      <c r="S355" s="241" t="str">
        <f t="shared" si="113"/>
        <v/>
      </c>
      <c r="T355" s="241" t="str">
        <f t="shared" si="120"/>
        <v/>
      </c>
      <c r="U355" s="103"/>
      <c r="V355" s="230" t="str">
        <f>IF($B355=FALSE,"",IF($D$307="˝",ROUND(Angle_4_R8!L12*$F$307,$M$389),ROUND(Angle_4_R8!L12*$F$307/3600,$V$389)))</f>
        <v/>
      </c>
      <c r="W355" s="230" t="str">
        <f>IF($B355=FALSE,"",IF($D$307="˝",ROUND(Angle_4_R8!M12*$F$307,$M$389),ROUND(Angle_4_R8!M12*$F$307/3600,$V$389)))</f>
        <v/>
      </c>
      <c r="X355" s="230" t="str">
        <f t="shared" si="114"/>
        <v/>
      </c>
      <c r="Y355" s="190" t="str">
        <f t="shared" si="115"/>
        <v/>
      </c>
      <c r="Z355" s="230" t="str">
        <f t="shared" si="116"/>
        <v/>
      </c>
      <c r="AA355" s="230" t="str">
        <f t="shared" si="117"/>
        <v/>
      </c>
      <c r="AB355" s="230" t="str">
        <f t="shared" si="118"/>
        <v/>
      </c>
      <c r="AC355" s="230" t="str">
        <f t="shared" si="119"/>
        <v/>
      </c>
    </row>
    <row r="356" spans="2:29" ht="15" customHeight="1">
      <c r="B356" s="232" t="b">
        <f>IF(TRIM(Angle_4_R8!C13)="",FALSE,TRUE)</f>
        <v>0</v>
      </c>
      <c r="C356" s="230" t="str">
        <f>IF($B356=FALSE,"",Angle_4_R8!A13)</f>
        <v/>
      </c>
      <c r="D356" s="230" t="str">
        <f>IF($B356=FALSE,"",Angle_4_R8!B13)</f>
        <v/>
      </c>
      <c r="E356" s="230" t="str">
        <f>IF($B356=FALSE,"",VALUE(Angle_4_R8!C13))</f>
        <v/>
      </c>
      <c r="F356" s="230" t="str">
        <f>IF($B356=FALSE,"",Angle_4_R8!D13)</f>
        <v/>
      </c>
      <c r="G356" s="232" t="str">
        <f>IF($B356=FALSE,"",Angle_4_R8!O13)</f>
        <v/>
      </c>
      <c r="H356" s="232" t="str">
        <f>IF($B356=FALSE,"",Angle_4_R8!P13)</f>
        <v/>
      </c>
      <c r="I356" s="232" t="str">
        <f>IF($B356=FALSE,"",Angle_4_R8!Q13)</f>
        <v/>
      </c>
      <c r="J356" s="232" t="str">
        <f>IF($B356=FALSE,"",Angle_4_R8!R13)</f>
        <v/>
      </c>
      <c r="K356" s="232" t="str">
        <f>IF($B356=FALSE,"",Angle_4_R8!S13)</f>
        <v/>
      </c>
      <c r="L356" s="232" t="str">
        <f t="shared" si="107"/>
        <v/>
      </c>
      <c r="M356" s="232" t="str">
        <f t="shared" si="108"/>
        <v/>
      </c>
      <c r="N356" s="237" t="str">
        <f t="shared" si="109"/>
        <v/>
      </c>
      <c r="O356" s="238" t="str">
        <f>IF($B356=FALSE,"",Angle_4_R8!D46)</f>
        <v/>
      </c>
      <c r="P356" s="239" t="str">
        <f t="shared" si="110"/>
        <v/>
      </c>
      <c r="Q356" s="240" t="str">
        <f t="shared" si="111"/>
        <v/>
      </c>
      <c r="R356" s="241" t="str">
        <f t="shared" si="112"/>
        <v/>
      </c>
      <c r="S356" s="241" t="str">
        <f t="shared" si="113"/>
        <v/>
      </c>
      <c r="T356" s="241" t="str">
        <f t="shared" si="120"/>
        <v/>
      </c>
      <c r="U356" s="103"/>
      <c r="V356" s="230" t="str">
        <f>IF($B356=FALSE,"",IF($D$307="˝",ROUND(Angle_4_R8!L13*$F$307,$M$389),ROUND(Angle_4_R8!L13*$F$307/3600,$V$389)))</f>
        <v/>
      </c>
      <c r="W356" s="230" t="str">
        <f>IF($B356=FALSE,"",IF($D$307="˝",ROUND(Angle_4_R8!M13*$F$307,$M$389),ROUND(Angle_4_R8!M13*$F$307/3600,$V$389)))</f>
        <v/>
      </c>
      <c r="X356" s="230" t="str">
        <f t="shared" si="114"/>
        <v/>
      </c>
      <c r="Y356" s="190" t="str">
        <f t="shared" si="115"/>
        <v/>
      </c>
      <c r="Z356" s="230" t="str">
        <f t="shared" si="116"/>
        <v/>
      </c>
      <c r="AA356" s="230" t="str">
        <f t="shared" si="117"/>
        <v/>
      </c>
      <c r="AB356" s="230" t="str">
        <f t="shared" si="118"/>
        <v/>
      </c>
      <c r="AC356" s="230" t="str">
        <f t="shared" si="119"/>
        <v/>
      </c>
    </row>
    <row r="357" spans="2:29" ht="15" customHeight="1">
      <c r="B357" s="232" t="b">
        <f>IF(TRIM(Angle_4_R8!C14)="",FALSE,TRUE)</f>
        <v>0</v>
      </c>
      <c r="C357" s="230" t="str">
        <f>IF($B357=FALSE,"",Angle_4_R8!A14)</f>
        <v/>
      </c>
      <c r="D357" s="230" t="str">
        <f>IF($B357=FALSE,"",Angle_4_R8!B14)</f>
        <v/>
      </c>
      <c r="E357" s="230" t="str">
        <f>IF($B357=FALSE,"",VALUE(Angle_4_R8!C14))</f>
        <v/>
      </c>
      <c r="F357" s="230" t="str">
        <f>IF($B357=FALSE,"",Angle_4_R8!D14)</f>
        <v/>
      </c>
      <c r="G357" s="232" t="str">
        <f>IF($B357=FALSE,"",Angle_4_R8!O14)</f>
        <v/>
      </c>
      <c r="H357" s="232" t="str">
        <f>IF($B357=FALSE,"",Angle_4_R8!P14)</f>
        <v/>
      </c>
      <c r="I357" s="232" t="str">
        <f>IF($B357=FALSE,"",Angle_4_R8!Q14)</f>
        <v/>
      </c>
      <c r="J357" s="232" t="str">
        <f>IF($B357=FALSE,"",Angle_4_R8!R14)</f>
        <v/>
      </c>
      <c r="K357" s="232" t="str">
        <f>IF($B357=FALSE,"",Angle_4_R8!S14)</f>
        <v/>
      </c>
      <c r="L357" s="232" t="str">
        <f t="shared" si="107"/>
        <v/>
      </c>
      <c r="M357" s="232" t="str">
        <f t="shared" si="108"/>
        <v/>
      </c>
      <c r="N357" s="237" t="str">
        <f t="shared" si="109"/>
        <v/>
      </c>
      <c r="O357" s="238" t="str">
        <f>IF($B357=FALSE,"",Angle_4_R8!D47)</f>
        <v/>
      </c>
      <c r="P357" s="239" t="str">
        <f t="shared" si="110"/>
        <v/>
      </c>
      <c r="Q357" s="240" t="str">
        <f t="shared" si="111"/>
        <v/>
      </c>
      <c r="R357" s="241" t="str">
        <f t="shared" si="112"/>
        <v/>
      </c>
      <c r="S357" s="241" t="str">
        <f t="shared" si="113"/>
        <v/>
      </c>
      <c r="T357" s="241" t="str">
        <f t="shared" si="120"/>
        <v/>
      </c>
      <c r="U357" s="103"/>
      <c r="V357" s="230" t="str">
        <f>IF($B357=FALSE,"",IF($D$307="˝",ROUND(Angle_4_R8!L14*$F$307,$M$389),ROUND(Angle_4_R8!L14*$F$307/3600,$V$389)))</f>
        <v/>
      </c>
      <c r="W357" s="230" t="str">
        <f>IF($B357=FALSE,"",IF($D$307="˝",ROUND(Angle_4_R8!M14*$F$307,$M$389),ROUND(Angle_4_R8!M14*$F$307/3600,$V$389)))</f>
        <v/>
      </c>
      <c r="X357" s="230" t="str">
        <f t="shared" si="114"/>
        <v/>
      </c>
      <c r="Y357" s="190" t="str">
        <f t="shared" si="115"/>
        <v/>
      </c>
      <c r="Z357" s="230" t="str">
        <f t="shared" si="116"/>
        <v/>
      </c>
      <c r="AA357" s="230" t="str">
        <f t="shared" si="117"/>
        <v/>
      </c>
      <c r="AB357" s="230" t="str">
        <f t="shared" si="118"/>
        <v/>
      </c>
      <c r="AC357" s="230" t="str">
        <f t="shared" si="119"/>
        <v/>
      </c>
    </row>
    <row r="358" spans="2:29" ht="15" customHeight="1">
      <c r="B358" s="232" t="b">
        <f>IF(TRIM(Angle_4_R8!C15)="",FALSE,TRUE)</f>
        <v>0</v>
      </c>
      <c r="C358" s="230" t="str">
        <f>IF($B358=FALSE,"",Angle_4_R8!A15)</f>
        <v/>
      </c>
      <c r="D358" s="230" t="str">
        <f>IF($B358=FALSE,"",Angle_4_R8!B15)</f>
        <v/>
      </c>
      <c r="E358" s="230" t="str">
        <f>IF($B358=FALSE,"",VALUE(Angle_4_R8!C15))</f>
        <v/>
      </c>
      <c r="F358" s="230" t="str">
        <f>IF($B358=FALSE,"",Angle_4_R8!D15)</f>
        <v/>
      </c>
      <c r="G358" s="232" t="str">
        <f>IF($B358=FALSE,"",Angle_4_R8!O15)</f>
        <v/>
      </c>
      <c r="H358" s="232" t="str">
        <f>IF($B358=FALSE,"",Angle_4_R8!P15)</f>
        <v/>
      </c>
      <c r="I358" s="232" t="str">
        <f>IF($B358=FALSE,"",Angle_4_R8!Q15)</f>
        <v/>
      </c>
      <c r="J358" s="232" t="str">
        <f>IF($B358=FALSE,"",Angle_4_R8!R15)</f>
        <v/>
      </c>
      <c r="K358" s="232" t="str">
        <f>IF($B358=FALSE,"",Angle_4_R8!S15)</f>
        <v/>
      </c>
      <c r="L358" s="232" t="str">
        <f t="shared" si="107"/>
        <v/>
      </c>
      <c r="M358" s="232" t="str">
        <f t="shared" si="108"/>
        <v/>
      </c>
      <c r="N358" s="237" t="str">
        <f t="shared" si="109"/>
        <v/>
      </c>
      <c r="O358" s="238" t="str">
        <f>IF($B358=FALSE,"",Angle_4_R8!D48)</f>
        <v/>
      </c>
      <c r="P358" s="239" t="str">
        <f t="shared" si="110"/>
        <v/>
      </c>
      <c r="Q358" s="240" t="str">
        <f t="shared" si="111"/>
        <v/>
      </c>
      <c r="R358" s="241" t="str">
        <f t="shared" si="112"/>
        <v/>
      </c>
      <c r="S358" s="241" t="str">
        <f t="shared" si="113"/>
        <v/>
      </c>
      <c r="T358" s="241" t="str">
        <f t="shared" si="120"/>
        <v/>
      </c>
      <c r="U358" s="103"/>
      <c r="V358" s="230" t="str">
        <f>IF($B358=FALSE,"",IF($D$307="˝",ROUND(Angle_4_R8!L15*$F$307,$M$389),ROUND(Angle_4_R8!L15*$F$307/3600,$V$389)))</f>
        <v/>
      </c>
      <c r="W358" s="230" t="str">
        <f>IF($B358=FALSE,"",IF($D$307="˝",ROUND(Angle_4_R8!M15*$F$307,$M$389),ROUND(Angle_4_R8!M15*$F$307/3600,$V$389)))</f>
        <v/>
      </c>
      <c r="X358" s="230" t="str">
        <f t="shared" si="114"/>
        <v/>
      </c>
      <c r="Y358" s="190" t="str">
        <f t="shared" si="115"/>
        <v/>
      </c>
      <c r="Z358" s="230" t="str">
        <f t="shared" si="116"/>
        <v/>
      </c>
      <c r="AA358" s="230" t="str">
        <f t="shared" si="117"/>
        <v/>
      </c>
      <c r="AB358" s="230" t="str">
        <f t="shared" si="118"/>
        <v/>
      </c>
      <c r="AC358" s="230" t="str">
        <f t="shared" si="119"/>
        <v/>
      </c>
    </row>
    <row r="359" spans="2:29" ht="15" customHeight="1">
      <c r="B359" s="232" t="b">
        <f>IF(TRIM(Angle_4_R8!C16)="",FALSE,TRUE)</f>
        <v>0</v>
      </c>
      <c r="C359" s="230" t="str">
        <f>IF($B359=FALSE,"",Angle_4_R8!A16)</f>
        <v/>
      </c>
      <c r="D359" s="230" t="str">
        <f>IF($B359=FALSE,"",Angle_4_R8!B16)</f>
        <v/>
      </c>
      <c r="E359" s="230" t="str">
        <f>IF($B359=FALSE,"",VALUE(Angle_4_R8!C16))</f>
        <v/>
      </c>
      <c r="F359" s="230" t="str">
        <f>IF($B359=FALSE,"",Angle_4_R8!D16)</f>
        <v/>
      </c>
      <c r="G359" s="232" t="str">
        <f>IF($B359=FALSE,"",Angle_4_R8!O16)</f>
        <v/>
      </c>
      <c r="H359" s="232" t="str">
        <f>IF($B359=FALSE,"",Angle_4_R8!P16)</f>
        <v/>
      </c>
      <c r="I359" s="232" t="str">
        <f>IF($B359=FALSE,"",Angle_4_R8!Q16)</f>
        <v/>
      </c>
      <c r="J359" s="232" t="str">
        <f>IF($B359=FALSE,"",Angle_4_R8!R16)</f>
        <v/>
      </c>
      <c r="K359" s="232" t="str">
        <f>IF($B359=FALSE,"",Angle_4_R8!S16)</f>
        <v/>
      </c>
      <c r="L359" s="232" t="str">
        <f t="shared" si="107"/>
        <v/>
      </c>
      <c r="M359" s="232" t="str">
        <f t="shared" si="108"/>
        <v/>
      </c>
      <c r="N359" s="237" t="str">
        <f t="shared" si="109"/>
        <v/>
      </c>
      <c r="O359" s="238" t="str">
        <f>IF($B359=FALSE,"",Angle_4_R8!D49)</f>
        <v/>
      </c>
      <c r="P359" s="239" t="str">
        <f t="shared" si="110"/>
        <v/>
      </c>
      <c r="Q359" s="240" t="str">
        <f t="shared" si="111"/>
        <v/>
      </c>
      <c r="R359" s="241" t="str">
        <f t="shared" si="112"/>
        <v/>
      </c>
      <c r="S359" s="241" t="str">
        <f t="shared" si="113"/>
        <v/>
      </c>
      <c r="T359" s="241" t="str">
        <f t="shared" si="120"/>
        <v/>
      </c>
      <c r="U359" s="103"/>
      <c r="V359" s="230" t="str">
        <f>IF($B359=FALSE,"",IF($D$307="˝",ROUND(Angle_4_R8!L16*$F$307,$M$389),ROUND(Angle_4_R8!L16*$F$307/3600,$V$389)))</f>
        <v/>
      </c>
      <c r="W359" s="230" t="str">
        <f>IF($B359=FALSE,"",IF($D$307="˝",ROUND(Angle_4_R8!M16*$F$307,$M$389),ROUND(Angle_4_R8!M16*$F$307/3600,$V$389)))</f>
        <v/>
      </c>
      <c r="X359" s="230" t="str">
        <f t="shared" si="114"/>
        <v/>
      </c>
      <c r="Y359" s="190" t="str">
        <f t="shared" si="115"/>
        <v/>
      </c>
      <c r="Z359" s="230" t="str">
        <f t="shared" si="116"/>
        <v/>
      </c>
      <c r="AA359" s="230" t="str">
        <f t="shared" si="117"/>
        <v/>
      </c>
      <c r="AB359" s="230" t="str">
        <f t="shared" si="118"/>
        <v/>
      </c>
      <c r="AC359" s="230" t="str">
        <f t="shared" si="119"/>
        <v/>
      </c>
    </row>
    <row r="360" spans="2:29" ht="15" customHeight="1">
      <c r="B360" s="232" t="b">
        <f>IF(TRIM(Angle_4_R8!C17)="",FALSE,TRUE)</f>
        <v>0</v>
      </c>
      <c r="C360" s="230" t="str">
        <f>IF($B360=FALSE,"",Angle_4_R8!A17)</f>
        <v/>
      </c>
      <c r="D360" s="230" t="str">
        <f>IF($B360=FALSE,"",Angle_4_R8!B17)</f>
        <v/>
      </c>
      <c r="E360" s="230" t="str">
        <f>IF($B360=FALSE,"",VALUE(Angle_4_R8!C17))</f>
        <v/>
      </c>
      <c r="F360" s="230" t="str">
        <f>IF($B360=FALSE,"",Angle_4_R8!D17)</f>
        <v/>
      </c>
      <c r="G360" s="232" t="str">
        <f>IF($B360=FALSE,"",Angle_4_R8!O17)</f>
        <v/>
      </c>
      <c r="H360" s="232" t="str">
        <f>IF($B360=FALSE,"",Angle_4_R8!P17)</f>
        <v/>
      </c>
      <c r="I360" s="232" t="str">
        <f>IF($B360=FALSE,"",Angle_4_R8!Q17)</f>
        <v/>
      </c>
      <c r="J360" s="232" t="str">
        <f>IF($B360=FALSE,"",Angle_4_R8!R17)</f>
        <v/>
      </c>
      <c r="K360" s="232" t="str">
        <f>IF($B360=FALSE,"",Angle_4_R8!S17)</f>
        <v/>
      </c>
      <c r="L360" s="232" t="str">
        <f t="shared" si="107"/>
        <v/>
      </c>
      <c r="M360" s="232" t="str">
        <f t="shared" si="108"/>
        <v/>
      </c>
      <c r="N360" s="237" t="str">
        <f t="shared" si="109"/>
        <v/>
      </c>
      <c r="O360" s="238" t="str">
        <f>IF($B360=FALSE,"",Angle_4_R8!D50)</f>
        <v/>
      </c>
      <c r="P360" s="239" t="str">
        <f t="shared" si="110"/>
        <v/>
      </c>
      <c r="Q360" s="240" t="str">
        <f t="shared" si="111"/>
        <v/>
      </c>
      <c r="R360" s="241" t="str">
        <f t="shared" si="112"/>
        <v/>
      </c>
      <c r="S360" s="241" t="str">
        <f t="shared" si="113"/>
        <v/>
      </c>
      <c r="T360" s="241" t="str">
        <f t="shared" si="120"/>
        <v/>
      </c>
      <c r="U360" s="103"/>
      <c r="V360" s="230" t="str">
        <f>IF($B360=FALSE,"",IF($D$307="˝",ROUND(Angle_4_R8!L17*$F$307,$M$389),ROUND(Angle_4_R8!L17*$F$307/3600,$V$389)))</f>
        <v/>
      </c>
      <c r="W360" s="230" t="str">
        <f>IF($B360=FALSE,"",IF($D$307="˝",ROUND(Angle_4_R8!M17*$F$307,$M$389),ROUND(Angle_4_R8!M17*$F$307/3600,$V$389)))</f>
        <v/>
      </c>
      <c r="X360" s="230" t="str">
        <f t="shared" si="114"/>
        <v/>
      </c>
      <c r="Y360" s="190" t="str">
        <f t="shared" si="115"/>
        <v/>
      </c>
      <c r="Z360" s="230" t="str">
        <f t="shared" si="116"/>
        <v/>
      </c>
      <c r="AA360" s="230" t="str">
        <f t="shared" si="117"/>
        <v/>
      </c>
      <c r="AB360" s="230" t="str">
        <f t="shared" si="118"/>
        <v/>
      </c>
      <c r="AC360" s="230" t="str">
        <f t="shared" si="119"/>
        <v/>
      </c>
    </row>
    <row r="361" spans="2:29" ht="15" customHeight="1">
      <c r="B361" s="232" t="b">
        <f>IF(TRIM(Angle_4_R8!C18)="",FALSE,TRUE)</f>
        <v>0</v>
      </c>
      <c r="C361" s="230" t="str">
        <f>IF($B361=FALSE,"",Angle_4_R8!A18)</f>
        <v/>
      </c>
      <c r="D361" s="230" t="str">
        <f>IF($B361=FALSE,"",Angle_4_R8!B18)</f>
        <v/>
      </c>
      <c r="E361" s="230" t="str">
        <f>IF($B361=FALSE,"",VALUE(Angle_4_R8!C18))</f>
        <v/>
      </c>
      <c r="F361" s="230" t="str">
        <f>IF($B361=FALSE,"",Angle_4_R8!D18)</f>
        <v/>
      </c>
      <c r="G361" s="232" t="str">
        <f>IF($B361=FALSE,"",Angle_4_R8!O18)</f>
        <v/>
      </c>
      <c r="H361" s="232" t="str">
        <f>IF($B361=FALSE,"",Angle_4_R8!P18)</f>
        <v/>
      </c>
      <c r="I361" s="232" t="str">
        <f>IF($B361=FALSE,"",Angle_4_R8!Q18)</f>
        <v/>
      </c>
      <c r="J361" s="232" t="str">
        <f>IF($B361=FALSE,"",Angle_4_R8!R18)</f>
        <v/>
      </c>
      <c r="K361" s="232" t="str">
        <f>IF($B361=FALSE,"",Angle_4_R8!S18)</f>
        <v/>
      </c>
      <c r="L361" s="232" t="str">
        <f t="shared" si="107"/>
        <v/>
      </c>
      <c r="M361" s="232" t="str">
        <f t="shared" si="108"/>
        <v/>
      </c>
      <c r="N361" s="237" t="str">
        <f t="shared" si="109"/>
        <v/>
      </c>
      <c r="O361" s="238" t="str">
        <f>IF($B361=FALSE,"",Angle_4_R8!D51)</f>
        <v/>
      </c>
      <c r="P361" s="239" t="str">
        <f t="shared" si="110"/>
        <v/>
      </c>
      <c r="Q361" s="240" t="str">
        <f t="shared" si="111"/>
        <v/>
      </c>
      <c r="R361" s="241" t="str">
        <f t="shared" si="112"/>
        <v/>
      </c>
      <c r="S361" s="241" t="str">
        <f t="shared" si="113"/>
        <v/>
      </c>
      <c r="T361" s="241" t="str">
        <f t="shared" si="120"/>
        <v/>
      </c>
      <c r="U361" s="103"/>
      <c r="V361" s="230" t="str">
        <f>IF($B361=FALSE,"",IF($D$307="˝",ROUND(Angle_4_R8!L18*$F$307,$M$389),ROUND(Angle_4_R8!L18*$F$307/3600,$V$389)))</f>
        <v/>
      </c>
      <c r="W361" s="230" t="str">
        <f>IF($B361=FALSE,"",IF($D$307="˝",ROUND(Angle_4_R8!M18*$F$307,$M$389),ROUND(Angle_4_R8!M18*$F$307/3600,$V$389)))</f>
        <v/>
      </c>
      <c r="X361" s="230" t="str">
        <f t="shared" si="114"/>
        <v/>
      </c>
      <c r="Y361" s="190" t="str">
        <f t="shared" si="115"/>
        <v/>
      </c>
      <c r="Z361" s="230" t="str">
        <f t="shared" si="116"/>
        <v/>
      </c>
      <c r="AA361" s="230" t="str">
        <f t="shared" si="117"/>
        <v/>
      </c>
      <c r="AB361" s="230" t="str">
        <f t="shared" si="118"/>
        <v/>
      </c>
      <c r="AC361" s="230" t="str">
        <f t="shared" si="119"/>
        <v/>
      </c>
    </row>
    <row r="362" spans="2:29" ht="15" customHeight="1">
      <c r="B362" s="232" t="b">
        <f>IF(TRIM(Angle_4_R8!C19)="",FALSE,TRUE)</f>
        <v>0</v>
      </c>
      <c r="C362" s="230" t="str">
        <f>IF($B362=FALSE,"",Angle_4_R8!A19)</f>
        <v/>
      </c>
      <c r="D362" s="230" t="str">
        <f>IF($B362=FALSE,"",Angle_4_R8!B19)</f>
        <v/>
      </c>
      <c r="E362" s="230" t="str">
        <f>IF($B362=FALSE,"",VALUE(Angle_4_R8!C19))</f>
        <v/>
      </c>
      <c r="F362" s="230" t="str">
        <f>IF($B362=FALSE,"",Angle_4_R8!D19)</f>
        <v/>
      </c>
      <c r="G362" s="232" t="str">
        <f>IF($B362=FALSE,"",Angle_4_R8!O19)</f>
        <v/>
      </c>
      <c r="H362" s="232" t="str">
        <f>IF($B362=FALSE,"",Angle_4_R8!P19)</f>
        <v/>
      </c>
      <c r="I362" s="232" t="str">
        <f>IF($B362=FALSE,"",Angle_4_R8!Q19)</f>
        <v/>
      </c>
      <c r="J362" s="232" t="str">
        <f>IF($B362=FALSE,"",Angle_4_R8!R19)</f>
        <v/>
      </c>
      <c r="K362" s="232" t="str">
        <f>IF($B362=FALSE,"",Angle_4_R8!S19)</f>
        <v/>
      </c>
      <c r="L362" s="232" t="str">
        <f t="shared" si="107"/>
        <v/>
      </c>
      <c r="M362" s="232" t="str">
        <f t="shared" si="108"/>
        <v/>
      </c>
      <c r="N362" s="237" t="str">
        <f t="shared" si="109"/>
        <v/>
      </c>
      <c r="O362" s="238" t="str">
        <f>IF($B362=FALSE,"",Angle_4_R8!D52)</f>
        <v/>
      </c>
      <c r="P362" s="239" t="str">
        <f t="shared" si="110"/>
        <v/>
      </c>
      <c r="Q362" s="240" t="str">
        <f t="shared" si="111"/>
        <v/>
      </c>
      <c r="R362" s="241" t="str">
        <f t="shared" si="112"/>
        <v/>
      </c>
      <c r="S362" s="241" t="str">
        <f t="shared" si="113"/>
        <v/>
      </c>
      <c r="T362" s="241" t="str">
        <f t="shared" si="120"/>
        <v/>
      </c>
      <c r="U362" s="103"/>
      <c r="V362" s="230" t="str">
        <f>IF($B362=FALSE,"",IF($D$307="˝",ROUND(Angle_4_R8!L19*$F$307,$M$389),ROUND(Angle_4_R8!L19*$F$307/3600,$V$389)))</f>
        <v/>
      </c>
      <c r="W362" s="230" t="str">
        <f>IF($B362=FALSE,"",IF($D$307="˝",ROUND(Angle_4_R8!M19*$F$307,$M$389),ROUND(Angle_4_R8!M19*$F$307/3600,$V$389)))</f>
        <v/>
      </c>
      <c r="X362" s="230" t="str">
        <f t="shared" si="114"/>
        <v/>
      </c>
      <c r="Y362" s="190" t="str">
        <f t="shared" si="115"/>
        <v/>
      </c>
      <c r="Z362" s="230" t="str">
        <f t="shared" si="116"/>
        <v/>
      </c>
      <c r="AA362" s="230" t="str">
        <f t="shared" si="117"/>
        <v/>
      </c>
      <c r="AB362" s="230" t="str">
        <f t="shared" si="118"/>
        <v/>
      </c>
      <c r="AC362" s="230" t="str">
        <f t="shared" si="119"/>
        <v/>
      </c>
    </row>
    <row r="363" spans="2:29" ht="15" customHeight="1">
      <c r="B363" s="232" t="b">
        <f>IF(TRIM(Angle_4_R8!C20)="",FALSE,TRUE)</f>
        <v>0</v>
      </c>
      <c r="C363" s="230" t="str">
        <f>IF($B363=FALSE,"",Angle_4_R8!A20)</f>
        <v/>
      </c>
      <c r="D363" s="230" t="str">
        <f>IF($B363=FALSE,"",Angle_4_R8!B20)</f>
        <v/>
      </c>
      <c r="E363" s="230" t="str">
        <f>IF($B363=FALSE,"",VALUE(Angle_4_R8!C20))</f>
        <v/>
      </c>
      <c r="F363" s="230" t="str">
        <f>IF($B363=FALSE,"",Angle_4_R8!D20)</f>
        <v/>
      </c>
      <c r="G363" s="232" t="str">
        <f>IF($B363=FALSE,"",Angle_4_R8!O20)</f>
        <v/>
      </c>
      <c r="H363" s="232" t="str">
        <f>IF($B363=FALSE,"",Angle_4_R8!P20)</f>
        <v/>
      </c>
      <c r="I363" s="232" t="str">
        <f>IF($B363=FALSE,"",Angle_4_R8!Q20)</f>
        <v/>
      </c>
      <c r="J363" s="232" t="str">
        <f>IF($B363=FALSE,"",Angle_4_R8!R20)</f>
        <v/>
      </c>
      <c r="K363" s="232" t="str">
        <f>IF($B363=FALSE,"",Angle_4_R8!S20)</f>
        <v/>
      </c>
      <c r="L363" s="232" t="str">
        <f t="shared" si="107"/>
        <v/>
      </c>
      <c r="M363" s="232" t="str">
        <f t="shared" si="108"/>
        <v/>
      </c>
      <c r="N363" s="237" t="str">
        <f t="shared" si="109"/>
        <v/>
      </c>
      <c r="O363" s="238" t="str">
        <f>IF($B363=FALSE,"",Angle_4_R8!D53)</f>
        <v/>
      </c>
      <c r="P363" s="239" t="str">
        <f t="shared" si="110"/>
        <v/>
      </c>
      <c r="Q363" s="240" t="str">
        <f t="shared" si="111"/>
        <v/>
      </c>
      <c r="R363" s="241" t="str">
        <f t="shared" si="112"/>
        <v/>
      </c>
      <c r="S363" s="241" t="str">
        <f t="shared" si="113"/>
        <v/>
      </c>
      <c r="T363" s="241" t="str">
        <f t="shared" si="120"/>
        <v/>
      </c>
      <c r="U363" s="103"/>
      <c r="V363" s="230" t="str">
        <f>IF($B363=FALSE,"",IF($D$307="˝",ROUND(Angle_4_R8!L20*$F$307,$M$389),ROUND(Angle_4_R8!L20*$F$307/3600,$V$389)))</f>
        <v/>
      </c>
      <c r="W363" s="230" t="str">
        <f>IF($B363=FALSE,"",IF($D$307="˝",ROUND(Angle_4_R8!M20*$F$307,$M$389),ROUND(Angle_4_R8!M20*$F$307/3600,$V$389)))</f>
        <v/>
      </c>
      <c r="X363" s="230" t="str">
        <f t="shared" si="114"/>
        <v/>
      </c>
      <c r="Y363" s="190" t="str">
        <f t="shared" si="115"/>
        <v/>
      </c>
      <c r="Z363" s="230" t="str">
        <f t="shared" si="116"/>
        <v/>
      </c>
      <c r="AA363" s="230" t="str">
        <f t="shared" si="117"/>
        <v/>
      </c>
      <c r="AB363" s="230" t="str">
        <f t="shared" si="118"/>
        <v/>
      </c>
      <c r="AC363" s="230" t="str">
        <f t="shared" si="119"/>
        <v/>
      </c>
    </row>
    <row r="364" spans="2:29" ht="15" customHeight="1">
      <c r="B364" s="232" t="b">
        <f>IF(TRIM(Angle_4_R8!C21)="",FALSE,TRUE)</f>
        <v>0</v>
      </c>
      <c r="C364" s="230" t="str">
        <f>IF($B364=FALSE,"",Angle_4_R8!A21)</f>
        <v/>
      </c>
      <c r="D364" s="230" t="str">
        <f>IF($B364=FALSE,"",Angle_4_R8!B21)</f>
        <v/>
      </c>
      <c r="E364" s="230" t="str">
        <f>IF($B364=FALSE,"",VALUE(Angle_4_R8!C21))</f>
        <v/>
      </c>
      <c r="F364" s="230" t="str">
        <f>IF($B364=FALSE,"",Angle_4_R8!D21)</f>
        <v/>
      </c>
      <c r="G364" s="232" t="str">
        <f>IF($B364=FALSE,"",Angle_4_R8!O21)</f>
        <v/>
      </c>
      <c r="H364" s="232" t="str">
        <f>IF($B364=FALSE,"",Angle_4_R8!P21)</f>
        <v/>
      </c>
      <c r="I364" s="232" t="str">
        <f>IF($B364=FALSE,"",Angle_4_R8!Q21)</f>
        <v/>
      </c>
      <c r="J364" s="232" t="str">
        <f>IF($B364=FALSE,"",Angle_4_R8!R21)</f>
        <v/>
      </c>
      <c r="K364" s="232" t="str">
        <f>IF($B364=FALSE,"",Angle_4_R8!S21)</f>
        <v/>
      </c>
      <c r="L364" s="232" t="str">
        <f t="shared" si="107"/>
        <v/>
      </c>
      <c r="M364" s="232" t="str">
        <f t="shared" si="108"/>
        <v/>
      </c>
      <c r="N364" s="237" t="str">
        <f t="shared" si="109"/>
        <v/>
      </c>
      <c r="O364" s="238" t="str">
        <f>IF($B364=FALSE,"",Angle_4_R8!D54)</f>
        <v/>
      </c>
      <c r="P364" s="239" t="str">
        <f t="shared" si="110"/>
        <v/>
      </c>
      <c r="Q364" s="240" t="str">
        <f t="shared" si="111"/>
        <v/>
      </c>
      <c r="R364" s="241" t="str">
        <f t="shared" si="112"/>
        <v/>
      </c>
      <c r="S364" s="241" t="str">
        <f t="shared" si="113"/>
        <v/>
      </c>
      <c r="T364" s="241" t="str">
        <f t="shared" si="120"/>
        <v/>
      </c>
      <c r="U364" s="103"/>
      <c r="V364" s="230" t="str">
        <f>IF($B364=FALSE,"",IF($D$307="˝",ROUND(Angle_4_R8!L21*$F$307,$M$389),ROUND(Angle_4_R8!L21*$F$307/3600,$V$389)))</f>
        <v/>
      </c>
      <c r="W364" s="230" t="str">
        <f>IF($B364=FALSE,"",IF($D$307="˝",ROUND(Angle_4_R8!M21*$F$307,$M$389),ROUND(Angle_4_R8!M21*$F$307/3600,$V$389)))</f>
        <v/>
      </c>
      <c r="X364" s="230" t="str">
        <f t="shared" si="114"/>
        <v/>
      </c>
      <c r="Y364" s="190" t="str">
        <f t="shared" si="115"/>
        <v/>
      </c>
      <c r="Z364" s="230" t="str">
        <f t="shared" si="116"/>
        <v/>
      </c>
      <c r="AA364" s="230" t="str">
        <f t="shared" si="117"/>
        <v/>
      </c>
      <c r="AB364" s="230" t="str">
        <f t="shared" si="118"/>
        <v/>
      </c>
      <c r="AC364" s="230" t="str">
        <f t="shared" si="119"/>
        <v/>
      </c>
    </row>
    <row r="365" spans="2:29" ht="15" customHeight="1">
      <c r="B365" s="232" t="b">
        <f>IF(TRIM(Angle_4_R8!C22)="",FALSE,TRUE)</f>
        <v>0</v>
      </c>
      <c r="C365" s="230" t="str">
        <f>IF($B365=FALSE,"",Angle_4_R8!A22)</f>
        <v/>
      </c>
      <c r="D365" s="230" t="str">
        <f>IF($B365=FALSE,"",Angle_4_R8!B22)</f>
        <v/>
      </c>
      <c r="E365" s="230" t="str">
        <f>IF($B365=FALSE,"",VALUE(Angle_4_R8!C22))</f>
        <v/>
      </c>
      <c r="F365" s="230" t="str">
        <f>IF($B365=FALSE,"",Angle_4_R8!D22)</f>
        <v/>
      </c>
      <c r="G365" s="232" t="str">
        <f>IF($B365=FALSE,"",Angle_4_R8!O22)</f>
        <v/>
      </c>
      <c r="H365" s="232" t="str">
        <f>IF($B365=FALSE,"",Angle_4_R8!P22)</f>
        <v/>
      </c>
      <c r="I365" s="232" t="str">
        <f>IF($B365=FALSE,"",Angle_4_R8!Q22)</f>
        <v/>
      </c>
      <c r="J365" s="232" t="str">
        <f>IF($B365=FALSE,"",Angle_4_R8!R22)</f>
        <v/>
      </c>
      <c r="K365" s="232" t="str">
        <f>IF($B365=FALSE,"",Angle_4_R8!S22)</f>
        <v/>
      </c>
      <c r="L365" s="232" t="str">
        <f t="shared" si="107"/>
        <v/>
      </c>
      <c r="M365" s="232" t="str">
        <f t="shared" si="108"/>
        <v/>
      </c>
      <c r="N365" s="237" t="str">
        <f t="shared" si="109"/>
        <v/>
      </c>
      <c r="O365" s="238" t="str">
        <f>IF($B365=FALSE,"",Angle_4_R8!D55)</f>
        <v/>
      </c>
      <c r="P365" s="239" t="str">
        <f t="shared" si="110"/>
        <v/>
      </c>
      <c r="Q365" s="240" t="str">
        <f t="shared" si="111"/>
        <v/>
      </c>
      <c r="R365" s="241" t="str">
        <f t="shared" si="112"/>
        <v/>
      </c>
      <c r="S365" s="241" t="str">
        <f t="shared" si="113"/>
        <v/>
      </c>
      <c r="T365" s="241" t="str">
        <f t="shared" si="120"/>
        <v/>
      </c>
      <c r="U365" s="103"/>
      <c r="V365" s="230" t="str">
        <f>IF($B365=FALSE,"",IF($D$307="˝",ROUND(Angle_4_R8!L22*$F$307,$M$389),ROUND(Angle_4_R8!L22*$F$307/3600,$V$389)))</f>
        <v/>
      </c>
      <c r="W365" s="230" t="str">
        <f>IF($B365=FALSE,"",IF($D$307="˝",ROUND(Angle_4_R8!M22*$F$307,$M$389),ROUND(Angle_4_R8!M22*$F$307/3600,$V$389)))</f>
        <v/>
      </c>
      <c r="X365" s="230" t="str">
        <f t="shared" si="114"/>
        <v/>
      </c>
      <c r="Y365" s="190" t="str">
        <f t="shared" si="115"/>
        <v/>
      </c>
      <c r="Z365" s="230" t="str">
        <f t="shared" si="116"/>
        <v/>
      </c>
      <c r="AA365" s="230" t="str">
        <f t="shared" si="117"/>
        <v/>
      </c>
      <c r="AB365" s="230" t="str">
        <f t="shared" si="118"/>
        <v/>
      </c>
      <c r="AC365" s="230" t="str">
        <f t="shared" si="119"/>
        <v/>
      </c>
    </row>
    <row r="366" spans="2:29" ht="15" customHeight="1">
      <c r="B366" s="232" t="b">
        <f>IF(TRIM(Angle_4_R8!C23)="",FALSE,TRUE)</f>
        <v>0</v>
      </c>
      <c r="C366" s="230" t="str">
        <f>IF($B366=FALSE,"",Angle_4_R8!A23)</f>
        <v/>
      </c>
      <c r="D366" s="230" t="str">
        <f>IF($B366=FALSE,"",Angle_4_R8!B23)</f>
        <v/>
      </c>
      <c r="E366" s="230" t="str">
        <f>IF($B366=FALSE,"",VALUE(Angle_4_R8!C23))</f>
        <v/>
      </c>
      <c r="F366" s="230" t="str">
        <f>IF($B366=FALSE,"",Angle_4_R8!D23)</f>
        <v/>
      </c>
      <c r="G366" s="232" t="str">
        <f>IF($B366=FALSE,"",Angle_4_R8!O23)</f>
        <v/>
      </c>
      <c r="H366" s="232" t="str">
        <f>IF($B366=FALSE,"",Angle_4_R8!P23)</f>
        <v/>
      </c>
      <c r="I366" s="232" t="str">
        <f>IF($B366=FALSE,"",Angle_4_R8!Q23)</f>
        <v/>
      </c>
      <c r="J366" s="232" t="str">
        <f>IF($B366=FALSE,"",Angle_4_R8!R23)</f>
        <v/>
      </c>
      <c r="K366" s="232" t="str">
        <f>IF($B366=FALSE,"",Angle_4_R8!S23)</f>
        <v/>
      </c>
      <c r="L366" s="232" t="str">
        <f t="shared" si="107"/>
        <v/>
      </c>
      <c r="M366" s="232" t="str">
        <f t="shared" si="108"/>
        <v/>
      </c>
      <c r="N366" s="237" t="str">
        <f t="shared" si="109"/>
        <v/>
      </c>
      <c r="O366" s="238" t="str">
        <f>IF($B366=FALSE,"",Angle_4_R8!D56)</f>
        <v/>
      </c>
      <c r="P366" s="239" t="str">
        <f t="shared" si="110"/>
        <v/>
      </c>
      <c r="Q366" s="240" t="str">
        <f t="shared" si="111"/>
        <v/>
      </c>
      <c r="R366" s="241" t="str">
        <f t="shared" si="112"/>
        <v/>
      </c>
      <c r="S366" s="241" t="str">
        <f t="shared" si="113"/>
        <v/>
      </c>
      <c r="T366" s="241" t="str">
        <f t="shared" si="120"/>
        <v/>
      </c>
      <c r="U366" s="103"/>
      <c r="V366" s="230" t="str">
        <f>IF($B366=FALSE,"",IF($D$307="˝",ROUND(Angle_4_R8!L23*$F$307,$M$389),ROUND(Angle_4_R8!L23*$F$307/3600,$V$389)))</f>
        <v/>
      </c>
      <c r="W366" s="230" t="str">
        <f>IF($B366=FALSE,"",IF($D$307="˝",ROUND(Angle_4_R8!M23*$F$307,$M$389),ROUND(Angle_4_R8!M23*$F$307/3600,$V$389)))</f>
        <v/>
      </c>
      <c r="X366" s="230" t="str">
        <f t="shared" si="114"/>
        <v/>
      </c>
      <c r="Y366" s="190" t="str">
        <f t="shared" si="115"/>
        <v/>
      </c>
      <c r="Z366" s="230" t="str">
        <f t="shared" si="116"/>
        <v/>
      </c>
      <c r="AA366" s="230" t="str">
        <f t="shared" si="117"/>
        <v/>
      </c>
      <c r="AB366" s="230" t="str">
        <f t="shared" si="118"/>
        <v/>
      </c>
      <c r="AC366" s="230" t="str">
        <f t="shared" si="119"/>
        <v/>
      </c>
    </row>
    <row r="367" spans="2:29" ht="15" customHeight="1">
      <c r="B367" s="232" t="b">
        <f>IF(TRIM(Angle_4_R8!C24)="",FALSE,TRUE)</f>
        <v>0</v>
      </c>
      <c r="C367" s="230" t="str">
        <f>IF($B367=FALSE,"",Angle_4_R8!A24)</f>
        <v/>
      </c>
      <c r="D367" s="230" t="str">
        <f>IF($B367=FALSE,"",Angle_4_R8!B24)</f>
        <v/>
      </c>
      <c r="E367" s="230" t="str">
        <f>IF($B367=FALSE,"",VALUE(Angle_4_R8!C24))</f>
        <v/>
      </c>
      <c r="F367" s="230" t="str">
        <f>IF($B367=FALSE,"",Angle_4_R8!D24)</f>
        <v/>
      </c>
      <c r="G367" s="232" t="str">
        <f>IF($B367=FALSE,"",Angle_4_R8!O24)</f>
        <v/>
      </c>
      <c r="H367" s="232" t="str">
        <f>IF($B367=FALSE,"",Angle_4_R8!P24)</f>
        <v/>
      </c>
      <c r="I367" s="232" t="str">
        <f>IF($B367=FALSE,"",Angle_4_R8!Q24)</f>
        <v/>
      </c>
      <c r="J367" s="232" t="str">
        <f>IF($B367=FALSE,"",Angle_4_R8!R24)</f>
        <v/>
      </c>
      <c r="K367" s="232" t="str">
        <f>IF($B367=FALSE,"",Angle_4_R8!S24)</f>
        <v/>
      </c>
      <c r="L367" s="232" t="str">
        <f t="shared" si="107"/>
        <v/>
      </c>
      <c r="M367" s="232" t="str">
        <f t="shared" si="108"/>
        <v/>
      </c>
      <c r="N367" s="237" t="str">
        <f t="shared" si="109"/>
        <v/>
      </c>
      <c r="O367" s="238" t="str">
        <f>IF($B367=FALSE,"",Angle_4_R8!D57)</f>
        <v/>
      </c>
      <c r="P367" s="239" t="str">
        <f t="shared" si="110"/>
        <v/>
      </c>
      <c r="Q367" s="240" t="str">
        <f t="shared" si="111"/>
        <v/>
      </c>
      <c r="R367" s="241" t="str">
        <f t="shared" si="112"/>
        <v/>
      </c>
      <c r="S367" s="241" t="str">
        <f t="shared" si="113"/>
        <v/>
      </c>
      <c r="T367" s="241" t="str">
        <f t="shared" si="120"/>
        <v/>
      </c>
      <c r="U367" s="103"/>
      <c r="V367" s="230" t="str">
        <f>IF($B367=FALSE,"",IF($D$307="˝",ROUND(Angle_4_R8!L24*$F$307,$M$389),ROUND(Angle_4_R8!L24*$F$307/3600,$V$389)))</f>
        <v/>
      </c>
      <c r="W367" s="230" t="str">
        <f>IF($B367=FALSE,"",IF($D$307="˝",ROUND(Angle_4_R8!M24*$F$307,$M$389),ROUND(Angle_4_R8!M24*$F$307/3600,$V$389)))</f>
        <v/>
      </c>
      <c r="X367" s="230" t="str">
        <f t="shared" si="114"/>
        <v/>
      </c>
      <c r="Y367" s="190" t="str">
        <f t="shared" si="115"/>
        <v/>
      </c>
      <c r="Z367" s="230" t="str">
        <f t="shared" si="116"/>
        <v/>
      </c>
      <c r="AA367" s="230" t="str">
        <f t="shared" si="117"/>
        <v/>
      </c>
      <c r="AB367" s="230" t="str">
        <f t="shared" si="118"/>
        <v/>
      </c>
      <c r="AC367" s="230" t="str">
        <f t="shared" si="119"/>
        <v/>
      </c>
    </row>
    <row r="368" spans="2:29" ht="15" customHeight="1">
      <c r="B368" s="232" t="b">
        <f>IF(TRIM(Angle_4_R8!C25)="",FALSE,TRUE)</f>
        <v>0</v>
      </c>
      <c r="C368" s="230" t="str">
        <f>IF($B368=FALSE,"",Angle_4_R8!A25)</f>
        <v/>
      </c>
      <c r="D368" s="230" t="str">
        <f>IF($B368=FALSE,"",Angle_4_R8!B25)</f>
        <v/>
      </c>
      <c r="E368" s="230" t="str">
        <f>IF($B368=FALSE,"",VALUE(Angle_4_R8!C25))</f>
        <v/>
      </c>
      <c r="F368" s="230" t="str">
        <f>IF($B368=FALSE,"",Angle_4_R8!D25)</f>
        <v/>
      </c>
      <c r="G368" s="232" t="str">
        <f>IF($B368=FALSE,"",Angle_4_R8!O25)</f>
        <v/>
      </c>
      <c r="H368" s="232" t="str">
        <f>IF($B368=FALSE,"",Angle_4_R8!P25)</f>
        <v/>
      </c>
      <c r="I368" s="232" t="str">
        <f>IF($B368=FALSE,"",Angle_4_R8!Q25)</f>
        <v/>
      </c>
      <c r="J368" s="232" t="str">
        <f>IF($B368=FALSE,"",Angle_4_R8!R25)</f>
        <v/>
      </c>
      <c r="K368" s="232" t="str">
        <f>IF($B368=FALSE,"",Angle_4_R8!S25)</f>
        <v/>
      </c>
      <c r="L368" s="232" t="str">
        <f t="shared" si="107"/>
        <v/>
      </c>
      <c r="M368" s="232" t="str">
        <f t="shared" si="108"/>
        <v/>
      </c>
      <c r="N368" s="237" t="str">
        <f t="shared" si="109"/>
        <v/>
      </c>
      <c r="O368" s="238" t="str">
        <f>IF($B368=FALSE,"",Angle_4_R8!D58)</f>
        <v/>
      </c>
      <c r="P368" s="239" t="str">
        <f t="shared" si="110"/>
        <v/>
      </c>
      <c r="Q368" s="240" t="str">
        <f t="shared" si="111"/>
        <v/>
      </c>
      <c r="R368" s="241" t="str">
        <f t="shared" si="112"/>
        <v/>
      </c>
      <c r="S368" s="241" t="str">
        <f t="shared" si="113"/>
        <v/>
      </c>
      <c r="T368" s="241" t="str">
        <f t="shared" si="120"/>
        <v/>
      </c>
      <c r="U368" s="103"/>
      <c r="V368" s="230" t="str">
        <f>IF($B368=FALSE,"",IF($D$307="˝",ROUND(Angle_4_R8!L25*$F$307,$M$389),ROUND(Angle_4_R8!L25*$F$307/3600,$V$389)))</f>
        <v/>
      </c>
      <c r="W368" s="230" t="str">
        <f>IF($B368=FALSE,"",IF($D$307="˝",ROUND(Angle_4_R8!M25*$F$307,$M$389),ROUND(Angle_4_R8!M25*$F$307/3600,$V$389)))</f>
        <v/>
      </c>
      <c r="X368" s="230" t="str">
        <f t="shared" si="114"/>
        <v/>
      </c>
      <c r="Y368" s="190" t="str">
        <f t="shared" si="115"/>
        <v/>
      </c>
      <c r="Z368" s="230" t="str">
        <f t="shared" si="116"/>
        <v/>
      </c>
      <c r="AA368" s="230" t="str">
        <f t="shared" si="117"/>
        <v/>
      </c>
      <c r="AB368" s="230" t="str">
        <f t="shared" si="118"/>
        <v/>
      </c>
      <c r="AC368" s="230" t="str">
        <f t="shared" si="119"/>
        <v/>
      </c>
    </row>
    <row r="369" spans="1:29" ht="15" customHeight="1">
      <c r="B369" s="232" t="b">
        <f>IF(TRIM(Angle_4_R8!C26)="",FALSE,TRUE)</f>
        <v>0</v>
      </c>
      <c r="C369" s="230" t="str">
        <f>IF($B369=FALSE,"",Angle_4_R8!A26)</f>
        <v/>
      </c>
      <c r="D369" s="230" t="str">
        <f>IF($B369=FALSE,"",Angle_4_R8!B26)</f>
        <v/>
      </c>
      <c r="E369" s="230" t="str">
        <f>IF($B369=FALSE,"",VALUE(Angle_4_R8!C26))</f>
        <v/>
      </c>
      <c r="F369" s="230" t="str">
        <f>IF($B369=FALSE,"",Angle_4_R8!D26)</f>
        <v/>
      </c>
      <c r="G369" s="232" t="str">
        <f>IF($B369=FALSE,"",Angle_4_R8!O26)</f>
        <v/>
      </c>
      <c r="H369" s="232" t="str">
        <f>IF($B369=FALSE,"",Angle_4_R8!P26)</f>
        <v/>
      </c>
      <c r="I369" s="232" t="str">
        <f>IF($B369=FALSE,"",Angle_4_R8!Q26)</f>
        <v/>
      </c>
      <c r="J369" s="232" t="str">
        <f>IF($B369=FALSE,"",Angle_4_R8!R26)</f>
        <v/>
      </c>
      <c r="K369" s="232" t="str">
        <f>IF($B369=FALSE,"",Angle_4_R8!S26)</f>
        <v/>
      </c>
      <c r="L369" s="232" t="str">
        <f t="shared" si="107"/>
        <v/>
      </c>
      <c r="M369" s="232" t="str">
        <f t="shared" si="108"/>
        <v/>
      </c>
      <c r="N369" s="237" t="str">
        <f t="shared" si="109"/>
        <v/>
      </c>
      <c r="O369" s="238" t="str">
        <f>IF($B369=FALSE,"",Angle_4_R8!D59)</f>
        <v/>
      </c>
      <c r="P369" s="239" t="str">
        <f t="shared" si="110"/>
        <v/>
      </c>
      <c r="Q369" s="240" t="str">
        <f t="shared" si="111"/>
        <v/>
      </c>
      <c r="R369" s="241" t="str">
        <f t="shared" si="112"/>
        <v/>
      </c>
      <c r="S369" s="241" t="str">
        <f t="shared" si="113"/>
        <v/>
      </c>
      <c r="T369" s="241" t="str">
        <f t="shared" si="120"/>
        <v/>
      </c>
      <c r="U369" s="103"/>
      <c r="V369" s="230" t="str">
        <f>IF($B369=FALSE,"",IF($D$307="˝",ROUND(Angle_4_R8!L26*$F$307,$M$389),ROUND(Angle_4_R8!L26*$F$307/3600,$V$389)))</f>
        <v/>
      </c>
      <c r="W369" s="230" t="str">
        <f>IF($B369=FALSE,"",IF($D$307="˝",ROUND(Angle_4_R8!M26*$F$307,$M$389),ROUND(Angle_4_R8!M26*$F$307/3600,$V$389)))</f>
        <v/>
      </c>
      <c r="X369" s="230" t="str">
        <f t="shared" si="114"/>
        <v/>
      </c>
      <c r="Y369" s="190" t="str">
        <f t="shared" si="115"/>
        <v/>
      </c>
      <c r="Z369" s="230" t="str">
        <f t="shared" si="116"/>
        <v/>
      </c>
      <c r="AA369" s="230" t="str">
        <f t="shared" si="117"/>
        <v/>
      </c>
      <c r="AB369" s="230" t="str">
        <f t="shared" si="118"/>
        <v/>
      </c>
      <c r="AC369" s="230" t="str">
        <f t="shared" si="119"/>
        <v/>
      </c>
    </row>
    <row r="370" spans="1:29" ht="15" customHeight="1">
      <c r="B370" s="232" t="b">
        <f>IF(TRIM(Angle_4_R8!C27)="",FALSE,TRUE)</f>
        <v>0</v>
      </c>
      <c r="C370" s="230" t="str">
        <f>IF($B370=FALSE,"",Angle_4_R8!A27)</f>
        <v/>
      </c>
      <c r="D370" s="230" t="str">
        <f>IF($B370=FALSE,"",Angle_4_R8!B27)</f>
        <v/>
      </c>
      <c r="E370" s="230" t="str">
        <f>IF($B370=FALSE,"",VALUE(Angle_4_R8!C27))</f>
        <v/>
      </c>
      <c r="F370" s="230" t="str">
        <f>IF($B370=FALSE,"",Angle_4_R8!D27)</f>
        <v/>
      </c>
      <c r="G370" s="232" t="str">
        <f>IF($B370=FALSE,"",Angle_4_R8!O27)</f>
        <v/>
      </c>
      <c r="H370" s="232" t="str">
        <f>IF($B370=FALSE,"",Angle_4_R8!P27)</f>
        <v/>
      </c>
      <c r="I370" s="232" t="str">
        <f>IF($B370=FALSE,"",Angle_4_R8!Q27)</f>
        <v/>
      </c>
      <c r="J370" s="232" t="str">
        <f>IF($B370=FALSE,"",Angle_4_R8!R27)</f>
        <v/>
      </c>
      <c r="K370" s="232" t="str">
        <f>IF($B370=FALSE,"",Angle_4_R8!S27)</f>
        <v/>
      </c>
      <c r="L370" s="232" t="str">
        <f t="shared" si="107"/>
        <v/>
      </c>
      <c r="M370" s="232" t="str">
        <f t="shared" si="108"/>
        <v/>
      </c>
      <c r="N370" s="237" t="str">
        <f t="shared" si="109"/>
        <v/>
      </c>
      <c r="O370" s="238" t="str">
        <f>IF($B370=FALSE,"",Angle_4_R8!D60)</f>
        <v/>
      </c>
      <c r="P370" s="239" t="str">
        <f t="shared" si="110"/>
        <v/>
      </c>
      <c r="Q370" s="240" t="str">
        <f t="shared" si="111"/>
        <v/>
      </c>
      <c r="R370" s="241" t="str">
        <f t="shared" si="112"/>
        <v/>
      </c>
      <c r="S370" s="241" t="str">
        <f t="shared" si="113"/>
        <v/>
      </c>
      <c r="T370" s="241" t="str">
        <f t="shared" si="120"/>
        <v/>
      </c>
      <c r="U370" s="103"/>
      <c r="V370" s="230" t="str">
        <f>IF($B370=FALSE,"",IF($D$307="˝",ROUND(Angle_4_R8!L27*$F$307,$M$389),ROUND(Angle_4_R8!L27*$F$307/3600,$V$389)))</f>
        <v/>
      </c>
      <c r="W370" s="230" t="str">
        <f>IF($B370=FALSE,"",IF($D$307="˝",ROUND(Angle_4_R8!M27*$F$307,$M$389),ROUND(Angle_4_R8!M27*$F$307/3600,$V$389)))</f>
        <v/>
      </c>
      <c r="X370" s="230" t="str">
        <f t="shared" si="114"/>
        <v/>
      </c>
      <c r="Y370" s="190" t="str">
        <f t="shared" si="115"/>
        <v/>
      </c>
      <c r="Z370" s="230" t="str">
        <f t="shared" si="116"/>
        <v/>
      </c>
      <c r="AA370" s="230" t="str">
        <f t="shared" si="117"/>
        <v/>
      </c>
      <c r="AB370" s="230" t="str">
        <f t="shared" si="118"/>
        <v/>
      </c>
      <c r="AC370" s="230" t="str">
        <f t="shared" si="119"/>
        <v/>
      </c>
    </row>
    <row r="371" spans="1:29" ht="15" customHeight="1">
      <c r="B371" s="232" t="b">
        <f>IF(TRIM(Angle_4_R8!C28)="",FALSE,TRUE)</f>
        <v>0</v>
      </c>
      <c r="C371" s="230" t="str">
        <f>IF($B371=FALSE,"",Angle_4_R8!A28)</f>
        <v/>
      </c>
      <c r="D371" s="230" t="str">
        <f>IF($B371=FALSE,"",Angle_4_R8!B28)</f>
        <v/>
      </c>
      <c r="E371" s="230" t="str">
        <f>IF($B371=FALSE,"",VALUE(Angle_4_R8!C28))</f>
        <v/>
      </c>
      <c r="F371" s="230" t="str">
        <f>IF($B371=FALSE,"",Angle_4_R8!D28)</f>
        <v/>
      </c>
      <c r="G371" s="232" t="str">
        <f>IF($B371=FALSE,"",Angle_4_R8!O28)</f>
        <v/>
      </c>
      <c r="H371" s="232" t="str">
        <f>IF($B371=FALSE,"",Angle_4_R8!P28)</f>
        <v/>
      </c>
      <c r="I371" s="232" t="str">
        <f>IF($B371=FALSE,"",Angle_4_R8!Q28)</f>
        <v/>
      </c>
      <c r="J371" s="232" t="str">
        <f>IF($B371=FALSE,"",Angle_4_R8!R28)</f>
        <v/>
      </c>
      <c r="K371" s="232" t="str">
        <f>IF($B371=FALSE,"",Angle_4_R8!S28)</f>
        <v/>
      </c>
      <c r="L371" s="232" t="str">
        <f t="shared" si="107"/>
        <v/>
      </c>
      <c r="M371" s="232" t="str">
        <f t="shared" si="108"/>
        <v/>
      </c>
      <c r="N371" s="237" t="str">
        <f t="shared" si="109"/>
        <v/>
      </c>
      <c r="O371" s="238" t="str">
        <f>IF($B371=FALSE,"",Angle_4_R8!D61)</f>
        <v/>
      </c>
      <c r="P371" s="239" t="str">
        <f t="shared" si="110"/>
        <v/>
      </c>
      <c r="Q371" s="240" t="str">
        <f t="shared" si="111"/>
        <v/>
      </c>
      <c r="R371" s="241" t="str">
        <f t="shared" si="112"/>
        <v/>
      </c>
      <c r="S371" s="241" t="str">
        <f t="shared" si="113"/>
        <v/>
      </c>
      <c r="T371" s="241" t="str">
        <f t="shared" si="120"/>
        <v/>
      </c>
      <c r="U371" s="103"/>
      <c r="V371" s="230" t="str">
        <f>IF($B371=FALSE,"",IF($D$307="˝",ROUND(Angle_4_R8!L28*$F$307,$M$389),ROUND(Angle_4_R8!L28*$F$307/3600,$V$389)))</f>
        <v/>
      </c>
      <c r="W371" s="230" t="str">
        <f>IF($B371=FALSE,"",IF($D$307="˝",ROUND(Angle_4_R8!M28*$F$307,$M$389),ROUND(Angle_4_R8!M28*$F$307/3600,$V$389)))</f>
        <v/>
      </c>
      <c r="X371" s="230" t="str">
        <f t="shared" si="114"/>
        <v/>
      </c>
      <c r="Y371" s="190" t="str">
        <f t="shared" si="115"/>
        <v/>
      </c>
      <c r="Z371" s="230" t="str">
        <f t="shared" si="116"/>
        <v/>
      </c>
      <c r="AA371" s="230" t="str">
        <f t="shared" si="117"/>
        <v/>
      </c>
      <c r="AB371" s="230" t="str">
        <f t="shared" si="118"/>
        <v/>
      </c>
      <c r="AC371" s="230" t="str">
        <f t="shared" si="119"/>
        <v/>
      </c>
    </row>
    <row r="372" spans="1:29" ht="15" customHeight="1">
      <c r="B372" s="232" t="b">
        <f>IF(TRIM(Angle_4_R8!C29)="",FALSE,TRUE)</f>
        <v>0</v>
      </c>
      <c r="C372" s="230" t="str">
        <f>IF($B372=FALSE,"",Angle_4_R8!A29)</f>
        <v/>
      </c>
      <c r="D372" s="230" t="str">
        <f>IF($B372=FALSE,"",Angle_4_R8!B29)</f>
        <v/>
      </c>
      <c r="E372" s="230" t="str">
        <f>IF($B372=FALSE,"",VALUE(Angle_4_R8!C29))</f>
        <v/>
      </c>
      <c r="F372" s="230" t="str">
        <f>IF($B372=FALSE,"",Angle_4_R8!D29)</f>
        <v/>
      </c>
      <c r="G372" s="232" t="str">
        <f>IF($B372=FALSE,"",Angle_4_R8!O29)</f>
        <v/>
      </c>
      <c r="H372" s="232" t="str">
        <f>IF($B372=FALSE,"",Angle_4_R8!P29)</f>
        <v/>
      </c>
      <c r="I372" s="232" t="str">
        <f>IF($B372=FALSE,"",Angle_4_R8!Q29)</f>
        <v/>
      </c>
      <c r="J372" s="232" t="str">
        <f>IF($B372=FALSE,"",Angle_4_R8!R29)</f>
        <v/>
      </c>
      <c r="K372" s="232" t="str">
        <f>IF($B372=FALSE,"",Angle_4_R8!S29)</f>
        <v/>
      </c>
      <c r="L372" s="232" t="str">
        <f t="shared" si="107"/>
        <v/>
      </c>
      <c r="M372" s="232" t="str">
        <f t="shared" si="108"/>
        <v/>
      </c>
      <c r="N372" s="237" t="str">
        <f t="shared" si="109"/>
        <v/>
      </c>
      <c r="O372" s="238" t="str">
        <f>IF($B372=FALSE,"",Angle_4_R8!D62)</f>
        <v/>
      </c>
      <c r="P372" s="239" t="str">
        <f t="shared" si="110"/>
        <v/>
      </c>
      <c r="Q372" s="240" t="str">
        <f t="shared" si="111"/>
        <v/>
      </c>
      <c r="R372" s="241" t="str">
        <f t="shared" si="112"/>
        <v/>
      </c>
      <c r="S372" s="241" t="str">
        <f t="shared" si="113"/>
        <v/>
      </c>
      <c r="T372" s="241" t="str">
        <f t="shared" si="120"/>
        <v/>
      </c>
      <c r="U372" s="103"/>
      <c r="V372" s="230" t="str">
        <f>IF($B372=FALSE,"",IF($D$307="˝",ROUND(Angle_4_R8!L29*$F$307,$M$389),ROUND(Angle_4_R8!L29*$F$307/3600,$V$389)))</f>
        <v/>
      </c>
      <c r="W372" s="230" t="str">
        <f>IF($B372=FALSE,"",IF($D$307="˝",ROUND(Angle_4_R8!M29*$F$307,$M$389),ROUND(Angle_4_R8!M29*$F$307/3600,$V$389)))</f>
        <v/>
      </c>
      <c r="X372" s="230" t="str">
        <f t="shared" si="114"/>
        <v/>
      </c>
      <c r="Y372" s="190" t="str">
        <f t="shared" si="115"/>
        <v/>
      </c>
      <c r="Z372" s="230" t="str">
        <f t="shared" si="116"/>
        <v/>
      </c>
      <c r="AA372" s="230" t="str">
        <f t="shared" si="117"/>
        <v/>
      </c>
      <c r="AB372" s="230" t="str">
        <f t="shared" si="118"/>
        <v/>
      </c>
      <c r="AC372" s="230" t="str">
        <f t="shared" si="119"/>
        <v/>
      </c>
    </row>
    <row r="373" spans="1:29" ht="15" customHeight="1">
      <c r="B373" s="232" t="b">
        <f>IF(TRIM(Angle_4_R8!C30)="",FALSE,TRUE)</f>
        <v>0</v>
      </c>
      <c r="C373" s="230" t="str">
        <f>IF($B373=FALSE,"",Angle_4_R8!A30)</f>
        <v/>
      </c>
      <c r="D373" s="230" t="str">
        <f>IF($B373=FALSE,"",Angle_4_R8!B30)</f>
        <v/>
      </c>
      <c r="E373" s="230" t="str">
        <f>IF($B373=FALSE,"",VALUE(Angle_4_R8!C30))</f>
        <v/>
      </c>
      <c r="F373" s="230" t="str">
        <f>IF($B373=FALSE,"",Angle_4_R8!D30)</f>
        <v/>
      </c>
      <c r="G373" s="232" t="str">
        <f>IF($B373=FALSE,"",Angle_4_R8!O30)</f>
        <v/>
      </c>
      <c r="H373" s="232" t="str">
        <f>IF($B373=FALSE,"",Angle_4_R8!P30)</f>
        <v/>
      </c>
      <c r="I373" s="232" t="str">
        <f>IF($B373=FALSE,"",Angle_4_R8!Q30)</f>
        <v/>
      </c>
      <c r="J373" s="232" t="str">
        <f>IF($B373=FALSE,"",Angle_4_R8!R30)</f>
        <v/>
      </c>
      <c r="K373" s="232" t="str">
        <f>IF($B373=FALSE,"",Angle_4_R8!S30)</f>
        <v/>
      </c>
      <c r="L373" s="232" t="str">
        <f t="shared" si="107"/>
        <v/>
      </c>
      <c r="M373" s="232" t="str">
        <f t="shared" si="108"/>
        <v/>
      </c>
      <c r="N373" s="237" t="str">
        <f t="shared" si="109"/>
        <v/>
      </c>
      <c r="O373" s="238" t="str">
        <f>IF($B373=FALSE,"",Angle_4_R8!D63)</f>
        <v/>
      </c>
      <c r="P373" s="239" t="str">
        <f t="shared" si="110"/>
        <v/>
      </c>
      <c r="Q373" s="240" t="str">
        <f t="shared" si="111"/>
        <v/>
      </c>
      <c r="R373" s="241" t="str">
        <f t="shared" si="112"/>
        <v/>
      </c>
      <c r="S373" s="241" t="str">
        <f t="shared" si="113"/>
        <v/>
      </c>
      <c r="T373" s="241" t="str">
        <f t="shared" si="120"/>
        <v/>
      </c>
      <c r="U373" s="103"/>
      <c r="V373" s="230" t="str">
        <f>IF($B373=FALSE,"",IF($D$307="˝",ROUND(Angle_4_R8!L30*$F$307,$M$389),ROUND(Angle_4_R8!L30*$F$307/3600,$V$389)))</f>
        <v/>
      </c>
      <c r="W373" s="230" t="str">
        <f>IF($B373=FALSE,"",IF($D$307="˝",ROUND(Angle_4_R8!M30*$F$307,$M$389),ROUND(Angle_4_R8!M30*$F$307/3600,$V$389)))</f>
        <v/>
      </c>
      <c r="X373" s="230" t="str">
        <f t="shared" si="114"/>
        <v/>
      </c>
      <c r="Y373" s="190" t="str">
        <f t="shared" si="115"/>
        <v/>
      </c>
      <c r="Z373" s="230" t="str">
        <f t="shared" si="116"/>
        <v/>
      </c>
      <c r="AA373" s="230" t="str">
        <f t="shared" si="117"/>
        <v/>
      </c>
      <c r="AB373" s="230" t="str">
        <f t="shared" si="118"/>
        <v/>
      </c>
      <c r="AC373" s="230" t="str">
        <f t="shared" si="119"/>
        <v/>
      </c>
    </row>
    <row r="374" spans="1:29" ht="15" customHeight="1">
      <c r="B374" s="232" t="b">
        <f>IF(TRIM(Angle_4_R8!C31)="",FALSE,TRUE)</f>
        <v>0</v>
      </c>
      <c r="C374" s="230" t="str">
        <f>IF($B374=FALSE,"",Angle_4_R8!A31)</f>
        <v/>
      </c>
      <c r="D374" s="230" t="str">
        <f>IF($B374=FALSE,"",Angle_4_R8!B31)</f>
        <v/>
      </c>
      <c r="E374" s="230" t="str">
        <f>IF($B374=FALSE,"",VALUE(Angle_4_R8!C31))</f>
        <v/>
      </c>
      <c r="F374" s="230" t="str">
        <f>IF($B374=FALSE,"",Angle_4_R8!D31)</f>
        <v/>
      </c>
      <c r="G374" s="232" t="str">
        <f>IF($B374=FALSE,"",Angle_4_R8!O31)</f>
        <v/>
      </c>
      <c r="H374" s="232" t="str">
        <f>IF($B374=FALSE,"",Angle_4_R8!P31)</f>
        <v/>
      </c>
      <c r="I374" s="232" t="str">
        <f>IF($B374=FALSE,"",Angle_4_R8!Q31)</f>
        <v/>
      </c>
      <c r="J374" s="232" t="str">
        <f>IF($B374=FALSE,"",Angle_4_R8!R31)</f>
        <v/>
      </c>
      <c r="K374" s="232" t="str">
        <f>IF($B374=FALSE,"",Angle_4_R8!S31)</f>
        <v/>
      </c>
      <c r="L374" s="232" t="str">
        <f t="shared" si="107"/>
        <v/>
      </c>
      <c r="M374" s="232" t="str">
        <f t="shared" si="108"/>
        <v/>
      </c>
      <c r="N374" s="237" t="str">
        <f t="shared" si="109"/>
        <v/>
      </c>
      <c r="O374" s="238" t="str">
        <f>IF($B374=FALSE,"",Angle_4_R8!D64)</f>
        <v/>
      </c>
      <c r="P374" s="239" t="str">
        <f t="shared" si="110"/>
        <v/>
      </c>
      <c r="Q374" s="240" t="str">
        <f t="shared" si="111"/>
        <v/>
      </c>
      <c r="R374" s="241" t="str">
        <f t="shared" si="112"/>
        <v/>
      </c>
      <c r="S374" s="241" t="str">
        <f t="shared" si="113"/>
        <v/>
      </c>
      <c r="T374" s="241" t="str">
        <f t="shared" si="120"/>
        <v/>
      </c>
      <c r="U374" s="103"/>
      <c r="V374" s="230" t="str">
        <f>IF($B374=FALSE,"",IF($D$307="˝",ROUND(Angle_4_R8!L31*$F$307,$M$389),ROUND(Angle_4_R8!L31*$F$307/3600,$V$389)))</f>
        <v/>
      </c>
      <c r="W374" s="230" t="str">
        <f>IF($B374=FALSE,"",IF($D$307="˝",ROUND(Angle_4_R8!M31*$F$307,$M$389),ROUND(Angle_4_R8!M31*$F$307/3600,$V$389)))</f>
        <v/>
      </c>
      <c r="X374" s="230" t="str">
        <f t="shared" si="114"/>
        <v/>
      </c>
      <c r="Y374" s="190" t="str">
        <f t="shared" si="115"/>
        <v/>
      </c>
      <c r="Z374" s="230" t="str">
        <f t="shared" si="116"/>
        <v/>
      </c>
      <c r="AA374" s="230" t="str">
        <f t="shared" si="117"/>
        <v/>
      </c>
      <c r="AB374" s="230" t="str">
        <f t="shared" si="118"/>
        <v/>
      </c>
      <c r="AC374" s="230" t="str">
        <f t="shared" si="119"/>
        <v/>
      </c>
    </row>
    <row r="375" spans="1:29" ht="15" customHeight="1">
      <c r="B375" s="232" t="b">
        <f>IF(TRIM(Angle_4_R8!C32)="",FALSE,TRUE)</f>
        <v>0</v>
      </c>
      <c r="C375" s="230" t="str">
        <f>IF($B375=FALSE,"",Angle_4_R8!A32)</f>
        <v/>
      </c>
      <c r="D375" s="230" t="str">
        <f>IF($B375=FALSE,"",Angle_4_R8!B32)</f>
        <v/>
      </c>
      <c r="E375" s="230" t="str">
        <f>IF($B375=FALSE,"",VALUE(Angle_4_R8!C32))</f>
        <v/>
      </c>
      <c r="F375" s="230" t="str">
        <f>IF($B375=FALSE,"",Angle_4_R8!D32)</f>
        <v/>
      </c>
      <c r="G375" s="232" t="str">
        <f>IF($B375=FALSE,"",Angle_4_R8!O32)</f>
        <v/>
      </c>
      <c r="H375" s="232" t="str">
        <f>IF($B375=FALSE,"",Angle_4_R8!P32)</f>
        <v/>
      </c>
      <c r="I375" s="232" t="str">
        <f>IF($B375=FALSE,"",Angle_4_R8!Q32)</f>
        <v/>
      </c>
      <c r="J375" s="232" t="str">
        <f>IF($B375=FALSE,"",Angle_4_R8!R32)</f>
        <v/>
      </c>
      <c r="K375" s="232" t="str">
        <f>IF($B375=FALSE,"",Angle_4_R8!S32)</f>
        <v/>
      </c>
      <c r="L375" s="232" t="str">
        <f t="shared" si="107"/>
        <v/>
      </c>
      <c r="M375" s="232" t="str">
        <f t="shared" si="108"/>
        <v/>
      </c>
      <c r="N375" s="237" t="str">
        <f t="shared" si="109"/>
        <v/>
      </c>
      <c r="O375" s="238" t="str">
        <f>IF($B375=FALSE,"",Angle_4_R8!D65)</f>
        <v/>
      </c>
      <c r="P375" s="239" t="str">
        <f t="shared" si="110"/>
        <v/>
      </c>
      <c r="Q375" s="240" t="str">
        <f t="shared" si="111"/>
        <v/>
      </c>
      <c r="R375" s="241" t="str">
        <f t="shared" si="112"/>
        <v/>
      </c>
      <c r="S375" s="241" t="str">
        <f t="shared" si="113"/>
        <v/>
      </c>
      <c r="T375" s="241" t="str">
        <f t="shared" si="120"/>
        <v/>
      </c>
      <c r="U375" s="103"/>
      <c r="V375" s="230" t="str">
        <f>IF($B375=FALSE,"",IF($D$307="˝",ROUND(Angle_4_R8!L32*$F$307,$M$389),ROUND(Angle_4_R8!L32*$F$307/3600,$V$389)))</f>
        <v/>
      </c>
      <c r="W375" s="230" t="str">
        <f>IF($B375=FALSE,"",IF($D$307="˝",ROUND(Angle_4_R8!M32*$F$307,$M$389),ROUND(Angle_4_R8!M32*$F$307/3600,$V$389)))</f>
        <v/>
      </c>
      <c r="X375" s="230" t="str">
        <f t="shared" si="114"/>
        <v/>
      </c>
      <c r="Y375" s="190" t="str">
        <f t="shared" si="115"/>
        <v/>
      </c>
      <c r="Z375" s="230" t="str">
        <f t="shared" si="116"/>
        <v/>
      </c>
      <c r="AA375" s="230" t="str">
        <f t="shared" si="117"/>
        <v/>
      </c>
      <c r="AB375" s="230" t="str">
        <f t="shared" si="118"/>
        <v/>
      </c>
      <c r="AC375" s="230" t="str">
        <f t="shared" si="119"/>
        <v/>
      </c>
    </row>
    <row r="376" spans="1:29" ht="15" customHeight="1">
      <c r="B376" s="232" t="b">
        <f>IF(TRIM(Angle_4_R8!C33)="",FALSE,TRUE)</f>
        <v>0</v>
      </c>
      <c r="C376" s="230" t="str">
        <f>IF($B376=FALSE,"",Angle_4_R8!A33)</f>
        <v/>
      </c>
      <c r="D376" s="230" t="str">
        <f>IF($B376=FALSE,"",Angle_4_R8!B33)</f>
        <v/>
      </c>
      <c r="E376" s="230" t="str">
        <f>IF($B376=FALSE,"",VALUE(Angle_4_R8!C33))</f>
        <v/>
      </c>
      <c r="F376" s="230" t="str">
        <f>IF($B376=FALSE,"",Angle_4_R8!D33)</f>
        <v/>
      </c>
      <c r="G376" s="232" t="str">
        <f>IF($B376=FALSE,"",Angle_4_R8!O33)</f>
        <v/>
      </c>
      <c r="H376" s="232" t="str">
        <f>IF($B376=FALSE,"",Angle_4_R8!P33)</f>
        <v/>
      </c>
      <c r="I376" s="232" t="str">
        <f>IF($B376=FALSE,"",Angle_4_R8!Q33)</f>
        <v/>
      </c>
      <c r="J376" s="232" t="str">
        <f>IF($B376=FALSE,"",Angle_4_R8!R33)</f>
        <v/>
      </c>
      <c r="K376" s="232" t="str">
        <f>IF($B376=FALSE,"",Angle_4_R8!S33)</f>
        <v/>
      </c>
      <c r="L376" s="232" t="str">
        <f t="shared" si="107"/>
        <v/>
      </c>
      <c r="M376" s="232" t="str">
        <f t="shared" si="108"/>
        <v/>
      </c>
      <c r="N376" s="237" t="str">
        <f t="shared" si="109"/>
        <v/>
      </c>
      <c r="O376" s="238" t="str">
        <f>IF($B376=FALSE,"",Angle_4_R8!D66)</f>
        <v/>
      </c>
      <c r="P376" s="239" t="str">
        <f t="shared" si="110"/>
        <v/>
      </c>
      <c r="Q376" s="240" t="str">
        <f t="shared" si="111"/>
        <v/>
      </c>
      <c r="R376" s="241" t="str">
        <f t="shared" si="112"/>
        <v/>
      </c>
      <c r="S376" s="241" t="str">
        <f t="shared" si="113"/>
        <v/>
      </c>
      <c r="T376" s="241" t="str">
        <f t="shared" si="120"/>
        <v/>
      </c>
      <c r="U376" s="103"/>
      <c r="V376" s="230" t="str">
        <f>IF($B376=FALSE,"",IF($D$307="˝",ROUND(Angle_4_R8!L33*$F$307,$M$389),ROUND(Angle_4_R8!L33*$F$307/3600,$V$389)))</f>
        <v/>
      </c>
      <c r="W376" s="230" t="str">
        <f>IF($B376=FALSE,"",IF($D$307="˝",ROUND(Angle_4_R8!M33*$F$307,$M$389),ROUND(Angle_4_R8!M33*$F$307/3600,$V$389)))</f>
        <v/>
      </c>
      <c r="X376" s="230" t="str">
        <f t="shared" si="114"/>
        <v/>
      </c>
      <c r="Y376" s="190" t="str">
        <f t="shared" si="115"/>
        <v/>
      </c>
      <c r="Z376" s="230" t="str">
        <f t="shared" si="116"/>
        <v/>
      </c>
      <c r="AA376" s="230" t="str">
        <f t="shared" si="117"/>
        <v/>
      </c>
      <c r="AB376" s="230" t="str">
        <f t="shared" si="118"/>
        <v/>
      </c>
      <c r="AC376" s="230" t="str">
        <f t="shared" si="119"/>
        <v/>
      </c>
    </row>
    <row r="377" spans="1:29" ht="15" customHeight="1">
      <c r="N377" s="102"/>
      <c r="O377" s="102"/>
      <c r="P377" s="102"/>
      <c r="Q377" s="102"/>
      <c r="R377" s="102"/>
      <c r="S377" s="102"/>
      <c r="T377" s="102"/>
      <c r="U377" s="102"/>
      <c r="Y377" s="102"/>
    </row>
    <row r="378" spans="1:29" ht="15" customHeight="1">
      <c r="A378" s="126" t="s">
        <v>256</v>
      </c>
      <c r="C378" s="101"/>
      <c r="D378" s="101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</row>
    <row r="379" spans="1:29" ht="15" customHeight="1">
      <c r="A379" s="126"/>
      <c r="B379" s="344"/>
      <c r="C379" s="344" t="s">
        <v>432</v>
      </c>
      <c r="D379" s="448" t="s">
        <v>433</v>
      </c>
      <c r="E379" s="344" t="s">
        <v>434</v>
      </c>
      <c r="F379" s="344" t="s">
        <v>435</v>
      </c>
      <c r="G379" s="450" t="s">
        <v>436</v>
      </c>
      <c r="H379" s="451"/>
      <c r="I379" s="452"/>
      <c r="J379" s="444">
        <v>1</v>
      </c>
      <c r="K379" s="459"/>
      <c r="L379" s="459"/>
      <c r="M379" s="459"/>
      <c r="N379" s="445"/>
      <c r="O379" s="205">
        <v>2</v>
      </c>
      <c r="P379" s="242">
        <v>3</v>
      </c>
      <c r="Q379" s="444">
        <v>4</v>
      </c>
      <c r="R379" s="445"/>
      <c r="S379" s="205">
        <v>5</v>
      </c>
      <c r="T379" s="344" t="s">
        <v>257</v>
      </c>
      <c r="U379" s="444" t="s">
        <v>258</v>
      </c>
      <c r="V379" s="445"/>
    </row>
    <row r="380" spans="1:29" ht="15" customHeight="1">
      <c r="A380" s="126"/>
      <c r="B380" s="346"/>
      <c r="C380" s="346"/>
      <c r="D380" s="449"/>
      <c r="E380" s="346"/>
      <c r="F380" s="346"/>
      <c r="G380" s="453"/>
      <c r="H380" s="454"/>
      <c r="I380" s="455"/>
      <c r="J380" s="242" t="s">
        <v>437</v>
      </c>
      <c r="K380" s="205" t="s">
        <v>438</v>
      </c>
      <c r="L380" s="205" t="s">
        <v>259</v>
      </c>
      <c r="M380" s="444" t="s">
        <v>439</v>
      </c>
      <c r="N380" s="445"/>
      <c r="O380" s="205" t="s">
        <v>94</v>
      </c>
      <c r="P380" s="242" t="s">
        <v>440</v>
      </c>
      <c r="Q380" s="444" t="s">
        <v>441</v>
      </c>
      <c r="R380" s="445"/>
      <c r="S380" s="205" t="s">
        <v>262</v>
      </c>
      <c r="T380" s="443"/>
      <c r="U380" s="205" t="s">
        <v>260</v>
      </c>
      <c r="V380" s="205" t="s">
        <v>442</v>
      </c>
    </row>
    <row r="381" spans="1:29" ht="15" customHeight="1">
      <c r="A381" s="126"/>
      <c r="B381" s="242" t="s">
        <v>443</v>
      </c>
      <c r="C381" s="191" t="s">
        <v>444</v>
      </c>
      <c r="D381" s="243" t="s">
        <v>418</v>
      </c>
      <c r="E381" s="244" t="e">
        <f ca="1">OFFSET(O$312,$E$307,0)</f>
        <v>#N/A</v>
      </c>
      <c r="F381" s="245" t="s">
        <v>153</v>
      </c>
      <c r="G381" s="230">
        <f>Angle_4_R7!F37</f>
        <v>0</v>
      </c>
      <c r="H381" s="230">
        <f>Angle_4_R7!G37</f>
        <v>0</v>
      </c>
      <c r="I381" s="230" t="s">
        <v>261</v>
      </c>
      <c r="J381" s="246">
        <f>SQRT(SUMSQ(G381,H381*B307))</f>
        <v>0</v>
      </c>
      <c r="K381" s="230"/>
      <c r="L381" s="230">
        <f>Angle_4_R7!I37</f>
        <v>0</v>
      </c>
      <c r="M381" s="247" t="e">
        <f>J381/L381</f>
        <v>#DIV/0!</v>
      </c>
      <c r="N381" s="245" t="s">
        <v>445</v>
      </c>
      <c r="O381" s="241" t="s">
        <v>446</v>
      </c>
      <c r="P381" s="248">
        <v>1</v>
      </c>
      <c r="Q381" s="249" t="e">
        <f>ABS(M381*P381)</f>
        <v>#DIV/0!</v>
      </c>
      <c r="R381" s="245" t="s">
        <v>401</v>
      </c>
      <c r="S381" s="230" t="s">
        <v>447</v>
      </c>
      <c r="T381" s="250">
        <f>IF(S381="∞",0,Q381^4/S381)</f>
        <v>0</v>
      </c>
      <c r="U381" s="249" t="str">
        <f>IF(OR(O381="직사각형",O381="삼각형"),Q381,"")</f>
        <v/>
      </c>
      <c r="V381" s="249" t="e">
        <f>IF(OR(O381="직사각형",O381="삼각형"),"",Q381)</f>
        <v>#DIV/0!</v>
      </c>
    </row>
    <row r="382" spans="1:29" ht="15" customHeight="1">
      <c r="A382" s="126"/>
      <c r="B382" s="242" t="s">
        <v>430</v>
      </c>
      <c r="C382" s="251" t="s">
        <v>448</v>
      </c>
      <c r="D382" s="243" t="s">
        <v>429</v>
      </c>
      <c r="E382" s="244" t="e">
        <f ca="1">OFFSET(P$312,$E$307,0)</f>
        <v>#N/A</v>
      </c>
      <c r="F382" s="245" t="s">
        <v>153</v>
      </c>
      <c r="G382" s="245">
        <f>MAX(M313:M342)</f>
        <v>0</v>
      </c>
      <c r="H382" s="230">
        <f>C307</f>
        <v>0</v>
      </c>
      <c r="I382" s="245" t="e">
        <f ca="1">$F$307</f>
        <v>#N/A</v>
      </c>
      <c r="J382" s="252" t="e">
        <f ca="1">MAX(G382:H382)*I382</f>
        <v>#N/A</v>
      </c>
      <c r="K382" s="230"/>
      <c r="L382" s="253">
        <v>5</v>
      </c>
      <c r="M382" s="254" t="e">
        <f ca="1">J382/(IF(K382="",1,K382)*SQRT(L382))</f>
        <v>#N/A</v>
      </c>
      <c r="N382" s="245" t="s">
        <v>401</v>
      </c>
      <c r="O382" s="241" t="s">
        <v>449</v>
      </c>
      <c r="P382" s="248">
        <v>-1</v>
      </c>
      <c r="Q382" s="249" t="e">
        <f ca="1">ABS(M382*P382)</f>
        <v>#N/A</v>
      </c>
      <c r="R382" s="245" t="s">
        <v>445</v>
      </c>
      <c r="S382" s="230">
        <v>4</v>
      </c>
      <c r="T382" s="250" t="e">
        <f ca="1">IF(S382="∞",0,Q382^4/S382)</f>
        <v>#N/A</v>
      </c>
      <c r="U382" s="249" t="str">
        <f>IF(OR(O382="직사각형",O382="삼각형"),Q382,"")</f>
        <v/>
      </c>
      <c r="V382" s="249" t="e">
        <f ca="1">IF(OR(O382="직사각형",O382="삼각형"),"",Q382)</f>
        <v>#N/A</v>
      </c>
    </row>
    <row r="383" spans="1:29" ht="15" customHeight="1">
      <c r="A383" s="126"/>
      <c r="B383" s="242" t="s">
        <v>450</v>
      </c>
      <c r="C383" s="255" t="s">
        <v>451</v>
      </c>
      <c r="D383" s="243" t="s">
        <v>452</v>
      </c>
      <c r="E383" s="230">
        <v>0</v>
      </c>
      <c r="F383" s="245" t="s">
        <v>153</v>
      </c>
      <c r="G383" s="245">
        <f>C307</f>
        <v>0</v>
      </c>
      <c r="H383" s="230"/>
      <c r="I383" s="245" t="e">
        <f ca="1">$F$307</f>
        <v>#N/A</v>
      </c>
      <c r="J383" s="252" t="e">
        <f ca="1">MAX(G383:H383)*I383</f>
        <v>#N/A</v>
      </c>
      <c r="K383" s="230">
        <v>2</v>
      </c>
      <c r="L383" s="253">
        <v>3</v>
      </c>
      <c r="M383" s="254" t="e">
        <f ca="1">J383/(IF(K383="",1,K383)*SQRT(L383))</f>
        <v>#N/A</v>
      </c>
      <c r="N383" s="245" t="s">
        <v>445</v>
      </c>
      <c r="O383" s="241" t="s">
        <v>453</v>
      </c>
      <c r="P383" s="248">
        <v>1</v>
      </c>
      <c r="Q383" s="249" t="e">
        <f ca="1">ABS(M383*P383)</f>
        <v>#N/A</v>
      </c>
      <c r="R383" s="245" t="s">
        <v>445</v>
      </c>
      <c r="S383" s="230" t="s">
        <v>447</v>
      </c>
      <c r="T383" s="250">
        <f>IF(S383="∞",0,Q383^4/S383)</f>
        <v>0</v>
      </c>
      <c r="U383" s="249" t="e">
        <f ca="1">IF(OR(O383="직사각형",O383="삼각형"),Q383,"")</f>
        <v>#N/A</v>
      </c>
      <c r="V383" s="249" t="str">
        <f>IF(OR(O383="직사각형",O383="삼각형"),"",Q383)</f>
        <v/>
      </c>
    </row>
    <row r="384" spans="1:29" ht="15" customHeight="1">
      <c r="A384" s="126"/>
      <c r="B384" s="205" t="s">
        <v>454</v>
      </c>
      <c r="C384" s="255" t="s">
        <v>455</v>
      </c>
      <c r="D384" s="243" t="s">
        <v>456</v>
      </c>
      <c r="E384" s="230">
        <v>0</v>
      </c>
      <c r="F384" s="245" t="s">
        <v>153</v>
      </c>
      <c r="G384" s="245">
        <f>Angle_4_R7!K$37</f>
        <v>0</v>
      </c>
      <c r="H384" s="230"/>
      <c r="I384" s="245"/>
      <c r="J384" s="252">
        <f>G384</f>
        <v>0</v>
      </c>
      <c r="K384" s="230"/>
      <c r="L384" s="253">
        <v>3</v>
      </c>
      <c r="M384" s="254">
        <f>J384/(IF(K384="",1,K384)*SQRT(L384))</f>
        <v>0</v>
      </c>
      <c r="N384" s="245" t="s">
        <v>445</v>
      </c>
      <c r="O384" s="241" t="s">
        <v>457</v>
      </c>
      <c r="P384" s="248">
        <v>1</v>
      </c>
      <c r="Q384" s="249">
        <f>ABS(M384*P384)</f>
        <v>0</v>
      </c>
      <c r="R384" s="245" t="s">
        <v>445</v>
      </c>
      <c r="S384" s="230" t="s">
        <v>458</v>
      </c>
      <c r="T384" s="250">
        <f>IF(S384="∞",0,Q384^4/S384)</f>
        <v>0</v>
      </c>
      <c r="U384" s="249">
        <f>IF(OR(O384="직사각형",O384="삼각형"),Q384,"")</f>
        <v>0</v>
      </c>
      <c r="V384" s="249" t="str">
        <f>IF(OR(O384="직사각형",O384="삼각형"),"",Q384)</f>
        <v/>
      </c>
    </row>
    <row r="385" spans="1:30" ht="15" customHeight="1">
      <c r="A385" s="126"/>
      <c r="B385" s="205" t="s">
        <v>459</v>
      </c>
      <c r="C385" s="255" t="s">
        <v>460</v>
      </c>
      <c r="D385" s="243" t="s">
        <v>461</v>
      </c>
      <c r="E385" s="244" t="e">
        <f ca="1">E381-E382</f>
        <v>#N/A</v>
      </c>
      <c r="F385" s="245" t="s">
        <v>153</v>
      </c>
      <c r="G385" s="456"/>
      <c r="H385" s="457"/>
      <c r="I385" s="457"/>
      <c r="J385" s="457"/>
      <c r="K385" s="457"/>
      <c r="L385" s="457"/>
      <c r="M385" s="457"/>
      <c r="N385" s="457"/>
      <c r="O385" s="457"/>
      <c r="P385" s="458"/>
      <c r="Q385" s="247" t="e">
        <f>SQRT(SUMSQ(Q381:Q384))</f>
        <v>#DIV/0!</v>
      </c>
      <c r="R385" s="245" t="s">
        <v>445</v>
      </c>
      <c r="S385" s="256" t="e">
        <f ca="1">IF(T385=0,"∞",ROUNDDOWN(Q385^4/T385,0))</f>
        <v>#N/A</v>
      </c>
      <c r="T385" s="257" t="e">
        <f ca="1">SUM(T381:T384)</f>
        <v>#N/A</v>
      </c>
      <c r="U385" s="258" t="e">
        <f ca="1">SQRT(SUMSQ(U381:U384))</f>
        <v>#N/A</v>
      </c>
      <c r="V385" s="258" t="e">
        <f>SQRT(SUMSQ(V381:V384))</f>
        <v>#DIV/0!</v>
      </c>
    </row>
    <row r="386" spans="1:30" ht="15" customHeight="1">
      <c r="A386" s="126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V386" s="103"/>
    </row>
    <row r="387" spans="1:30" ht="15" customHeight="1">
      <c r="A387" s="126"/>
      <c r="B387" s="448"/>
      <c r="C387" s="444" t="s">
        <v>462</v>
      </c>
      <c r="D387" s="459"/>
      <c r="E387" s="459"/>
      <c r="F387" s="459"/>
      <c r="G387" s="445"/>
      <c r="H387" s="205" t="s">
        <v>463</v>
      </c>
      <c r="I387" s="205" t="s">
        <v>451</v>
      </c>
      <c r="J387" s="444" t="s">
        <v>464</v>
      </c>
      <c r="K387" s="459"/>
      <c r="L387" s="459"/>
      <c r="M387" s="445"/>
      <c r="N387" s="205" t="s">
        <v>465</v>
      </c>
      <c r="O387" s="444" t="s">
        <v>466</v>
      </c>
      <c r="P387" s="459"/>
      <c r="Q387" s="445"/>
      <c r="R387" s="344" t="s">
        <v>467</v>
      </c>
      <c r="S387" s="344" t="s">
        <v>468</v>
      </c>
      <c r="T387" s="115"/>
      <c r="U387" s="205" t="s">
        <v>463</v>
      </c>
      <c r="V387" s="344" t="s">
        <v>469</v>
      </c>
      <c r="W387" s="205" t="s">
        <v>470</v>
      </c>
      <c r="X387" s="344" t="s">
        <v>466</v>
      </c>
    </row>
    <row r="388" spans="1:30" ht="15" customHeight="1">
      <c r="A388" s="126"/>
      <c r="B388" s="449"/>
      <c r="C388" s="207">
        <v>1</v>
      </c>
      <c r="D388" s="207"/>
      <c r="E388" s="207"/>
      <c r="F388" s="207" t="s">
        <v>471</v>
      </c>
      <c r="G388" s="207" t="s">
        <v>472</v>
      </c>
      <c r="H388" s="207" t="s">
        <v>153</v>
      </c>
      <c r="I388" s="207">
        <f>D307</f>
        <v>0</v>
      </c>
      <c r="J388" s="205" t="s">
        <v>431</v>
      </c>
      <c r="K388" s="205" t="s">
        <v>473</v>
      </c>
      <c r="L388" s="205" t="s">
        <v>451</v>
      </c>
      <c r="M388" s="205" t="s">
        <v>474</v>
      </c>
      <c r="N388" s="207"/>
      <c r="O388" s="205" t="s">
        <v>431</v>
      </c>
      <c r="P388" s="205" t="s">
        <v>475</v>
      </c>
      <c r="Q388" s="205" t="s">
        <v>476</v>
      </c>
      <c r="R388" s="460"/>
      <c r="S388" s="346"/>
      <c r="T388" s="115"/>
      <c r="U388" s="207" t="s">
        <v>477</v>
      </c>
      <c r="V388" s="460"/>
      <c r="W388" s="207"/>
      <c r="X388" s="346"/>
    </row>
    <row r="389" spans="1:30" ht="15" customHeight="1">
      <c r="A389" s="126"/>
      <c r="B389" s="207" t="s">
        <v>478</v>
      </c>
      <c r="C389" s="178" t="e">
        <f ca="1">Q385*E400</f>
        <v>#DIV/0!</v>
      </c>
      <c r="D389" s="175"/>
      <c r="E389" s="175"/>
      <c r="F389" s="176" t="str">
        <f>R385</f>
        <v>˝</v>
      </c>
      <c r="G389" s="110" t="e">
        <f ca="1">SQRT(SUMSQ(C389,D389*E389))</f>
        <v>#DIV/0!</v>
      </c>
      <c r="H389" s="110" t="e">
        <f ca="1">MAX(G389:G390)</f>
        <v>#DIV/0!</v>
      </c>
      <c r="I389" s="116">
        <f>C307</f>
        <v>0</v>
      </c>
      <c r="J389" s="106" t="e">
        <f ca="1">IF(H389&lt;0.00001,6,IF(H389&lt;0.0001,5,IF(H389&lt;0.001,4,IF(H389&lt;0.01,3,IF(H389&lt;0.1,2,IF(H389&lt;1,1,IF(H389&lt;10,0,IF(H389&lt;100,-1,-2))))))))+K390</f>
        <v>#DIV/0!</v>
      </c>
      <c r="K389" s="192" t="e">
        <f ca="1">J389</f>
        <v>#DIV/0!</v>
      </c>
      <c r="L389" s="230">
        <f>IFERROR(LEN(I389)-FIND(".",I389),0)</f>
        <v>0</v>
      </c>
      <c r="M389" s="250" t="e">
        <f ca="1">J389</f>
        <v>#DIV/0!</v>
      </c>
      <c r="N389" s="152" t="e">
        <f ca="1">ABS((H389-ROUND(H389,M389))/H389*100)</f>
        <v>#DIV/0!</v>
      </c>
      <c r="O389" s="230" t="e">
        <f ca="1">OFFSET(P393,MATCH(M389,O394:O403,0),0)</f>
        <v>#DIV/0!</v>
      </c>
      <c r="P389" s="230" t="e">
        <f ca="1">OFFSET(P393,MATCH(M389,O394:O403,0),0)</f>
        <v>#DIV/0!</v>
      </c>
      <c r="Q389" s="230" t="str">
        <f ca="1">OFFSET(P393,MATCH(L389,O394:O403,0),0)</f>
        <v>0</v>
      </c>
      <c r="R389" s="107">
        <f ca="1">IFERROR(IF(H389=G389,0,1),0)</f>
        <v>0</v>
      </c>
      <c r="S389" s="111" t="e">
        <f ca="1">IF($D$307="˝",H390&amp;H388,U390&amp;U388)</f>
        <v>#DIV/0!</v>
      </c>
      <c r="T389" s="115"/>
      <c r="U389" s="110" t="e">
        <f ca="1">H389/3600</f>
        <v>#DIV/0!</v>
      </c>
      <c r="V389" s="106" t="e">
        <f ca="1">IF(U389&lt;0.00001,6,IF(U389&lt;0.0001,5,IF(U389&lt;0.001,4,IF(U389&lt;0.01,3,IF(U389&lt;0.1,2,IF(U389&lt;1,1,IF(U389&lt;10,0,IF(U389&lt;100,-1,-2))))))))+K390</f>
        <v>#DIV/0!</v>
      </c>
      <c r="W389" s="152" t="e">
        <f ca="1">ABS((U389-ROUND(U389,V389))/U389*100)</f>
        <v>#DIV/0!</v>
      </c>
      <c r="X389" s="230" t="e">
        <f ca="1">OFFSET(P393,MATCH(V389,O394:O403,0),0)</f>
        <v>#DIV/0!</v>
      </c>
    </row>
    <row r="390" spans="1:30" ht="15" customHeight="1">
      <c r="A390" s="126"/>
      <c r="B390" s="207" t="s">
        <v>479</v>
      </c>
      <c r="C390" s="151">
        <f>Angle_4_R7!E4</f>
        <v>0</v>
      </c>
      <c r="D390" s="151"/>
      <c r="E390" s="177"/>
      <c r="F390" s="176">
        <f>Angle_4_R7!G4</f>
        <v>0</v>
      </c>
      <c r="G390" s="110">
        <f>SQRT(SUMSQ(C390,D390*E390))</f>
        <v>0</v>
      </c>
      <c r="H390" s="111" t="e">
        <f ca="1">TEXT(IF(N389&gt;5,ROUNDUP(H389,M389),ROUND(H389,M389)),P389)</f>
        <v>#DIV/0!</v>
      </c>
      <c r="J390" s="205" t="s">
        <v>480</v>
      </c>
      <c r="K390" s="230">
        <f>IF(O390=TRUE,1,기본정보!$A$47)</f>
        <v>1</v>
      </c>
      <c r="L390" s="259" t="s">
        <v>481</v>
      </c>
      <c r="M390" s="230" t="b">
        <f>IF(O390=TRUE,FALSE,기본정보!$A$52)</f>
        <v>0</v>
      </c>
      <c r="N390" s="259" t="s">
        <v>482</v>
      </c>
      <c r="O390" s="230" t="b">
        <f>기본정보!$A$46=0</f>
        <v>1</v>
      </c>
      <c r="R390" s="127"/>
      <c r="S390" s="127"/>
      <c r="T390" s="115"/>
      <c r="U390" s="111" t="e">
        <f ca="1">TEXT(IF(W389&gt;5,ROUNDUP(U389,V389),ROUND(U389,V389)),X389)</f>
        <v>#DIV/0!</v>
      </c>
      <c r="W390" s="104"/>
      <c r="X390" s="127"/>
    </row>
    <row r="391" spans="1:30" ht="15" customHeight="1">
      <c r="A391" s="126"/>
      <c r="B391" s="105"/>
      <c r="E391" s="127"/>
      <c r="H391" s="127"/>
      <c r="I391" s="127"/>
      <c r="J391" s="127"/>
      <c r="K391" s="127"/>
      <c r="L391" s="127"/>
      <c r="O391" s="127"/>
      <c r="P391" s="127"/>
      <c r="Q391" s="127"/>
      <c r="R391" s="127"/>
      <c r="S391" s="127"/>
      <c r="T391" s="115"/>
      <c r="U391" s="115"/>
      <c r="V391" s="115"/>
    </row>
    <row r="392" spans="1:30" ht="15" customHeight="1">
      <c r="B392" s="108" t="s">
        <v>483</v>
      </c>
      <c r="C392" s="104"/>
      <c r="D392" s="104"/>
      <c r="H392" s="103"/>
      <c r="I392" s="255" t="s">
        <v>52</v>
      </c>
      <c r="J392" s="255" t="s">
        <v>484</v>
      </c>
      <c r="K392" s="103"/>
      <c r="L392" s="103"/>
      <c r="M392" s="103"/>
      <c r="N392" s="103"/>
      <c r="O392" s="228" t="s">
        <v>485</v>
      </c>
      <c r="P392" s="228" t="s">
        <v>486</v>
      </c>
      <c r="V392" s="103"/>
      <c r="Z392" s="104"/>
      <c r="AA392" s="104"/>
      <c r="AB392" s="104"/>
    </row>
    <row r="393" spans="1:30" ht="15" customHeight="1">
      <c r="B393" s="353" t="s">
        <v>487</v>
      </c>
      <c r="C393" s="355"/>
      <c r="D393" s="344" t="s">
        <v>488</v>
      </c>
      <c r="E393" s="205" t="s">
        <v>453</v>
      </c>
      <c r="F393" s="205" t="s">
        <v>489</v>
      </c>
      <c r="G393" s="205" t="s">
        <v>490</v>
      </c>
      <c r="H393" s="103"/>
      <c r="I393" s="255"/>
      <c r="J393" s="255">
        <v>95.45</v>
      </c>
      <c r="K393" s="103"/>
      <c r="L393" s="103"/>
      <c r="M393" s="103"/>
      <c r="N393" s="103"/>
      <c r="O393" s="260" t="s">
        <v>491</v>
      </c>
      <c r="P393" s="260" t="s">
        <v>492</v>
      </c>
      <c r="T393" s="103"/>
      <c r="U393" s="103"/>
      <c r="V393" s="103"/>
    </row>
    <row r="394" spans="1:30" ht="15" customHeight="1">
      <c r="B394" s="207" t="s">
        <v>493</v>
      </c>
      <c r="C394" s="261" t="s">
        <v>494</v>
      </c>
      <c r="D394" s="346"/>
      <c r="E394" s="246" t="e">
        <f ca="1">U385</f>
        <v>#N/A</v>
      </c>
      <c r="F394" s="246" t="e">
        <f>V385</f>
        <v>#DIV/0!</v>
      </c>
      <c r="G394" s="262" t="e">
        <f ca="1">F394/E394</f>
        <v>#DIV/0!</v>
      </c>
      <c r="H394" s="103"/>
      <c r="I394" s="230">
        <v>1</v>
      </c>
      <c r="J394" s="230">
        <v>13.97</v>
      </c>
      <c r="K394" s="103"/>
      <c r="L394" s="103"/>
      <c r="M394" s="103"/>
      <c r="N394" s="103"/>
      <c r="O394" s="263">
        <v>0</v>
      </c>
      <c r="P394" s="264" t="s">
        <v>495</v>
      </c>
      <c r="T394" s="103"/>
      <c r="U394" s="103"/>
      <c r="V394" s="103"/>
    </row>
    <row r="395" spans="1:30" ht="15" customHeight="1">
      <c r="B395" s="230">
        <v>1</v>
      </c>
      <c r="C395" s="249">
        <f ca="1">IFERROR(LARGE(U381:U384,B395),0)</f>
        <v>0</v>
      </c>
      <c r="D395" s="205" t="s">
        <v>496</v>
      </c>
      <c r="E395" s="467" t="e">
        <f ca="1">SQRT(SUMSQ(C397:C402,V381:V384))</f>
        <v>#DIV/0!</v>
      </c>
      <c r="F395" s="468"/>
      <c r="G395" s="469" t="e">
        <f ca="1">E395/SQRT(SUMSQ(E396,F396))</f>
        <v>#DIV/0!</v>
      </c>
      <c r="H395" s="103"/>
      <c r="I395" s="230">
        <v>2</v>
      </c>
      <c r="J395" s="230">
        <v>4.53</v>
      </c>
      <c r="K395" s="103"/>
      <c r="L395" s="103"/>
      <c r="M395" s="103"/>
      <c r="N395" s="103"/>
      <c r="O395" s="263">
        <v>1</v>
      </c>
      <c r="P395" s="264" t="s">
        <v>497</v>
      </c>
      <c r="U395" s="103"/>
      <c r="V395" s="103"/>
      <c r="Y395" s="104"/>
      <c r="Z395" s="104"/>
      <c r="AA395" s="104"/>
    </row>
    <row r="396" spans="1:30" ht="15" customHeight="1">
      <c r="B396" s="230">
        <v>2</v>
      </c>
      <c r="C396" s="249">
        <f ca="1">IFERROR(LARGE(U381:U384,B396),0)</f>
        <v>0</v>
      </c>
      <c r="D396" s="205" t="s">
        <v>498</v>
      </c>
      <c r="E396" s="246">
        <f ca="1">C395</f>
        <v>0</v>
      </c>
      <c r="F396" s="246">
        <f ca="1">C396</f>
        <v>0</v>
      </c>
      <c r="G396" s="470"/>
      <c r="I396" s="230">
        <v>3</v>
      </c>
      <c r="J396" s="230">
        <v>3.31</v>
      </c>
      <c r="O396" s="263">
        <v>2</v>
      </c>
      <c r="P396" s="264" t="s">
        <v>499</v>
      </c>
      <c r="V396" s="103"/>
    </row>
    <row r="397" spans="1:30" ht="15" customHeight="1">
      <c r="B397" s="230">
        <v>3</v>
      </c>
      <c r="C397" s="247">
        <f ca="1">IFERROR(LARGE(U381:U384,B397),0)</f>
        <v>0</v>
      </c>
      <c r="D397" s="344" t="s">
        <v>500</v>
      </c>
      <c r="E397" s="265" t="s">
        <v>501</v>
      </c>
      <c r="F397" s="265" t="s">
        <v>502</v>
      </c>
      <c r="G397" s="265" t="s">
        <v>503</v>
      </c>
      <c r="I397" s="230">
        <v>4</v>
      </c>
      <c r="J397" s="230">
        <v>2.87</v>
      </c>
      <c r="O397" s="263">
        <v>3</v>
      </c>
      <c r="P397" s="264" t="s">
        <v>504</v>
      </c>
      <c r="V397" s="103"/>
    </row>
    <row r="398" spans="1:30" ht="15" customHeight="1">
      <c r="B398" s="230">
        <v>4</v>
      </c>
      <c r="C398" s="247">
        <f ca="1">IFERROR(LARGE(U381:U384,B398),0)</f>
        <v>0</v>
      </c>
      <c r="D398" s="346"/>
      <c r="E398" s="230">
        <f ca="1">OFFSET(J380,MATCH(E396,U381:U384,0),0)/IF(OFFSET(K380,MATCH(E396,U381:U384,0),0)="",1,OFFSET(K380,MATCH(E396,U381:U384,0),0))</f>
        <v>0</v>
      </c>
      <c r="F398" s="230">
        <f ca="1">OFFSET(J380,MATCH(F396,U381:U384,0),0)/IF(OFFSET(K380,MATCH(F396,U381:U384,0),0)="",1,OFFSET(K380,MATCH(F396,U381:U384,0),0))</f>
        <v>0</v>
      </c>
      <c r="G398" s="246" t="e">
        <f ca="1">ABS(E398-F398)/(E398+F398)</f>
        <v>#DIV/0!</v>
      </c>
      <c r="I398" s="230">
        <v>5</v>
      </c>
      <c r="J398" s="230">
        <v>2.65</v>
      </c>
      <c r="O398" s="263">
        <v>4</v>
      </c>
      <c r="P398" s="264" t="s">
        <v>505</v>
      </c>
      <c r="V398" s="103"/>
    </row>
    <row r="399" spans="1:30" ht="15" customHeight="1">
      <c r="B399" s="230">
        <v>5</v>
      </c>
      <c r="C399" s="247">
        <f ca="1">IFERROR(LARGE(U381:U384,B399),0)</f>
        <v>0</v>
      </c>
      <c r="D399" s="205" t="s">
        <v>506</v>
      </c>
      <c r="E399" s="255" t="e">
        <f ca="1">IF(AND(G394&lt;0.3,G395&lt;0.3),"사다리꼴","정규")</f>
        <v>#DIV/0!</v>
      </c>
      <c r="I399" s="230">
        <v>6</v>
      </c>
      <c r="J399" s="230">
        <v>2.52</v>
      </c>
      <c r="O399" s="263">
        <v>5</v>
      </c>
      <c r="P399" s="264" t="s">
        <v>507</v>
      </c>
      <c r="V399" s="103"/>
    </row>
    <row r="400" spans="1:30" s="104" customFormat="1" ht="15" customHeight="1">
      <c r="A400" s="103"/>
      <c r="B400" s="230">
        <v>6</v>
      </c>
      <c r="C400" s="247">
        <f ca="1">IFERROR(LARGE(U381:U384,B400),0)</f>
        <v>0</v>
      </c>
      <c r="D400" s="205" t="s">
        <v>508</v>
      </c>
      <c r="E400" s="230" t="e">
        <f ca="1">IF(E399="정규",IF(OR(S385="∞",S385&gt;=10),2,OFFSET(J393,MATCH(S385,I394:I403,0),0)),ROUND((1-SQRT((1-0.95)*(1-G398^2)))/SQRT((1+G398^2)/6),2))</f>
        <v>#DIV/0!</v>
      </c>
      <c r="I400" s="230">
        <v>7</v>
      </c>
      <c r="J400" s="230">
        <v>2.4300000000000002</v>
      </c>
      <c r="O400" s="263">
        <v>6</v>
      </c>
      <c r="P400" s="264" t="s">
        <v>509</v>
      </c>
      <c r="W400" s="103"/>
      <c r="X400" s="103"/>
      <c r="Y400" s="103"/>
      <c r="Z400" s="103"/>
      <c r="AA400" s="103"/>
      <c r="AB400" s="103"/>
      <c r="AC400" s="103"/>
      <c r="AD400" s="103"/>
    </row>
    <row r="401" spans="1:30" s="104" customFormat="1" ht="15" customHeight="1">
      <c r="A401" s="103"/>
      <c r="B401" s="230">
        <v>7</v>
      </c>
      <c r="C401" s="247">
        <f ca="1">IFERROR(LARGE(U381:U384,B401),0)</f>
        <v>0</v>
      </c>
      <c r="D401" s="127"/>
      <c r="I401" s="230">
        <v>8</v>
      </c>
      <c r="J401" s="230">
        <v>2.37</v>
      </c>
      <c r="O401" s="263">
        <v>7</v>
      </c>
      <c r="P401" s="264" t="s">
        <v>510</v>
      </c>
      <c r="W401" s="103"/>
      <c r="X401" s="103"/>
      <c r="Y401" s="103"/>
      <c r="Z401" s="103"/>
      <c r="AA401" s="103"/>
      <c r="AB401" s="103"/>
      <c r="AC401" s="103"/>
      <c r="AD401" s="103"/>
    </row>
    <row r="402" spans="1:30" s="104" customFormat="1" ht="15" customHeight="1">
      <c r="A402" s="103"/>
      <c r="B402" s="230">
        <v>8</v>
      </c>
      <c r="C402" s="247">
        <f ca="1">IFERROR(LARGE(U381:U384,B402),0)</f>
        <v>0</v>
      </c>
      <c r="D402" s="127"/>
      <c r="I402" s="230">
        <v>9</v>
      </c>
      <c r="J402" s="230">
        <v>2.3199999999999998</v>
      </c>
      <c r="O402" s="263">
        <v>8</v>
      </c>
      <c r="P402" s="264" t="s">
        <v>511</v>
      </c>
      <c r="W402" s="103"/>
      <c r="X402" s="103"/>
      <c r="Y402" s="103"/>
      <c r="Z402" s="103"/>
      <c r="AA402" s="103"/>
      <c r="AB402" s="103"/>
      <c r="AC402" s="103"/>
      <c r="AD402" s="103"/>
    </row>
    <row r="403" spans="1:30" s="104" customFormat="1" ht="15" customHeight="1">
      <c r="A403" s="103"/>
      <c r="B403" s="127"/>
      <c r="C403" s="127"/>
      <c r="D403" s="127"/>
      <c r="I403" s="230" t="s">
        <v>53</v>
      </c>
      <c r="J403" s="230">
        <v>2</v>
      </c>
      <c r="O403" s="263">
        <v>9</v>
      </c>
      <c r="P403" s="264" t="s">
        <v>512</v>
      </c>
      <c r="W403" s="103"/>
      <c r="X403" s="103"/>
      <c r="Y403" s="103"/>
      <c r="Z403" s="103"/>
      <c r="AA403" s="103"/>
      <c r="AB403" s="103"/>
      <c r="AC403" s="103"/>
      <c r="AD403" s="103"/>
    </row>
    <row r="404" spans="1:30" s="104" customFormat="1" ht="15" customHeight="1">
      <c r="A404" s="103"/>
      <c r="B404" s="127"/>
      <c r="C404" s="127"/>
      <c r="D404" s="127"/>
      <c r="O404" s="103"/>
      <c r="P404" s="103"/>
      <c r="W404" s="103"/>
      <c r="X404" s="103"/>
      <c r="Y404" s="103"/>
      <c r="Z404" s="103"/>
      <c r="AA404" s="103"/>
      <c r="AB404" s="103"/>
      <c r="AC404" s="103"/>
      <c r="AD404" s="103"/>
    </row>
    <row r="405" spans="1:30" ht="15" customHeight="1">
      <c r="B405" s="114" t="s">
        <v>516</v>
      </c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Q405" s="115"/>
    </row>
    <row r="406" spans="1:30" ht="15" customHeight="1">
      <c r="B406" s="115"/>
      <c r="C406" s="193" t="s">
        <v>517</v>
      </c>
      <c r="D406" s="194"/>
      <c r="E406" s="194" t="s">
        <v>518</v>
      </c>
      <c r="F406" s="194" t="s">
        <v>519</v>
      </c>
      <c r="G406" s="115"/>
      <c r="H406" s="194" t="s">
        <v>520</v>
      </c>
      <c r="I406" s="194" t="s">
        <v>521</v>
      </c>
      <c r="J406" s="194" t="s">
        <v>518</v>
      </c>
      <c r="K406" s="194"/>
      <c r="L406" s="194"/>
      <c r="M406" s="194" t="s">
        <v>522</v>
      </c>
      <c r="N406" s="103"/>
    </row>
    <row r="407" spans="1:30" ht="15" customHeight="1">
      <c r="B407" s="115"/>
      <c r="C407" s="193" t="s">
        <v>523</v>
      </c>
      <c r="D407" s="195"/>
      <c r="E407" s="196">
        <v>36200</v>
      </c>
      <c r="F407" s="461" t="s">
        <v>524</v>
      </c>
      <c r="G407" s="115"/>
      <c r="H407" s="197">
        <v>1</v>
      </c>
      <c r="I407" s="198" t="b">
        <f>B10</f>
        <v>0</v>
      </c>
      <c r="J407" s="198">
        <f>IF(I407=TRUE,E$408,0)</f>
        <v>0</v>
      </c>
      <c r="K407" s="194"/>
      <c r="L407" s="194"/>
      <c r="M407" s="464">
        <f>SUM(J407:L410)</f>
        <v>0</v>
      </c>
      <c r="N407" s="103"/>
    </row>
    <row r="408" spans="1:30" ht="15" customHeight="1">
      <c r="B408" s="115"/>
      <c r="C408" s="193" t="s">
        <v>525</v>
      </c>
      <c r="D408" s="195"/>
      <c r="E408" s="196">
        <v>55100</v>
      </c>
      <c r="F408" s="462"/>
      <c r="G408" s="115"/>
      <c r="H408" s="197">
        <v>2</v>
      </c>
      <c r="I408" s="198" t="b">
        <f>B111</f>
        <v>0</v>
      </c>
      <c r="J408" s="198">
        <f>IF(I408=TRUE,E$408,0)</f>
        <v>0</v>
      </c>
      <c r="K408" s="194"/>
      <c r="L408" s="194"/>
      <c r="M408" s="465"/>
      <c r="N408" s="115"/>
      <c r="Q408" s="115"/>
    </row>
    <row r="409" spans="1:30" ht="15" customHeight="1">
      <c r="B409" s="115"/>
      <c r="C409" s="193" t="s">
        <v>526</v>
      </c>
      <c r="D409" s="195"/>
      <c r="E409" s="196">
        <v>36200</v>
      </c>
      <c r="F409" s="463"/>
      <c r="G409" s="115"/>
      <c r="H409" s="197">
        <v>3</v>
      </c>
      <c r="I409" s="198" t="b">
        <f>B212</f>
        <v>0</v>
      </c>
      <c r="J409" s="198">
        <f>IF(I409=TRUE,E$408,0)</f>
        <v>0</v>
      </c>
      <c r="K409" s="194"/>
      <c r="L409" s="194"/>
      <c r="M409" s="465"/>
      <c r="N409" s="115"/>
      <c r="Q409" s="115"/>
    </row>
    <row r="410" spans="1:30" ht="15" customHeight="1">
      <c r="H410" s="197">
        <v>4</v>
      </c>
      <c r="I410" s="198" t="b">
        <f>B313</f>
        <v>0</v>
      </c>
      <c r="J410" s="198">
        <f>IF(I410=TRUE,E$408,0)</f>
        <v>0</v>
      </c>
      <c r="K410" s="194"/>
      <c r="L410" s="194"/>
      <c r="M410" s="466"/>
    </row>
  </sheetData>
  <mergeCells count="198">
    <mergeCell ref="W185:Y185"/>
    <mergeCell ref="W84:Y84"/>
    <mergeCell ref="U76:V76"/>
    <mergeCell ref="M77:N77"/>
    <mergeCell ref="Q77:R77"/>
    <mergeCell ref="G82:P82"/>
    <mergeCell ref="V7:W7"/>
    <mergeCell ref="G7:L7"/>
    <mergeCell ref="M7:M8"/>
    <mergeCell ref="S8:T8"/>
    <mergeCell ref="R7:T7"/>
    <mergeCell ref="X7:AC7"/>
    <mergeCell ref="X108:AC108"/>
    <mergeCell ref="V84:V85"/>
    <mergeCell ref="X41:AC41"/>
    <mergeCell ref="X142:AC142"/>
    <mergeCell ref="T185:T186"/>
    <mergeCell ref="V185:V186"/>
    <mergeCell ref="V108:W108"/>
    <mergeCell ref="I3:J3"/>
    <mergeCell ref="Q76:R76"/>
    <mergeCell ref="T76:T77"/>
    <mergeCell ref="G76:I77"/>
    <mergeCell ref="J76:N76"/>
    <mergeCell ref="R41:T41"/>
    <mergeCell ref="S42:T42"/>
    <mergeCell ref="T84:T85"/>
    <mergeCell ref="B90:C90"/>
    <mergeCell ref="B84:B85"/>
    <mergeCell ref="O84:Q84"/>
    <mergeCell ref="R84:R85"/>
    <mergeCell ref="F407:F409"/>
    <mergeCell ref="M407:M410"/>
    <mergeCell ref="E193:F193"/>
    <mergeCell ref="G193:G194"/>
    <mergeCell ref="D195:D196"/>
    <mergeCell ref="J177:N177"/>
    <mergeCell ref="M41:M42"/>
    <mergeCell ref="D94:D95"/>
    <mergeCell ref="G41:L41"/>
    <mergeCell ref="M108:M109"/>
    <mergeCell ref="E395:F395"/>
    <mergeCell ref="G395:G396"/>
    <mergeCell ref="D397:D398"/>
    <mergeCell ref="D296:D297"/>
    <mergeCell ref="E294:F294"/>
    <mergeCell ref="G294:G295"/>
    <mergeCell ref="I306:J306"/>
    <mergeCell ref="D90:D91"/>
    <mergeCell ref="E92:F92"/>
    <mergeCell ref="G92:G93"/>
    <mergeCell ref="C84:G84"/>
    <mergeCell ref="J84:M84"/>
    <mergeCell ref="B7:B9"/>
    <mergeCell ref="C7:C9"/>
    <mergeCell ref="D7:D9"/>
    <mergeCell ref="E7:E9"/>
    <mergeCell ref="F7:F9"/>
    <mergeCell ref="V41:W41"/>
    <mergeCell ref="C76:C77"/>
    <mergeCell ref="D76:D77"/>
    <mergeCell ref="E76:E77"/>
    <mergeCell ref="F76:F77"/>
    <mergeCell ref="B41:B43"/>
    <mergeCell ref="C41:C43"/>
    <mergeCell ref="D41:D43"/>
    <mergeCell ref="E41:E43"/>
    <mergeCell ref="F41:F43"/>
    <mergeCell ref="B76:B77"/>
    <mergeCell ref="B142:B144"/>
    <mergeCell ref="C142:C144"/>
    <mergeCell ref="D142:D144"/>
    <mergeCell ref="E142:E144"/>
    <mergeCell ref="F142:F144"/>
    <mergeCell ref="G142:L142"/>
    <mergeCell ref="T177:T178"/>
    <mergeCell ref="U177:V177"/>
    <mergeCell ref="M142:M143"/>
    <mergeCell ref="V142:W142"/>
    <mergeCell ref="R185:R186"/>
    <mergeCell ref="B177:B178"/>
    <mergeCell ref="C177:C178"/>
    <mergeCell ref="D177:D178"/>
    <mergeCell ref="E177:E178"/>
    <mergeCell ref="F177:F178"/>
    <mergeCell ref="G177:I178"/>
    <mergeCell ref="Q177:R177"/>
    <mergeCell ref="M178:N178"/>
    <mergeCell ref="Q178:R178"/>
    <mergeCell ref="I104:J104"/>
    <mergeCell ref="B108:B110"/>
    <mergeCell ref="C108:C110"/>
    <mergeCell ref="D108:D110"/>
    <mergeCell ref="E108:E110"/>
    <mergeCell ref="F108:F110"/>
    <mergeCell ref="G108:L108"/>
    <mergeCell ref="G284:P284"/>
    <mergeCell ref="J278:N278"/>
    <mergeCell ref="B278:B279"/>
    <mergeCell ref="C278:C279"/>
    <mergeCell ref="D278:D279"/>
    <mergeCell ref="E278:E279"/>
    <mergeCell ref="F278:F279"/>
    <mergeCell ref="G278:I279"/>
    <mergeCell ref="M209:M210"/>
    <mergeCell ref="I205:J205"/>
    <mergeCell ref="B191:C191"/>
    <mergeCell ref="D191:D192"/>
    <mergeCell ref="G183:P183"/>
    <mergeCell ref="B185:B186"/>
    <mergeCell ref="C185:G185"/>
    <mergeCell ref="J185:M185"/>
    <mergeCell ref="O185:Q185"/>
    <mergeCell ref="C209:C211"/>
    <mergeCell ref="D209:D211"/>
    <mergeCell ref="E209:E211"/>
    <mergeCell ref="F209:F211"/>
    <mergeCell ref="G209:L209"/>
    <mergeCell ref="B292:C292"/>
    <mergeCell ref="D292:D293"/>
    <mergeCell ref="B286:B287"/>
    <mergeCell ref="C286:G286"/>
    <mergeCell ref="J286:M286"/>
    <mergeCell ref="S387:S388"/>
    <mergeCell ref="V387:V388"/>
    <mergeCell ref="X387:X388"/>
    <mergeCell ref="V209:W209"/>
    <mergeCell ref="X209:AC209"/>
    <mergeCell ref="Q278:R278"/>
    <mergeCell ref="T278:T279"/>
    <mergeCell ref="U278:V278"/>
    <mergeCell ref="M279:N279"/>
    <mergeCell ref="Q279:R279"/>
    <mergeCell ref="M243:M244"/>
    <mergeCell ref="V243:W243"/>
    <mergeCell ref="X243:AC243"/>
    <mergeCell ref="S286:S287"/>
    <mergeCell ref="V286:V287"/>
    <mergeCell ref="X286:X287"/>
    <mergeCell ref="V310:W310"/>
    <mergeCell ref="X310:AC310"/>
    <mergeCell ref="X344:AC344"/>
    <mergeCell ref="O286:Q286"/>
    <mergeCell ref="R286:R287"/>
    <mergeCell ref="B393:C393"/>
    <mergeCell ref="D393:D394"/>
    <mergeCell ref="G385:P385"/>
    <mergeCell ref="B387:B388"/>
    <mergeCell ref="C387:G387"/>
    <mergeCell ref="J387:M387"/>
    <mergeCell ref="O387:Q387"/>
    <mergeCell ref="R387:R388"/>
    <mergeCell ref="J379:N379"/>
    <mergeCell ref="Q379:R379"/>
    <mergeCell ref="B344:B346"/>
    <mergeCell ref="C344:C346"/>
    <mergeCell ref="D344:D346"/>
    <mergeCell ref="E344:E346"/>
    <mergeCell ref="F344:F346"/>
    <mergeCell ref="G344:L344"/>
    <mergeCell ref="T379:T380"/>
    <mergeCell ref="U379:V379"/>
    <mergeCell ref="M380:N380"/>
    <mergeCell ref="Q380:R380"/>
    <mergeCell ref="M344:M345"/>
    <mergeCell ref="V344:W344"/>
    <mergeCell ref="B379:B380"/>
    <mergeCell ref="C379:C380"/>
    <mergeCell ref="D379:D380"/>
    <mergeCell ref="E379:E380"/>
    <mergeCell ref="F379:F380"/>
    <mergeCell ref="G379:I380"/>
    <mergeCell ref="R344:T344"/>
    <mergeCell ref="S345:T345"/>
    <mergeCell ref="B310:B312"/>
    <mergeCell ref="C310:C312"/>
    <mergeCell ref="D310:D312"/>
    <mergeCell ref="E310:E312"/>
    <mergeCell ref="F310:F312"/>
    <mergeCell ref="G310:L310"/>
    <mergeCell ref="M310:M311"/>
    <mergeCell ref="S311:T311"/>
    <mergeCell ref="R108:T108"/>
    <mergeCell ref="S109:T109"/>
    <mergeCell ref="R142:T142"/>
    <mergeCell ref="S143:T143"/>
    <mergeCell ref="R209:T209"/>
    <mergeCell ref="S210:T210"/>
    <mergeCell ref="R243:T243"/>
    <mergeCell ref="S244:T244"/>
    <mergeCell ref="R310:T310"/>
    <mergeCell ref="B243:B245"/>
    <mergeCell ref="C243:C245"/>
    <mergeCell ref="D243:D245"/>
    <mergeCell ref="E243:E245"/>
    <mergeCell ref="F243:F245"/>
    <mergeCell ref="G243:L243"/>
    <mergeCell ref="B209:B21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이름이 지정된 범위</vt:lpstr>
      </vt:variant>
      <vt:variant>
        <vt:i4>59</vt:i4>
      </vt:variant>
    </vt:vector>
  </HeadingPairs>
  <TitlesOfParts>
    <vt:vector size="77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Angle_4_R1</vt:lpstr>
      <vt:lpstr>Angle_4_R2</vt:lpstr>
      <vt:lpstr>Angle_4_R3</vt:lpstr>
      <vt:lpstr>Angle_4_R4</vt:lpstr>
      <vt:lpstr>Angle_4_R5</vt:lpstr>
      <vt:lpstr>Angle_4_R6</vt:lpstr>
      <vt:lpstr>Angle_4_R7</vt:lpstr>
      <vt:lpstr>Angle_4_R8</vt:lpstr>
      <vt:lpstr>Angle_4_R1_CMC</vt:lpstr>
      <vt:lpstr>Angle_4_R1_Condition</vt:lpstr>
      <vt:lpstr>Angle_4_R1_Resolution</vt:lpstr>
      <vt:lpstr>Angle_4_R1_Result</vt:lpstr>
      <vt:lpstr>Angle_4_R1_Spec</vt:lpstr>
      <vt:lpstr>Angle_4_R1_STD1</vt:lpstr>
      <vt:lpstr>Angle_4_R2!Angle_4_R2_CMC</vt:lpstr>
      <vt:lpstr>Angle_4_R2!Angle_4_R2_Condition</vt:lpstr>
      <vt:lpstr>Angle_4_R2!Angle_4_R2_Resolution</vt:lpstr>
      <vt:lpstr>Angle_4_R2!Angle_4_R2_Result</vt:lpstr>
      <vt:lpstr>Angle_4_R2!Angle_4_R2_Spec</vt:lpstr>
      <vt:lpstr>Angle_4_R2!Angle_4_R2_STD1</vt:lpstr>
      <vt:lpstr>Angle_4_R3!Angle_4_R3_CMC</vt:lpstr>
      <vt:lpstr>Angle_4_R3!Angle_4_R3_Condition</vt:lpstr>
      <vt:lpstr>Angle_4_R3!Angle_4_R3_Resolution</vt:lpstr>
      <vt:lpstr>Angle_4_R3!Angle_4_R3_Result</vt:lpstr>
      <vt:lpstr>Angle_4_R3!Angle_4_R3_Spec</vt:lpstr>
      <vt:lpstr>Angle_4_R3!Angle_4_R3_STD1</vt:lpstr>
      <vt:lpstr>Angle_4_R4!Angle_4_R4_CMC</vt:lpstr>
      <vt:lpstr>Angle_4_R4!Angle_4_R4_Condition</vt:lpstr>
      <vt:lpstr>Angle_4_R4!Angle_4_R4_Resolution</vt:lpstr>
      <vt:lpstr>Angle_4_R4!Angle_4_R4_Result</vt:lpstr>
      <vt:lpstr>Angle_4_R4!Angle_4_R4_Spec</vt:lpstr>
      <vt:lpstr>Angle_4_R4!Angle_4_R4_STD1</vt:lpstr>
      <vt:lpstr>Angle_4_R5!Angle_4_R5_CMC</vt:lpstr>
      <vt:lpstr>Angle_4_R5!Angle_4_R5_Condition</vt:lpstr>
      <vt:lpstr>Angle_4_R5!Angle_4_R5_Resolution</vt:lpstr>
      <vt:lpstr>Angle_4_R5!Angle_4_R5_Result</vt:lpstr>
      <vt:lpstr>Angle_4_R5!Angle_4_R5_Spec</vt:lpstr>
      <vt:lpstr>Angle_4_R5!Angle_4_R5_STD1</vt:lpstr>
      <vt:lpstr>Angle_4_R6!Angle_4_R6_CMC</vt:lpstr>
      <vt:lpstr>Angle_4_R6!Angle_4_R6_Condition</vt:lpstr>
      <vt:lpstr>Angle_4_R6!Angle_4_R6_Resolution</vt:lpstr>
      <vt:lpstr>Angle_4_R6!Angle_4_R6_Result</vt:lpstr>
      <vt:lpstr>Angle_4_R6!Angle_4_R6_Spec</vt:lpstr>
      <vt:lpstr>Angle_4_R6!Angle_4_R6_STD1</vt:lpstr>
      <vt:lpstr>Angle_4_R7!Angle_4_R7_CMC</vt:lpstr>
      <vt:lpstr>Angle_4_R7!Angle_4_R7_Condition</vt:lpstr>
      <vt:lpstr>Angle_4_R7!Angle_4_R7_Resolution</vt:lpstr>
      <vt:lpstr>Angle_4_R7!Angle_4_R7_Result</vt:lpstr>
      <vt:lpstr>Angle_4_R7!Angle_4_R7_Spec</vt:lpstr>
      <vt:lpstr>Angle_4_R7!Angle_4_R7_STD1</vt:lpstr>
      <vt:lpstr>Angle_4_R8!Angle_4_R8_CMC</vt:lpstr>
      <vt:lpstr>Angle_4_R8!Angle_4_R8_Condition</vt:lpstr>
      <vt:lpstr>Angle_4_R8!Angle_4_R8_Resolution</vt:lpstr>
      <vt:lpstr>Angle_4_R8!Angle_4_R8_Result</vt:lpstr>
      <vt:lpstr>Angle_4_R8!Angle_4_R8_Spec</vt:lpstr>
      <vt:lpstr>Angle_4_R8!Angle_4_R8_STD1</vt:lpstr>
      <vt:lpstr>'교정결과-E'!B_Tag</vt:lpstr>
      <vt:lpstr>'교정결과-HY'!B_Tag</vt:lpstr>
      <vt:lpstr>B_Tag</vt:lpstr>
      <vt:lpstr>판정결과!B_Tag_2</vt:lpstr>
      <vt:lpstr>부록!B_Tag_3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2021-04-30T08:05:38Z</cp:lastPrinted>
  <dcterms:created xsi:type="dcterms:W3CDTF">2004-11-10T00:11:43Z</dcterms:created>
  <dcterms:modified xsi:type="dcterms:W3CDTF">2021-10-21T07:38:37Z</dcterms:modified>
</cp:coreProperties>
</file>