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31" r:id="rId3"/>
    <sheet name="교정결과-HY" sheetId="34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불안정성" sheetId="33" r:id="rId10"/>
    <sheet name="STD_Data" sheetId="29" r:id="rId11"/>
    <sheet name="Mass_2_1" sheetId="14" r:id="rId12"/>
  </sheets>
  <definedNames>
    <definedName name="_xlnm._FilterDatabase" localSheetId="0" hidden="1">기본정보!#REF!</definedName>
    <definedName name="B_Tag" localSheetId="2">'교정결과-E'!$B$63:$J$63</definedName>
    <definedName name="B_Tag" localSheetId="3">'교정결과-HY'!$B$57:$Q$57</definedName>
    <definedName name="B_Tag">교정결과!$B$61:$J$61</definedName>
    <definedName name="B_Tag_2" localSheetId="4">판정결과!$B$55:$K$55</definedName>
    <definedName name="B_Tag_3" localSheetId="5">부록!$B$11:$K$11</definedName>
    <definedName name="Header_1" localSheetId="2">'교정결과-E'!$C$11:$H$15</definedName>
    <definedName name="Header_1">교정결과!$C$11:$H$14</definedName>
    <definedName name="Header2_1">판정결과!$C$11:$H$14</definedName>
    <definedName name="Mass_2_1_CMC">Mass_2_1!$J$4:$L$43</definedName>
    <definedName name="Mass_2_1_Condition">Mass_2_1!$A$4:$I$43</definedName>
    <definedName name="Mass_2_1_Resolution">Mass_2_1!$M$4:$P$43</definedName>
    <definedName name="Mass_2_1_Result">Mass_2_1!$U$4:$EJ$16</definedName>
    <definedName name="Mass_2_1_Spec">Mass_2_1!$Q$4:$S$43</definedName>
    <definedName name="Mass_2_1_STD1">Mass_2_1!$A$48</definedName>
    <definedName name="Mass_2_1_STD2">Mass_2_1!$L$48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B3" i="21" l="1"/>
  <c r="D19" i="21" l="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18" i="21"/>
  <c r="H19" i="21" l="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18" i="21"/>
  <c r="F9" i="34" l="1"/>
  <c r="F8" i="34"/>
  <c r="F7" i="34"/>
  <c r="F6" i="34"/>
  <c r="A4" i="34"/>
  <c r="C19" i="21" l="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18" i="21"/>
  <c r="BB19" i="21" l="1"/>
  <c r="BB20" i="21"/>
  <c r="BB21" i="21"/>
  <c r="BB22" i="21"/>
  <c r="BB23" i="21"/>
  <c r="BB24" i="21"/>
  <c r="BB25" i="21"/>
  <c r="BB26" i="21"/>
  <c r="BB27" i="21"/>
  <c r="BB28" i="21"/>
  <c r="BB29" i="21"/>
  <c r="BB30" i="21"/>
  <c r="BB31" i="21"/>
  <c r="BB32" i="21"/>
  <c r="BB33" i="21"/>
  <c r="BB34" i="21"/>
  <c r="BB35" i="21"/>
  <c r="BB36" i="21"/>
  <c r="BB37" i="21"/>
  <c r="BB38" i="21"/>
  <c r="BB39" i="21"/>
  <c r="BB40" i="21"/>
  <c r="BB41" i="21"/>
  <c r="BB42" i="21"/>
  <c r="BB43" i="21"/>
  <c r="BB44" i="21"/>
  <c r="BB45" i="21"/>
  <c r="BB46" i="21"/>
  <c r="BB47" i="21"/>
  <c r="BB48" i="21"/>
  <c r="BB49" i="21"/>
  <c r="BB50" i="21"/>
  <c r="BB51" i="21"/>
  <c r="BB52" i="21"/>
  <c r="BB53" i="21"/>
  <c r="BB54" i="21"/>
  <c r="BB55" i="21"/>
  <c r="BB56" i="21"/>
  <c r="BB57" i="21"/>
  <c r="BB18" i="21"/>
  <c r="AL19" i="21" l="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39" i="21"/>
  <c r="AL40" i="21"/>
  <c r="AL41" i="21"/>
  <c r="AL42" i="21"/>
  <c r="AL43" i="21"/>
  <c r="AL44" i="21"/>
  <c r="AL45" i="21"/>
  <c r="AL46" i="21"/>
  <c r="AL47" i="21"/>
  <c r="AL48" i="21"/>
  <c r="AL49" i="21"/>
  <c r="AL50" i="21"/>
  <c r="AL51" i="21"/>
  <c r="AL52" i="21"/>
  <c r="AL53" i="21"/>
  <c r="AL54" i="21"/>
  <c r="AL55" i="21"/>
  <c r="AL56" i="21"/>
  <c r="AL57" i="21"/>
  <c r="AL18" i="21"/>
  <c r="DO111" i="21" l="1"/>
  <c r="DL111" i="21"/>
  <c r="DI111" i="21"/>
  <c r="DF111" i="21"/>
  <c r="DC111" i="21"/>
  <c r="CZ111" i="21"/>
  <c r="CW111" i="21"/>
  <c r="CT111" i="21"/>
  <c r="CQ111" i="21"/>
  <c r="CN111" i="21"/>
  <c r="DQ110" i="21"/>
  <c r="DP110" i="21"/>
  <c r="DO110" i="21"/>
  <c r="DN110" i="21"/>
  <c r="DM110" i="21"/>
  <c r="DL110" i="21"/>
  <c r="DK110" i="21"/>
  <c r="DJ110" i="21"/>
  <c r="DI110" i="21"/>
  <c r="DH110" i="21"/>
  <c r="DG110" i="21"/>
  <c r="DF110" i="21"/>
  <c r="DE110" i="21"/>
  <c r="DD110" i="21"/>
  <c r="DC110" i="21"/>
  <c r="DB110" i="21"/>
  <c r="DA110" i="21"/>
  <c r="CZ110" i="21"/>
  <c r="CY110" i="21"/>
  <c r="CX110" i="21"/>
  <c r="CW110" i="21"/>
  <c r="CV110" i="21"/>
  <c r="CU110" i="21"/>
  <c r="CT110" i="21"/>
  <c r="CS110" i="21"/>
  <c r="CR110" i="21"/>
  <c r="CQ110" i="21"/>
  <c r="CP110" i="21"/>
  <c r="CO110" i="21"/>
  <c r="CN110" i="21"/>
  <c r="DQ109" i="21"/>
  <c r="DP109" i="21"/>
  <c r="DO109" i="21"/>
  <c r="DN109" i="21"/>
  <c r="DM109" i="21"/>
  <c r="DL109" i="21"/>
  <c r="DK109" i="21"/>
  <c r="DJ109" i="21"/>
  <c r="DI109" i="21"/>
  <c r="DH109" i="21"/>
  <c r="DG109" i="21"/>
  <c r="DF109" i="21"/>
  <c r="DE109" i="21"/>
  <c r="DD109" i="21"/>
  <c r="DC109" i="21"/>
  <c r="DB109" i="21"/>
  <c r="DA109" i="21"/>
  <c r="CZ109" i="21"/>
  <c r="CY109" i="21"/>
  <c r="CX109" i="21"/>
  <c r="CW109" i="21"/>
  <c r="CV109" i="21"/>
  <c r="CU109" i="21"/>
  <c r="CT109" i="21"/>
  <c r="CS109" i="21"/>
  <c r="CR109" i="21"/>
  <c r="CQ109" i="21"/>
  <c r="CP109" i="21"/>
  <c r="CO109" i="21"/>
  <c r="CN109" i="21"/>
  <c r="DQ108" i="21"/>
  <c r="DP108" i="21"/>
  <c r="DO108" i="21"/>
  <c r="DN108" i="21"/>
  <c r="DM108" i="21"/>
  <c r="DL108" i="21"/>
  <c r="DK108" i="21"/>
  <c r="DJ108" i="21"/>
  <c r="DI108" i="21"/>
  <c r="DH108" i="21"/>
  <c r="DG108" i="21"/>
  <c r="DF108" i="21"/>
  <c r="DE108" i="21"/>
  <c r="DD108" i="21"/>
  <c r="DC108" i="21"/>
  <c r="DB108" i="21"/>
  <c r="DA108" i="21"/>
  <c r="CZ108" i="21"/>
  <c r="CY108" i="21"/>
  <c r="CX108" i="21"/>
  <c r="CW108" i="21"/>
  <c r="CV108" i="21"/>
  <c r="CU108" i="21"/>
  <c r="CT108" i="21"/>
  <c r="CS108" i="21"/>
  <c r="CR108" i="21"/>
  <c r="CQ108" i="21"/>
  <c r="CP108" i="21"/>
  <c r="CO108" i="21"/>
  <c r="CN108" i="21"/>
  <c r="DQ107" i="21"/>
  <c r="DP107" i="21"/>
  <c r="DO107" i="21"/>
  <c r="DN107" i="21"/>
  <c r="DM107" i="21"/>
  <c r="DL107" i="21"/>
  <c r="DK107" i="21"/>
  <c r="DJ107" i="21"/>
  <c r="DI107" i="21"/>
  <c r="DH107" i="21"/>
  <c r="DG107" i="21"/>
  <c r="DF107" i="21"/>
  <c r="DE107" i="21"/>
  <c r="DD107" i="21"/>
  <c r="DC107" i="21"/>
  <c r="DB107" i="21"/>
  <c r="DA107" i="21"/>
  <c r="CZ107" i="21"/>
  <c r="CY107" i="21"/>
  <c r="CX107" i="21"/>
  <c r="CW107" i="21"/>
  <c r="CV107" i="21"/>
  <c r="CU107" i="21"/>
  <c r="CT107" i="21"/>
  <c r="CS107" i="21"/>
  <c r="CR107" i="21"/>
  <c r="CQ107" i="21"/>
  <c r="CP107" i="21"/>
  <c r="CO107" i="21"/>
  <c r="CN107" i="21"/>
  <c r="DQ106" i="21"/>
  <c r="DP106" i="21"/>
  <c r="DO106" i="21"/>
  <c r="DN106" i="21"/>
  <c r="DM106" i="21"/>
  <c r="DL106" i="21"/>
  <c r="DK106" i="21"/>
  <c r="DJ106" i="21"/>
  <c r="DI106" i="21"/>
  <c r="DH106" i="21"/>
  <c r="DG106" i="21"/>
  <c r="DF106" i="21"/>
  <c r="DE106" i="21"/>
  <c r="DD106" i="21"/>
  <c r="DC106" i="21"/>
  <c r="DB106" i="21"/>
  <c r="DA106" i="21"/>
  <c r="CZ106" i="21"/>
  <c r="CY106" i="21"/>
  <c r="CX106" i="21"/>
  <c r="CW106" i="21"/>
  <c r="CV106" i="21"/>
  <c r="CU106" i="21"/>
  <c r="CT106" i="21"/>
  <c r="CS106" i="21"/>
  <c r="CR106" i="21"/>
  <c r="CQ106" i="21"/>
  <c r="CP106" i="21"/>
  <c r="CO106" i="21"/>
  <c r="CN106" i="21"/>
  <c r="DQ105" i="21"/>
  <c r="DP105" i="21"/>
  <c r="DO105" i="21"/>
  <c r="DN105" i="21"/>
  <c r="DM105" i="21"/>
  <c r="DL105" i="21"/>
  <c r="DK105" i="21"/>
  <c r="DJ105" i="21"/>
  <c r="DI105" i="21"/>
  <c r="DH105" i="21"/>
  <c r="DG105" i="21"/>
  <c r="DF105" i="21"/>
  <c r="DE105" i="21"/>
  <c r="DD105" i="21"/>
  <c r="DC105" i="21"/>
  <c r="DB105" i="21"/>
  <c r="DA105" i="21"/>
  <c r="CZ105" i="21"/>
  <c r="CY105" i="21"/>
  <c r="CX105" i="21"/>
  <c r="CW105" i="21"/>
  <c r="CV105" i="21"/>
  <c r="CU105" i="21"/>
  <c r="CT105" i="21"/>
  <c r="CS105" i="21"/>
  <c r="CR105" i="21"/>
  <c r="CQ105" i="21"/>
  <c r="CP105" i="21"/>
  <c r="CO105" i="21"/>
  <c r="CN105" i="21"/>
  <c r="DO103" i="21"/>
  <c r="DO119" i="21" s="1"/>
  <c r="DL103" i="21"/>
  <c r="DL119" i="21" s="1"/>
  <c r="DI103" i="21"/>
  <c r="DI119" i="21" s="1"/>
  <c r="DF103" i="21"/>
  <c r="DF119" i="21" s="1"/>
  <c r="DC103" i="21"/>
  <c r="DC119" i="21" s="1"/>
  <c r="CZ103" i="21"/>
  <c r="CZ119" i="21" s="1"/>
  <c r="CW103" i="21"/>
  <c r="CW119" i="21" s="1"/>
  <c r="CT103" i="21"/>
  <c r="CT119" i="21" s="1"/>
  <c r="CQ103" i="21"/>
  <c r="CQ119" i="21" s="1"/>
  <c r="CN103" i="21"/>
  <c r="CN119" i="21" s="1"/>
  <c r="CK111" i="21"/>
  <c r="CH111" i="21"/>
  <c r="CE111" i="21"/>
  <c r="CB111" i="21"/>
  <c r="BY111" i="21"/>
  <c r="BV111" i="21"/>
  <c r="BS111" i="21"/>
  <c r="BP111" i="21"/>
  <c r="BM111" i="21"/>
  <c r="BJ111" i="21"/>
  <c r="CM110" i="21"/>
  <c r="CL110" i="21"/>
  <c r="CK110" i="21"/>
  <c r="CJ110" i="21"/>
  <c r="CI110" i="21"/>
  <c r="CH110" i="21"/>
  <c r="CG110" i="21"/>
  <c r="CF110" i="21"/>
  <c r="CE110" i="21"/>
  <c r="CD110" i="21"/>
  <c r="CC110" i="21"/>
  <c r="CB110" i="21"/>
  <c r="CA110" i="21"/>
  <c r="BZ110" i="21"/>
  <c r="BY110" i="21"/>
  <c r="BX110" i="21"/>
  <c r="BW110" i="21"/>
  <c r="BV110" i="21"/>
  <c r="BU110" i="21"/>
  <c r="BT110" i="21"/>
  <c r="BS110" i="21"/>
  <c r="BR110" i="21"/>
  <c r="BQ110" i="21"/>
  <c r="BP110" i="21"/>
  <c r="BO110" i="21"/>
  <c r="BN110" i="21"/>
  <c r="BM110" i="21"/>
  <c r="BL110" i="21"/>
  <c r="BK110" i="21"/>
  <c r="BJ110" i="21"/>
  <c r="CM109" i="21"/>
  <c r="CL109" i="21"/>
  <c r="CK109" i="21"/>
  <c r="CJ109" i="21"/>
  <c r="CI109" i="21"/>
  <c r="CH109" i="21"/>
  <c r="CG109" i="21"/>
  <c r="CF109" i="21"/>
  <c r="CE109" i="21"/>
  <c r="CD109" i="21"/>
  <c r="CC109" i="21"/>
  <c r="CB109" i="21"/>
  <c r="CA109" i="21"/>
  <c r="BZ109" i="21"/>
  <c r="BY109" i="21"/>
  <c r="BX109" i="21"/>
  <c r="BW109" i="21"/>
  <c r="BV109" i="21"/>
  <c r="BU109" i="21"/>
  <c r="BT109" i="21"/>
  <c r="BS109" i="21"/>
  <c r="BR109" i="21"/>
  <c r="BQ109" i="21"/>
  <c r="BP109" i="21"/>
  <c r="BO109" i="21"/>
  <c r="BN109" i="21"/>
  <c r="BM109" i="21"/>
  <c r="BL109" i="21"/>
  <c r="BK109" i="21"/>
  <c r="BJ109" i="21"/>
  <c r="CM108" i="21"/>
  <c r="CL108" i="21"/>
  <c r="CK108" i="21"/>
  <c r="CJ108" i="21"/>
  <c r="CI108" i="21"/>
  <c r="CH108" i="21"/>
  <c r="CG108" i="21"/>
  <c r="CF108" i="21"/>
  <c r="CE108" i="21"/>
  <c r="CD108" i="21"/>
  <c r="CC108" i="21"/>
  <c r="CB108" i="21"/>
  <c r="CA108" i="21"/>
  <c r="BZ108" i="21"/>
  <c r="BY108" i="21"/>
  <c r="BX108" i="21"/>
  <c r="BW108" i="21"/>
  <c r="BV108" i="21"/>
  <c r="BU108" i="21"/>
  <c r="BT108" i="21"/>
  <c r="BS108" i="21"/>
  <c r="BR108" i="21"/>
  <c r="BQ108" i="21"/>
  <c r="BP108" i="21"/>
  <c r="BO108" i="21"/>
  <c r="BN108" i="21"/>
  <c r="BM108" i="21"/>
  <c r="BL108" i="21"/>
  <c r="BK108" i="21"/>
  <c r="BJ108" i="21"/>
  <c r="CM107" i="21"/>
  <c r="CL107" i="21"/>
  <c r="CK107" i="21"/>
  <c r="CJ107" i="21"/>
  <c r="CI107" i="21"/>
  <c r="CH107" i="21"/>
  <c r="CG107" i="21"/>
  <c r="CF107" i="21"/>
  <c r="CE107" i="21"/>
  <c r="CD107" i="21"/>
  <c r="CC107" i="21"/>
  <c r="CB107" i="21"/>
  <c r="CA107" i="21"/>
  <c r="BZ107" i="21"/>
  <c r="BY107" i="21"/>
  <c r="BX107" i="21"/>
  <c r="BW107" i="21"/>
  <c r="BV107" i="21"/>
  <c r="BU107" i="21"/>
  <c r="BT107" i="21"/>
  <c r="BS107" i="21"/>
  <c r="BR107" i="21"/>
  <c r="BQ107" i="21"/>
  <c r="BP107" i="21"/>
  <c r="BO107" i="21"/>
  <c r="BN107" i="21"/>
  <c r="BM107" i="21"/>
  <c r="BL107" i="21"/>
  <c r="BK107" i="21"/>
  <c r="BJ107" i="21"/>
  <c r="CM106" i="21"/>
  <c r="CL106" i="21"/>
  <c r="CK106" i="21"/>
  <c r="CJ106" i="21"/>
  <c r="CI106" i="21"/>
  <c r="CH106" i="21"/>
  <c r="CG106" i="21"/>
  <c r="CF106" i="21"/>
  <c r="CE106" i="21"/>
  <c r="CD106" i="21"/>
  <c r="CC106" i="21"/>
  <c r="CB106" i="21"/>
  <c r="CA106" i="21"/>
  <c r="BZ106" i="21"/>
  <c r="BY106" i="21"/>
  <c r="BX106" i="21"/>
  <c r="BW106" i="21"/>
  <c r="BV106" i="21"/>
  <c r="BU106" i="21"/>
  <c r="BT106" i="21"/>
  <c r="BS106" i="21"/>
  <c r="BR106" i="21"/>
  <c r="BQ106" i="21"/>
  <c r="BP106" i="21"/>
  <c r="BO106" i="21"/>
  <c r="BN106" i="21"/>
  <c r="BM106" i="21"/>
  <c r="BL106" i="21"/>
  <c r="BK106" i="21"/>
  <c r="BJ106" i="21"/>
  <c r="CM105" i="21"/>
  <c r="CL105" i="21"/>
  <c r="CK105" i="21"/>
  <c r="CJ105" i="21"/>
  <c r="CI105" i="21"/>
  <c r="CH105" i="21"/>
  <c r="CG105" i="21"/>
  <c r="CF105" i="21"/>
  <c r="CE105" i="21"/>
  <c r="CD105" i="21"/>
  <c r="CC105" i="21"/>
  <c r="CB105" i="21"/>
  <c r="CA105" i="21"/>
  <c r="BZ105" i="21"/>
  <c r="BY105" i="21"/>
  <c r="BX105" i="21"/>
  <c r="BW105" i="21"/>
  <c r="BV105" i="21"/>
  <c r="BU105" i="21"/>
  <c r="BT105" i="21"/>
  <c r="BS105" i="21"/>
  <c r="BR105" i="21"/>
  <c r="BQ105" i="21"/>
  <c r="BP105" i="21"/>
  <c r="BO105" i="21"/>
  <c r="BN105" i="21"/>
  <c r="BM105" i="21"/>
  <c r="BL105" i="21"/>
  <c r="BK105" i="21"/>
  <c r="BJ105" i="21"/>
  <c r="CK103" i="21"/>
  <c r="CK119" i="21" s="1"/>
  <c r="CH103" i="21"/>
  <c r="CH119" i="21" s="1"/>
  <c r="CE103" i="21"/>
  <c r="CE119" i="21" s="1"/>
  <c r="CB103" i="21"/>
  <c r="CB119" i="21" s="1"/>
  <c r="BY103" i="21"/>
  <c r="BY119" i="21" s="1"/>
  <c r="BV103" i="21"/>
  <c r="BV119" i="21" s="1"/>
  <c r="BS103" i="21"/>
  <c r="BS119" i="21" s="1"/>
  <c r="BP103" i="21"/>
  <c r="BP119" i="21" s="1"/>
  <c r="BM103" i="21"/>
  <c r="BM119" i="21" s="1"/>
  <c r="BJ103" i="21"/>
  <c r="BJ119" i="21" s="1"/>
  <c r="BG111" i="21"/>
  <c r="BD111" i="21"/>
  <c r="BA111" i="21"/>
  <c r="AX111" i="21"/>
  <c r="AU111" i="21"/>
  <c r="AR111" i="21"/>
  <c r="AO111" i="21"/>
  <c r="AL111" i="21"/>
  <c r="AI111" i="21"/>
  <c r="AF111" i="21"/>
  <c r="BI110" i="21"/>
  <c r="BH110" i="21"/>
  <c r="BG110" i="21"/>
  <c r="BF110" i="21"/>
  <c r="BE110" i="21"/>
  <c r="BD110" i="21"/>
  <c r="BC110" i="21"/>
  <c r="BB110" i="21"/>
  <c r="BA110" i="21"/>
  <c r="AZ110" i="21"/>
  <c r="AY110" i="21"/>
  <c r="AX110" i="21"/>
  <c r="AW110" i="21"/>
  <c r="AV110" i="21"/>
  <c r="AU110" i="21"/>
  <c r="AT110" i="21"/>
  <c r="AS110" i="21"/>
  <c r="AR110" i="21"/>
  <c r="AQ110" i="21"/>
  <c r="AP110" i="21"/>
  <c r="AO110" i="21"/>
  <c r="AN110" i="21"/>
  <c r="AM110" i="21"/>
  <c r="AL110" i="21"/>
  <c r="AK110" i="21"/>
  <c r="AJ110" i="21"/>
  <c r="AI110" i="21"/>
  <c r="AH110" i="21"/>
  <c r="AG110" i="21"/>
  <c r="AF110" i="21"/>
  <c r="BI109" i="21"/>
  <c r="BH109" i="21"/>
  <c r="BG109" i="21"/>
  <c r="BF109" i="21"/>
  <c r="BE109" i="21"/>
  <c r="BD109" i="21"/>
  <c r="BC109" i="21"/>
  <c r="BB109" i="21"/>
  <c r="BA109" i="21"/>
  <c r="AZ109" i="21"/>
  <c r="AY109" i="21"/>
  <c r="AX109" i="21"/>
  <c r="AW109" i="21"/>
  <c r="AV109" i="21"/>
  <c r="AU109" i="21"/>
  <c r="AT109" i="21"/>
  <c r="AS109" i="21"/>
  <c r="AR109" i="21"/>
  <c r="AQ109" i="21"/>
  <c r="AP109" i="21"/>
  <c r="AO109" i="21"/>
  <c r="AN109" i="21"/>
  <c r="AM109" i="21"/>
  <c r="AL109" i="21"/>
  <c r="AK109" i="21"/>
  <c r="AJ109" i="21"/>
  <c r="AI109" i="21"/>
  <c r="AH109" i="21"/>
  <c r="AG109" i="21"/>
  <c r="AF109" i="21"/>
  <c r="BI108" i="21"/>
  <c r="BH108" i="21"/>
  <c r="BG108" i="21"/>
  <c r="BF108" i="21"/>
  <c r="BE108" i="21"/>
  <c r="BD108" i="21"/>
  <c r="BC108" i="21"/>
  <c r="BB108" i="21"/>
  <c r="BA108" i="21"/>
  <c r="AZ108" i="21"/>
  <c r="AY108" i="21"/>
  <c r="AX108" i="21"/>
  <c r="AW108" i="21"/>
  <c r="AV108" i="21"/>
  <c r="AU108" i="21"/>
  <c r="AT108" i="21"/>
  <c r="AS108" i="21"/>
  <c r="AR108" i="21"/>
  <c r="AQ108" i="21"/>
  <c r="AP108" i="21"/>
  <c r="AO108" i="21"/>
  <c r="AN108" i="21"/>
  <c r="AM108" i="21"/>
  <c r="AL108" i="21"/>
  <c r="AK108" i="21"/>
  <c r="AJ108" i="21"/>
  <c r="AI108" i="21"/>
  <c r="AH108" i="21"/>
  <c r="AG108" i="21"/>
  <c r="AF108" i="21"/>
  <c r="BI107" i="21"/>
  <c r="BH107" i="21"/>
  <c r="BG107" i="21"/>
  <c r="BF107" i="21"/>
  <c r="BE107" i="21"/>
  <c r="BD107" i="21"/>
  <c r="BC107" i="21"/>
  <c r="BB107" i="21"/>
  <c r="BA107" i="21"/>
  <c r="AZ107" i="21"/>
  <c r="AY107" i="21"/>
  <c r="AX107" i="21"/>
  <c r="AW107" i="21"/>
  <c r="AV107" i="21"/>
  <c r="AU107" i="21"/>
  <c r="AT107" i="21"/>
  <c r="AS107" i="21"/>
  <c r="AR107" i="21"/>
  <c r="AQ107" i="21"/>
  <c r="AP107" i="21"/>
  <c r="AO107" i="21"/>
  <c r="AN107" i="21"/>
  <c r="AM107" i="21"/>
  <c r="AL107" i="21"/>
  <c r="AK107" i="21"/>
  <c r="AJ107" i="21"/>
  <c r="AI107" i="21"/>
  <c r="AH107" i="21"/>
  <c r="AG107" i="21"/>
  <c r="AF107" i="21"/>
  <c r="BI106" i="21"/>
  <c r="BH106" i="21"/>
  <c r="BG106" i="21"/>
  <c r="BF106" i="21"/>
  <c r="BE106" i="21"/>
  <c r="BD106" i="21"/>
  <c r="BC106" i="21"/>
  <c r="BB106" i="21"/>
  <c r="BA106" i="21"/>
  <c r="AZ106" i="21"/>
  <c r="AY106" i="21"/>
  <c r="AX106" i="21"/>
  <c r="AW106" i="21"/>
  <c r="AV106" i="21"/>
  <c r="AU106" i="21"/>
  <c r="AT106" i="21"/>
  <c r="AS106" i="21"/>
  <c r="AR106" i="21"/>
  <c r="AQ106" i="21"/>
  <c r="AP106" i="21"/>
  <c r="AO106" i="21"/>
  <c r="AN106" i="21"/>
  <c r="AM106" i="21"/>
  <c r="AL106" i="21"/>
  <c r="AK106" i="21"/>
  <c r="AJ106" i="21"/>
  <c r="AI106" i="21"/>
  <c r="AH106" i="21"/>
  <c r="AG106" i="21"/>
  <c r="AF106" i="21"/>
  <c r="BI105" i="21"/>
  <c r="BH105" i="21"/>
  <c r="BG105" i="21"/>
  <c r="BF105" i="21"/>
  <c r="BE105" i="21"/>
  <c r="BD105" i="21"/>
  <c r="BC105" i="21"/>
  <c r="BB105" i="21"/>
  <c r="BA105" i="21"/>
  <c r="AZ105" i="21"/>
  <c r="AY105" i="21"/>
  <c r="AX105" i="21"/>
  <c r="AW105" i="21"/>
  <c r="AV105" i="21"/>
  <c r="AU105" i="21"/>
  <c r="AT105" i="21"/>
  <c r="AS105" i="21"/>
  <c r="AR105" i="21"/>
  <c r="AQ105" i="21"/>
  <c r="AP105" i="21"/>
  <c r="AO105" i="21"/>
  <c r="AN105" i="21"/>
  <c r="AM105" i="21"/>
  <c r="AL105" i="21"/>
  <c r="AK105" i="21"/>
  <c r="AJ105" i="21"/>
  <c r="AI105" i="21"/>
  <c r="AH105" i="21"/>
  <c r="AG105" i="21"/>
  <c r="AF105" i="21"/>
  <c r="BG103" i="21"/>
  <c r="BG119" i="21" s="1"/>
  <c r="BD103" i="21"/>
  <c r="BD119" i="21" s="1"/>
  <c r="BA103" i="21"/>
  <c r="BA119" i="21" s="1"/>
  <c r="AX103" i="21"/>
  <c r="AX119" i="21" s="1"/>
  <c r="AU103" i="21"/>
  <c r="AU119" i="21" s="1"/>
  <c r="AR103" i="21"/>
  <c r="AR119" i="21" s="1"/>
  <c r="AO103" i="21"/>
  <c r="AO119" i="21" s="1"/>
  <c r="AL103" i="21"/>
  <c r="AL119" i="21" s="1"/>
  <c r="AI103" i="21"/>
  <c r="AI119" i="21" s="1"/>
  <c r="AF103" i="21"/>
  <c r="AF119" i="21" s="1"/>
  <c r="AC111" i="21"/>
  <c r="Z111" i="21"/>
  <c r="W111" i="21"/>
  <c r="T111" i="21"/>
  <c r="Q111" i="21"/>
  <c r="AE110" i="21"/>
  <c r="AD110" i="21"/>
  <c r="AC110" i="21"/>
  <c r="AB110" i="21"/>
  <c r="AA110" i="21"/>
  <c r="Z110" i="21"/>
  <c r="Y110" i="21"/>
  <c r="X110" i="21"/>
  <c r="W110" i="21"/>
  <c r="V110" i="21"/>
  <c r="U110" i="21"/>
  <c r="T110" i="21"/>
  <c r="S110" i="21"/>
  <c r="R110" i="21"/>
  <c r="Q110" i="21"/>
  <c r="AE109" i="21"/>
  <c r="AD109" i="21"/>
  <c r="AC109" i="21"/>
  <c r="AB109" i="21"/>
  <c r="AA109" i="21"/>
  <c r="Z109" i="21"/>
  <c r="Y109" i="21"/>
  <c r="X109" i="21"/>
  <c r="W109" i="21"/>
  <c r="V109" i="21"/>
  <c r="U109" i="21"/>
  <c r="T109" i="21"/>
  <c r="S109" i="21"/>
  <c r="R109" i="21"/>
  <c r="Q109" i="21"/>
  <c r="AE108" i="21"/>
  <c r="AD108" i="21"/>
  <c r="AC108" i="21"/>
  <c r="AB108" i="21"/>
  <c r="AA108" i="21"/>
  <c r="Z108" i="21"/>
  <c r="Y108" i="21"/>
  <c r="X108" i="21"/>
  <c r="W108" i="21"/>
  <c r="V108" i="21"/>
  <c r="U108" i="21"/>
  <c r="T108" i="21"/>
  <c r="S108" i="21"/>
  <c r="R108" i="21"/>
  <c r="Q108" i="21"/>
  <c r="AE107" i="21"/>
  <c r="AD107" i="21"/>
  <c r="AC107" i="21"/>
  <c r="AB107" i="21"/>
  <c r="AA107" i="21"/>
  <c r="Z107" i="21"/>
  <c r="Y107" i="21"/>
  <c r="X107" i="21"/>
  <c r="W107" i="21"/>
  <c r="V107" i="21"/>
  <c r="U107" i="21"/>
  <c r="T107" i="21"/>
  <c r="S107" i="21"/>
  <c r="R107" i="21"/>
  <c r="Q107" i="21"/>
  <c r="AE106" i="21"/>
  <c r="AD106" i="21"/>
  <c r="AC106" i="21"/>
  <c r="AB106" i="21"/>
  <c r="AA106" i="21"/>
  <c r="Z106" i="21"/>
  <c r="Y106" i="21"/>
  <c r="X106" i="21"/>
  <c r="W106" i="21"/>
  <c r="V106" i="21"/>
  <c r="U106" i="21"/>
  <c r="T106" i="21"/>
  <c r="S106" i="21"/>
  <c r="R106" i="21"/>
  <c r="Q106" i="21"/>
  <c r="AE105" i="21"/>
  <c r="AD105" i="21"/>
  <c r="AC105" i="21"/>
  <c r="AB105" i="21"/>
  <c r="AA105" i="21"/>
  <c r="Z105" i="21"/>
  <c r="Y105" i="21"/>
  <c r="X105" i="21"/>
  <c r="W105" i="21"/>
  <c r="V105" i="21"/>
  <c r="U105" i="21"/>
  <c r="T105" i="21"/>
  <c r="S105" i="21"/>
  <c r="R105" i="21"/>
  <c r="Q105" i="21"/>
  <c r="AC103" i="21"/>
  <c r="AC119" i="21" s="1"/>
  <c r="Z103" i="21"/>
  <c r="Z119" i="21" s="1"/>
  <c r="W103" i="21"/>
  <c r="W119" i="21" s="1"/>
  <c r="T103" i="21"/>
  <c r="T119" i="21" s="1"/>
  <c r="Q103" i="21"/>
  <c r="Q119" i="21" s="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N103" i="21"/>
  <c r="N119" i="21" s="1"/>
  <c r="K111" i="21"/>
  <c r="M110" i="21"/>
  <c r="L110" i="21"/>
  <c r="K110" i="21"/>
  <c r="M109" i="21"/>
  <c r="L109" i="21"/>
  <c r="K109" i="21"/>
  <c r="M108" i="21"/>
  <c r="L108" i="21"/>
  <c r="K108" i="21"/>
  <c r="M107" i="21"/>
  <c r="L107" i="21"/>
  <c r="K107" i="21"/>
  <c r="M106" i="21"/>
  <c r="L106" i="21"/>
  <c r="K106" i="21"/>
  <c r="M105" i="21"/>
  <c r="L105" i="21"/>
  <c r="K105" i="21"/>
  <c r="K103" i="21"/>
  <c r="K119" i="21" s="1"/>
  <c r="H111" i="21"/>
  <c r="J110" i="21"/>
  <c r="I110" i="21"/>
  <c r="H110" i="21"/>
  <c r="J109" i="21"/>
  <c r="I109" i="21"/>
  <c r="H109" i="21"/>
  <c r="J108" i="21"/>
  <c r="I108" i="21"/>
  <c r="H108" i="21"/>
  <c r="J107" i="21"/>
  <c r="I107" i="21"/>
  <c r="H107" i="21"/>
  <c r="J106" i="21"/>
  <c r="I106" i="21"/>
  <c r="H106" i="21"/>
  <c r="J105" i="21"/>
  <c r="I105" i="21"/>
  <c r="H105" i="21"/>
  <c r="H103" i="21"/>
  <c r="H119" i="21" s="1"/>
  <c r="E111" i="21"/>
  <c r="G110" i="21"/>
  <c r="F110" i="21"/>
  <c r="E110" i="21"/>
  <c r="G109" i="21"/>
  <c r="F109" i="21"/>
  <c r="E109" i="21"/>
  <c r="G108" i="21"/>
  <c r="F108" i="21"/>
  <c r="E108" i="21"/>
  <c r="G107" i="21"/>
  <c r="F107" i="21"/>
  <c r="E107" i="21"/>
  <c r="G106" i="21"/>
  <c r="F106" i="21"/>
  <c r="E106" i="21"/>
  <c r="G105" i="21"/>
  <c r="F105" i="21"/>
  <c r="E105" i="21"/>
  <c r="E103" i="21"/>
  <c r="E119" i="21" s="1"/>
  <c r="V119" i="21" l="1"/>
  <c r="J120" i="21"/>
  <c r="M120" i="21"/>
  <c r="P120" i="21"/>
  <c r="S120" i="21"/>
  <c r="AE120" i="21"/>
  <c r="AK119" i="21"/>
  <c r="AW119" i="21"/>
  <c r="BI119" i="21"/>
  <c r="BO119" i="21"/>
  <c r="CA119" i="21"/>
  <c r="G120" i="21"/>
  <c r="G119" i="21"/>
  <c r="J119" i="21"/>
  <c r="M119" i="21"/>
  <c r="P119" i="21"/>
  <c r="S119" i="21"/>
  <c r="AK121" i="21"/>
  <c r="AW121" i="21"/>
  <c r="BI121" i="21"/>
  <c r="CM119" i="21"/>
  <c r="BO121" i="21"/>
  <c r="CA121" i="21"/>
  <c r="CM121" i="21"/>
  <c r="CS119" i="21"/>
  <c r="AE119" i="21"/>
  <c r="AB121" i="21"/>
  <c r="DE119" i="21"/>
  <c r="DQ119" i="21"/>
  <c r="CS121" i="21"/>
  <c r="DE121" i="21"/>
  <c r="DQ121" i="21"/>
  <c r="AH119" i="21"/>
  <c r="AT119" i="21"/>
  <c r="BF119" i="21"/>
  <c r="AN120" i="21"/>
  <c r="AH121" i="21"/>
  <c r="AT121" i="21"/>
  <c r="BF121" i="21"/>
  <c r="BL119" i="21"/>
  <c r="BX119" i="21"/>
  <c r="CJ119" i="21"/>
  <c r="BL121" i="21"/>
  <c r="BX121" i="21"/>
  <c r="CJ121" i="21"/>
  <c r="CP119" i="21"/>
  <c r="DB119" i="21"/>
  <c r="DN119" i="21"/>
  <c r="CP121" i="21"/>
  <c r="DB121" i="21"/>
  <c r="DN121" i="21"/>
  <c r="AB120" i="21"/>
  <c r="V126" i="21"/>
  <c r="BI126" i="21"/>
  <c r="BC120" i="21"/>
  <c r="BO126" i="21"/>
  <c r="CS126" i="21"/>
  <c r="AK126" i="21"/>
  <c r="BC122" i="21"/>
  <c r="CA126" i="21"/>
  <c r="CG120" i="21"/>
  <c r="BU122" i="21"/>
  <c r="DE126" i="21"/>
  <c r="DK122" i="21"/>
  <c r="Y126" i="21"/>
  <c r="Y121" i="21"/>
  <c r="V122" i="21"/>
  <c r="AN126" i="21"/>
  <c r="AZ120" i="21"/>
  <c r="AN122" i="21"/>
  <c r="AZ122" i="21"/>
  <c r="BR126" i="21"/>
  <c r="CD126" i="21"/>
  <c r="BR120" i="21"/>
  <c r="CD120" i="21"/>
  <c r="BR122" i="21"/>
  <c r="CD122" i="21"/>
  <c r="CV126" i="21"/>
  <c r="DH126" i="21"/>
  <c r="CV120" i="21"/>
  <c r="DH120" i="21"/>
  <c r="CV122" i="21"/>
  <c r="DH122" i="21"/>
  <c r="G122" i="21"/>
  <c r="J122" i="21"/>
  <c r="M122" i="21"/>
  <c r="P122" i="21"/>
  <c r="AB126" i="21"/>
  <c r="AB119" i="21"/>
  <c r="Y120" i="21"/>
  <c r="V121" i="21"/>
  <c r="S122" i="21"/>
  <c r="AE122" i="21"/>
  <c r="AQ126" i="21"/>
  <c r="BC126" i="21"/>
  <c r="AQ119" i="21"/>
  <c r="BC119" i="21"/>
  <c r="AK120" i="21"/>
  <c r="AW120" i="21"/>
  <c r="BI120" i="21"/>
  <c r="AQ121" i="21"/>
  <c r="BC121" i="21"/>
  <c r="AK122" i="21"/>
  <c r="AW122" i="21"/>
  <c r="BI122" i="21"/>
  <c r="BU126" i="21"/>
  <c r="CG126" i="21"/>
  <c r="BU119" i="21"/>
  <c r="CG119" i="21"/>
  <c r="BO120" i="21"/>
  <c r="CA120" i="21"/>
  <c r="CM120" i="21"/>
  <c r="BU121" i="21"/>
  <c r="CG121" i="21"/>
  <c r="BO122" i="21"/>
  <c r="CA122" i="21"/>
  <c r="CM122" i="21"/>
  <c r="CY126" i="21"/>
  <c r="DK126" i="21"/>
  <c r="CY119" i="21"/>
  <c r="DK119" i="21"/>
  <c r="CS120" i="21"/>
  <c r="DE120" i="21"/>
  <c r="DQ120" i="21"/>
  <c r="CY121" i="21"/>
  <c r="DK121" i="21"/>
  <c r="CS122" i="21"/>
  <c r="DE122" i="21"/>
  <c r="DQ122" i="21"/>
  <c r="Y122" i="21"/>
  <c r="AW126" i="21"/>
  <c r="AQ120" i="21"/>
  <c r="AQ122" i="21"/>
  <c r="CM126" i="21"/>
  <c r="BU120" i="21"/>
  <c r="CG122" i="21"/>
  <c r="DQ126" i="21"/>
  <c r="CY120" i="21"/>
  <c r="DK120" i="21"/>
  <c r="CY122" i="21"/>
  <c r="AZ126" i="21"/>
  <c r="G126" i="21"/>
  <c r="G121" i="21"/>
  <c r="J126" i="21"/>
  <c r="J121" i="21"/>
  <c r="M126" i="21"/>
  <c r="M121" i="21"/>
  <c r="P126" i="21"/>
  <c r="P121" i="21"/>
  <c r="S126" i="21"/>
  <c r="AE126" i="21"/>
  <c r="Y119" i="21"/>
  <c r="V120" i="21"/>
  <c r="S121" i="21"/>
  <c r="AE121" i="21"/>
  <c r="AB122" i="21"/>
  <c r="AH126" i="21"/>
  <c r="AT126" i="21"/>
  <c r="BF126" i="21"/>
  <c r="AN119" i="21"/>
  <c r="AZ119" i="21"/>
  <c r="AH120" i="21"/>
  <c r="AT120" i="21"/>
  <c r="BF120" i="21"/>
  <c r="AN121" i="21"/>
  <c r="AZ121" i="21"/>
  <c r="AH122" i="21"/>
  <c r="AT122" i="21"/>
  <c r="BF122" i="21"/>
  <c r="BL126" i="21"/>
  <c r="BX126" i="21"/>
  <c r="CJ126" i="21"/>
  <c r="BR119" i="21"/>
  <c r="CD119" i="21"/>
  <c r="BL120" i="21"/>
  <c r="BX120" i="21"/>
  <c r="CJ120" i="21"/>
  <c r="BR121" i="21"/>
  <c r="CD121" i="21"/>
  <c r="BL122" i="21"/>
  <c r="BX122" i="21"/>
  <c r="CJ122" i="21"/>
  <c r="CP126" i="21"/>
  <c r="DB126" i="21"/>
  <c r="DN126" i="21"/>
  <c r="CV119" i="21"/>
  <c r="DH119" i="21"/>
  <c r="CP120" i="21"/>
  <c r="DB120" i="21"/>
  <c r="DN120" i="21"/>
  <c r="CV121" i="21"/>
  <c r="DH121" i="21"/>
  <c r="CP122" i="21"/>
  <c r="DB122" i="21"/>
  <c r="DN122" i="21"/>
  <c r="H6" i="23"/>
  <c r="L119" i="23" s="1"/>
  <c r="Q119" i="23" s="1"/>
  <c r="V114" i="23" s="1"/>
  <c r="K108" i="23"/>
  <c r="AJ105" i="23"/>
  <c r="K101" i="23"/>
  <c r="K78" i="23"/>
  <c r="J70" i="23"/>
  <c r="J63" i="23"/>
  <c r="AI53" i="23"/>
  <c r="T53" i="23"/>
  <c r="O53" i="23"/>
  <c r="AI52" i="23"/>
  <c r="O52" i="23"/>
  <c r="AI51" i="23"/>
  <c r="T51" i="23"/>
  <c r="O51" i="23"/>
  <c r="AI50" i="23"/>
  <c r="T50" i="23"/>
  <c r="O50" i="23"/>
  <c r="T49" i="23"/>
  <c r="O49" i="23"/>
  <c r="D157" i="3" l="1"/>
  <c r="D153" i="3"/>
  <c r="D149" i="3"/>
  <c r="D155" i="3"/>
  <c r="D147" i="3"/>
  <c r="D154" i="3"/>
  <c r="D150" i="3"/>
  <c r="D156" i="3"/>
  <c r="D152" i="3"/>
  <c r="D148" i="3"/>
  <c r="D151" i="3"/>
  <c r="D158" i="3"/>
  <c r="BO124" i="21"/>
  <c r="D83" i="21" s="1"/>
  <c r="P124" i="21"/>
  <c r="D66" i="21" s="1"/>
  <c r="BI124" i="21"/>
  <c r="D81" i="21" s="1"/>
  <c r="S124" i="21"/>
  <c r="D67" i="21" s="1"/>
  <c r="AE124" i="21"/>
  <c r="D71" i="21" s="1"/>
  <c r="G124" i="21"/>
  <c r="D63" i="21" s="1"/>
  <c r="CM124" i="21"/>
  <c r="D91" i="21" s="1"/>
  <c r="J124" i="21"/>
  <c r="D64" i="21" s="1"/>
  <c r="DN124" i="21"/>
  <c r="D100" i="21" s="1"/>
  <c r="AH124" i="21"/>
  <c r="D72" i="21" s="1"/>
  <c r="DQ124" i="21"/>
  <c r="D101" i="21" s="1"/>
  <c r="BX124" i="21"/>
  <c r="D86" i="21" s="1"/>
  <c r="BF124" i="21"/>
  <c r="D80" i="21" s="1"/>
  <c r="CS124" i="21"/>
  <c r="D93" i="21" s="1"/>
  <c r="BL124" i="21"/>
  <c r="D82" i="21" s="1"/>
  <c r="M124" i="21"/>
  <c r="D65" i="21" s="1"/>
  <c r="DE124" i="21"/>
  <c r="D97" i="21" s="1"/>
  <c r="CA124" i="21"/>
  <c r="D87" i="21" s="1"/>
  <c r="CP124" i="21"/>
  <c r="D92" i="21" s="1"/>
  <c r="DB124" i="21"/>
  <c r="D96" i="21" s="1"/>
  <c r="CJ124" i="21"/>
  <c r="D90" i="21" s="1"/>
  <c r="AZ124" i="21"/>
  <c r="D78" i="21" s="1"/>
  <c r="AT124" i="21"/>
  <c r="D76" i="21" s="1"/>
  <c r="AK124" i="21"/>
  <c r="D73" i="21" s="1"/>
  <c r="AW124" i="21"/>
  <c r="D77" i="21" s="1"/>
  <c r="V124" i="21"/>
  <c r="D68" i="21" s="1"/>
  <c r="CD124" i="21"/>
  <c r="D88" i="21" s="1"/>
  <c r="DH124" i="21"/>
  <c r="D98" i="21" s="1"/>
  <c r="BR124" i="21"/>
  <c r="D84" i="21" s="1"/>
  <c r="DK124" i="21"/>
  <c r="D99" i="21" s="1"/>
  <c r="CG124" i="21"/>
  <c r="D89" i="21" s="1"/>
  <c r="BC124" i="21"/>
  <c r="D79" i="21" s="1"/>
  <c r="AB124" i="21"/>
  <c r="D70" i="21" s="1"/>
  <c r="AN124" i="21"/>
  <c r="D74" i="21" s="1"/>
  <c r="CV124" i="21"/>
  <c r="D94" i="21" s="1"/>
  <c r="Y124" i="21"/>
  <c r="D69" i="21" s="1"/>
  <c r="CY124" i="21"/>
  <c r="D95" i="21" s="1"/>
  <c r="BU124" i="21"/>
  <c r="D85" i="21" s="1"/>
  <c r="AQ124" i="21"/>
  <c r="D75" i="21" s="1"/>
  <c r="M125" i="23"/>
  <c r="U125" i="23" l="1"/>
  <c r="Z105" i="23" s="1"/>
  <c r="E123" i="23"/>
  <c r="H295" i="3"/>
  <c r="AB273" i="3"/>
  <c r="R273" i="3"/>
  <c r="H273" i="3"/>
  <c r="AB251" i="3"/>
  <c r="R251" i="3"/>
  <c r="H251" i="3"/>
  <c r="AB229" i="3"/>
  <c r="R229" i="3"/>
  <c r="H229" i="3"/>
  <c r="AB207" i="3"/>
  <c r="R207" i="3"/>
  <c r="H207" i="3"/>
  <c r="AB185" i="3"/>
  <c r="R185" i="3"/>
  <c r="H185" i="3"/>
  <c r="AB163" i="3"/>
  <c r="R163" i="3"/>
  <c r="H163" i="3"/>
  <c r="AB141" i="3"/>
  <c r="R141" i="3"/>
  <c r="H141" i="3"/>
  <c r="AB119" i="3"/>
  <c r="R119" i="3"/>
  <c r="H119" i="3"/>
  <c r="AB97" i="3"/>
  <c r="R97" i="3"/>
  <c r="H97" i="3"/>
  <c r="AB75" i="3"/>
  <c r="R75" i="3"/>
  <c r="H75" i="3"/>
  <c r="AB53" i="3"/>
  <c r="R53" i="3"/>
  <c r="H53" i="3"/>
  <c r="AB31" i="3"/>
  <c r="R31" i="3"/>
  <c r="H31" i="3"/>
  <c r="AB9" i="3"/>
  <c r="R9" i="3"/>
  <c r="H9" i="3"/>
  <c r="I4" i="3"/>
  <c r="F4" i="3"/>
  <c r="D4" i="3"/>
  <c r="I3" i="3"/>
  <c r="F3" i="3"/>
  <c r="D3" i="3"/>
  <c r="AA43" i="33" l="1"/>
  <c r="AA42" i="33"/>
  <c r="AA41" i="33"/>
  <c r="AA40" i="33"/>
  <c r="AA39" i="33"/>
  <c r="AA38" i="33"/>
  <c r="AA37" i="33"/>
  <c r="AA36" i="33"/>
  <c r="AA35" i="33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B93" i="23" s="1"/>
  <c r="AH4" i="33" l="1"/>
  <c r="AI4" i="33"/>
  <c r="AJ4" i="33"/>
  <c r="AK4" i="33"/>
  <c r="AM4" i="33"/>
  <c r="AH5" i="33"/>
  <c r="AI5" i="33"/>
  <c r="AJ5" i="33"/>
  <c r="AK5" i="33"/>
  <c r="AM5" i="33"/>
  <c r="AH6" i="33"/>
  <c r="AI6" i="33"/>
  <c r="AJ6" i="33"/>
  <c r="AK6" i="33"/>
  <c r="AM6" i="33"/>
  <c r="AH7" i="33"/>
  <c r="AI7" i="33"/>
  <c r="AJ7" i="33"/>
  <c r="AK7" i="33"/>
  <c r="AM7" i="33"/>
  <c r="AH8" i="33"/>
  <c r="AI8" i="33"/>
  <c r="AJ8" i="33"/>
  <c r="AK8" i="33"/>
  <c r="AM8" i="33"/>
  <c r="AH9" i="33"/>
  <c r="AI9" i="33"/>
  <c r="AJ9" i="33"/>
  <c r="AK9" i="33"/>
  <c r="AM9" i="33"/>
  <c r="AH10" i="33"/>
  <c r="AI10" i="33"/>
  <c r="AJ10" i="33"/>
  <c r="AK10" i="33"/>
  <c r="AM10" i="33"/>
  <c r="AH11" i="33"/>
  <c r="AI11" i="33"/>
  <c r="AJ11" i="33"/>
  <c r="AK11" i="33"/>
  <c r="AM11" i="33"/>
  <c r="AH12" i="33"/>
  <c r="AI12" i="33"/>
  <c r="AJ12" i="33"/>
  <c r="AK12" i="33"/>
  <c r="AM12" i="33"/>
  <c r="AH13" i="33"/>
  <c r="AI13" i="33"/>
  <c r="AG13" i="33" s="1"/>
  <c r="AJ13" i="33"/>
  <c r="AK13" i="33"/>
  <c r="AM13" i="33"/>
  <c r="AH14" i="33"/>
  <c r="AI14" i="33"/>
  <c r="AJ14" i="33"/>
  <c r="AK14" i="33"/>
  <c r="AM14" i="33"/>
  <c r="AH15" i="33"/>
  <c r="AI15" i="33"/>
  <c r="AJ15" i="33"/>
  <c r="AK15" i="33"/>
  <c r="AM15" i="33"/>
  <c r="AH16" i="33"/>
  <c r="AI16" i="33"/>
  <c r="AJ16" i="33"/>
  <c r="AK16" i="33"/>
  <c r="AM16" i="33"/>
  <c r="AH17" i="33"/>
  <c r="AI17" i="33"/>
  <c r="AG17" i="33" s="1"/>
  <c r="AJ17" i="33"/>
  <c r="AK17" i="33"/>
  <c r="AM17" i="33"/>
  <c r="AH18" i="33"/>
  <c r="AI18" i="33"/>
  <c r="AJ18" i="33"/>
  <c r="AK18" i="33"/>
  <c r="AM18" i="33"/>
  <c r="AH19" i="33"/>
  <c r="AI19" i="33"/>
  <c r="AJ19" i="33"/>
  <c r="AK19" i="33"/>
  <c r="AG19" i="33" s="1"/>
  <c r="AM19" i="33"/>
  <c r="AH20" i="33"/>
  <c r="AI20" i="33"/>
  <c r="AJ20" i="33"/>
  <c r="AK20" i="33"/>
  <c r="AM20" i="33"/>
  <c r="AH21" i="33"/>
  <c r="AI21" i="33"/>
  <c r="AG21" i="33" s="1"/>
  <c r="AJ21" i="33"/>
  <c r="AK21" i="33"/>
  <c r="AM21" i="33"/>
  <c r="AH22" i="33"/>
  <c r="AI22" i="33"/>
  <c r="AJ22" i="33"/>
  <c r="AK22" i="33"/>
  <c r="AM22" i="33"/>
  <c r="AH23" i="33"/>
  <c r="AI23" i="33"/>
  <c r="AJ23" i="33"/>
  <c r="AK23" i="33"/>
  <c r="AM23" i="33"/>
  <c r="AH24" i="33"/>
  <c r="AI24" i="33"/>
  <c r="AJ24" i="33"/>
  <c r="AK24" i="33"/>
  <c r="AM24" i="33"/>
  <c r="AH25" i="33"/>
  <c r="AI25" i="33"/>
  <c r="AG25" i="33" s="1"/>
  <c r="AJ25" i="33"/>
  <c r="AK25" i="33"/>
  <c r="AM25" i="33"/>
  <c r="AH26" i="33"/>
  <c r="AI26" i="33"/>
  <c r="AJ26" i="33"/>
  <c r="AK26" i="33"/>
  <c r="AM26" i="33"/>
  <c r="AH27" i="33"/>
  <c r="AI27" i="33"/>
  <c r="AJ27" i="33"/>
  <c r="AK27" i="33"/>
  <c r="AM27" i="33"/>
  <c r="AH28" i="33"/>
  <c r="AI28" i="33"/>
  <c r="AJ28" i="33"/>
  <c r="AK28" i="33"/>
  <c r="AM28" i="33"/>
  <c r="AH29" i="33"/>
  <c r="AI29" i="33"/>
  <c r="AG29" i="33" s="1"/>
  <c r="AJ29" i="33"/>
  <c r="AK29" i="33"/>
  <c r="AM29" i="33"/>
  <c r="AH30" i="33"/>
  <c r="AI30" i="33"/>
  <c r="AJ30" i="33"/>
  <c r="AK30" i="33"/>
  <c r="AM30" i="33"/>
  <c r="AH31" i="33"/>
  <c r="AI31" i="33"/>
  <c r="AJ31" i="33"/>
  <c r="AK31" i="33"/>
  <c r="AM31" i="33"/>
  <c r="AH32" i="33"/>
  <c r="AI32" i="33"/>
  <c r="AJ32" i="33"/>
  <c r="AK32" i="33"/>
  <c r="AM32" i="33"/>
  <c r="AH33" i="33"/>
  <c r="AI33" i="33"/>
  <c r="AG33" i="33" s="1"/>
  <c r="AJ33" i="33"/>
  <c r="AK33" i="33"/>
  <c r="AM33" i="33"/>
  <c r="AH34" i="33"/>
  <c r="AI34" i="33"/>
  <c r="AJ34" i="33"/>
  <c r="AK34" i="33"/>
  <c r="AM34" i="33"/>
  <c r="AH35" i="33"/>
  <c r="AI35" i="33"/>
  <c r="AJ35" i="33"/>
  <c r="AK35" i="33"/>
  <c r="AM35" i="33"/>
  <c r="AH36" i="33"/>
  <c r="AI36" i="33"/>
  <c r="AJ36" i="33"/>
  <c r="AK36" i="33"/>
  <c r="AM36" i="33"/>
  <c r="AH37" i="33"/>
  <c r="AI37" i="33"/>
  <c r="AG37" i="33" s="1"/>
  <c r="AJ37" i="33"/>
  <c r="AK37" i="33"/>
  <c r="AM37" i="33"/>
  <c r="AH38" i="33"/>
  <c r="AI38" i="33"/>
  <c r="AJ38" i="33"/>
  <c r="AK38" i="33"/>
  <c r="AM38" i="33"/>
  <c r="AH39" i="33"/>
  <c r="AI39" i="33"/>
  <c r="AJ39" i="33"/>
  <c r="AK39" i="33"/>
  <c r="AM39" i="33"/>
  <c r="AH40" i="33"/>
  <c r="AI40" i="33"/>
  <c r="AJ40" i="33"/>
  <c r="AK40" i="33"/>
  <c r="AM40" i="33"/>
  <c r="AH41" i="33"/>
  <c r="AI41" i="33"/>
  <c r="AG41" i="33" s="1"/>
  <c r="AJ41" i="33"/>
  <c r="AK41" i="33"/>
  <c r="AM41" i="33"/>
  <c r="AH42" i="33"/>
  <c r="AI42" i="33"/>
  <c r="AJ42" i="33"/>
  <c r="AK42" i="33"/>
  <c r="AM42" i="33"/>
  <c r="AH43" i="33"/>
  <c r="AI43" i="33"/>
  <c r="AJ43" i="33"/>
  <c r="AK43" i="33"/>
  <c r="AM43" i="33"/>
  <c r="M32" i="33"/>
  <c r="L32" i="33"/>
  <c r="K32" i="33"/>
  <c r="J32" i="33"/>
  <c r="M31" i="33"/>
  <c r="L31" i="33"/>
  <c r="K31" i="33"/>
  <c r="J31" i="33"/>
  <c r="M30" i="33"/>
  <c r="L30" i="33"/>
  <c r="K30" i="33"/>
  <c r="J30" i="33"/>
  <c r="M29" i="33"/>
  <c r="L29" i="33"/>
  <c r="K29" i="33"/>
  <c r="J29" i="33"/>
  <c r="M28" i="33"/>
  <c r="L28" i="33"/>
  <c r="K28" i="33"/>
  <c r="J28" i="33"/>
  <c r="M27" i="33"/>
  <c r="L27" i="33"/>
  <c r="K27" i="33"/>
  <c r="J27" i="33"/>
  <c r="M26" i="33"/>
  <c r="L26" i="33"/>
  <c r="K26" i="33"/>
  <c r="J26" i="33"/>
  <c r="M25" i="33"/>
  <c r="L25" i="33"/>
  <c r="K25" i="33"/>
  <c r="J25" i="33"/>
  <c r="M24" i="33"/>
  <c r="L24" i="33"/>
  <c r="K24" i="33"/>
  <c r="J24" i="33"/>
  <c r="M23" i="33"/>
  <c r="L23" i="33"/>
  <c r="K23" i="33"/>
  <c r="J23" i="33"/>
  <c r="M22" i="33"/>
  <c r="L22" i="33"/>
  <c r="K22" i="33"/>
  <c r="J22" i="33"/>
  <c r="M21" i="33"/>
  <c r="L21" i="33"/>
  <c r="K21" i="33"/>
  <c r="J21" i="33"/>
  <c r="M20" i="33"/>
  <c r="L20" i="33"/>
  <c r="K20" i="33"/>
  <c r="J20" i="33"/>
  <c r="M19" i="33"/>
  <c r="L19" i="33"/>
  <c r="K19" i="33"/>
  <c r="J19" i="33"/>
  <c r="M18" i="33"/>
  <c r="L18" i="33"/>
  <c r="K18" i="33"/>
  <c r="J18" i="33"/>
  <c r="M17" i="33"/>
  <c r="L17" i="33"/>
  <c r="K17" i="33"/>
  <c r="J17" i="33"/>
  <c r="M16" i="33"/>
  <c r="L16" i="33"/>
  <c r="K16" i="33"/>
  <c r="J16" i="33"/>
  <c r="M15" i="33"/>
  <c r="L15" i="33"/>
  <c r="K15" i="33"/>
  <c r="J15" i="33"/>
  <c r="M14" i="33"/>
  <c r="L14" i="33"/>
  <c r="K14" i="33"/>
  <c r="J14" i="33"/>
  <c r="M13" i="33"/>
  <c r="L13" i="33"/>
  <c r="K13" i="33"/>
  <c r="J13" i="33"/>
  <c r="M12" i="33"/>
  <c r="L12" i="33"/>
  <c r="K12" i="33"/>
  <c r="J12" i="33"/>
  <c r="M11" i="33"/>
  <c r="L11" i="33"/>
  <c r="K11" i="33"/>
  <c r="J11" i="33"/>
  <c r="M10" i="33"/>
  <c r="L10" i="33"/>
  <c r="K10" i="33"/>
  <c r="J10" i="33"/>
  <c r="M9" i="33"/>
  <c r="L9" i="33"/>
  <c r="K9" i="33"/>
  <c r="J9" i="33"/>
  <c r="M8" i="33"/>
  <c r="L8" i="33"/>
  <c r="K8" i="33"/>
  <c r="J8" i="33"/>
  <c r="M7" i="33"/>
  <c r="L7" i="33"/>
  <c r="K7" i="33"/>
  <c r="J7" i="33"/>
  <c r="M6" i="33"/>
  <c r="L6" i="33"/>
  <c r="K6" i="33"/>
  <c r="J6" i="33"/>
  <c r="M5" i="33"/>
  <c r="L5" i="33"/>
  <c r="K5" i="33"/>
  <c r="J5" i="33"/>
  <c r="M4" i="33"/>
  <c r="L4" i="33"/>
  <c r="K4" i="33"/>
  <c r="J4" i="33"/>
  <c r="M3" i="33"/>
  <c r="L3" i="33"/>
  <c r="K3" i="33"/>
  <c r="J3" i="33"/>
  <c r="AG43" i="33" l="1"/>
  <c r="AG35" i="33"/>
  <c r="AG31" i="33"/>
  <c r="AG27" i="33"/>
  <c r="AG23" i="33"/>
  <c r="AG15" i="33"/>
  <c r="AG11" i="33"/>
  <c r="AG7" i="33"/>
  <c r="AG39" i="33"/>
  <c r="AG42" i="33"/>
  <c r="AG40" i="33"/>
  <c r="AG38" i="33"/>
  <c r="AG36" i="33"/>
  <c r="AG34" i="33"/>
  <c r="AG32" i="33"/>
  <c r="AG30" i="33"/>
  <c r="AG28" i="33"/>
  <c r="AG26" i="33"/>
  <c r="AG24" i="33"/>
  <c r="AG22" i="33"/>
  <c r="AG20" i="33"/>
  <c r="AG18" i="33"/>
  <c r="AG16" i="33"/>
  <c r="AG14" i="33"/>
  <c r="AG12" i="33"/>
  <c r="AG10" i="33"/>
  <c r="AG9" i="33"/>
  <c r="AG8" i="33"/>
  <c r="AG6" i="33"/>
  <c r="AG5" i="33"/>
  <c r="AG4" i="33"/>
  <c r="O4" i="33"/>
  <c r="Q4" i="33" s="1"/>
  <c r="O6" i="33"/>
  <c r="Q6" i="33" s="1"/>
  <c r="O8" i="33"/>
  <c r="Q8" i="33" s="1"/>
  <c r="O10" i="33"/>
  <c r="Q10" i="33" s="1"/>
  <c r="O12" i="33"/>
  <c r="Q12" i="33" s="1"/>
  <c r="O15" i="33"/>
  <c r="Q15" i="33" s="1"/>
  <c r="O17" i="33"/>
  <c r="Q17" i="33" s="1"/>
  <c r="O19" i="33"/>
  <c r="Q19" i="33" s="1"/>
  <c r="O21" i="33"/>
  <c r="Q21" i="33" s="1"/>
  <c r="O22" i="33"/>
  <c r="Q22" i="33" s="1"/>
  <c r="O23" i="33"/>
  <c r="Q23" i="33" s="1"/>
  <c r="O25" i="33"/>
  <c r="Q25" i="33" s="1"/>
  <c r="O26" i="33"/>
  <c r="Q26" i="33" s="1"/>
  <c r="O27" i="33"/>
  <c r="Q27" i="33" s="1"/>
  <c r="O28" i="33"/>
  <c r="Q28" i="33" s="1"/>
  <c r="O29" i="33"/>
  <c r="Q29" i="33" s="1"/>
  <c r="O30" i="33"/>
  <c r="Q30" i="33" s="1"/>
  <c r="O31" i="33"/>
  <c r="Q31" i="33" s="1"/>
  <c r="O32" i="33"/>
  <c r="Q32" i="33" s="1"/>
  <c r="O3" i="33"/>
  <c r="Q3" i="33" s="1"/>
  <c r="O5" i="33"/>
  <c r="Q5" i="33" s="1"/>
  <c r="O7" i="33"/>
  <c r="Q7" i="33" s="1"/>
  <c r="O9" i="33"/>
  <c r="Q9" i="33" s="1"/>
  <c r="O11" i="33"/>
  <c r="Q11" i="33" s="1"/>
  <c r="O13" i="33"/>
  <c r="Q13" i="33" s="1"/>
  <c r="O14" i="33"/>
  <c r="Q14" i="33" s="1"/>
  <c r="O16" i="33"/>
  <c r="Q16" i="33" s="1"/>
  <c r="O18" i="33"/>
  <c r="Q18" i="33" s="1"/>
  <c r="O20" i="33"/>
  <c r="Q20" i="33" s="1"/>
  <c r="O24" i="33"/>
  <c r="Q24" i="33" s="1"/>
  <c r="AA19" i="21" l="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46" i="34" s="1"/>
  <c r="AA50" i="21"/>
  <c r="A47" i="34" s="1"/>
  <c r="AA51" i="21"/>
  <c r="A48" i="34" s="1"/>
  <c r="AA52" i="21"/>
  <c r="A49" i="34" s="1"/>
  <c r="AA53" i="21"/>
  <c r="A50" i="34" s="1"/>
  <c r="AA54" i="21"/>
  <c r="A51" i="34" s="1"/>
  <c r="AA55" i="21"/>
  <c r="A52" i="34" s="1"/>
  <c r="AA56" i="21"/>
  <c r="A53" i="34" s="1"/>
  <c r="AA57" i="21"/>
  <c r="A54" i="34" s="1"/>
  <c r="AA18" i="21"/>
  <c r="J134" i="21" l="1"/>
  <c r="L134" i="21" s="1"/>
  <c r="A15" i="34"/>
  <c r="A39" i="34"/>
  <c r="A27" i="34"/>
  <c r="A42" i="34"/>
  <c r="A38" i="34"/>
  <c r="A34" i="34"/>
  <c r="A30" i="34"/>
  <c r="A26" i="34"/>
  <c r="A22" i="34"/>
  <c r="A18" i="34"/>
  <c r="A43" i="34"/>
  <c r="A31" i="34"/>
  <c r="J138" i="21"/>
  <c r="L138" i="21" s="1"/>
  <c r="A19" i="34"/>
  <c r="A45" i="34"/>
  <c r="A41" i="34"/>
  <c r="A37" i="34"/>
  <c r="A33" i="34"/>
  <c r="A29" i="34"/>
  <c r="A25" i="34"/>
  <c r="A21" i="34"/>
  <c r="J136" i="21"/>
  <c r="L136" i="21" s="1"/>
  <c r="A17" i="34"/>
  <c r="A35" i="34"/>
  <c r="A23" i="34"/>
  <c r="A44" i="34"/>
  <c r="A40" i="34"/>
  <c r="A36" i="34"/>
  <c r="A32" i="34"/>
  <c r="A28" i="34"/>
  <c r="A24" i="34"/>
  <c r="A20" i="34"/>
  <c r="J135" i="21"/>
  <c r="L135" i="21" s="1"/>
  <c r="A16" i="34"/>
  <c r="AD50" i="21"/>
  <c r="J166" i="21"/>
  <c r="L166" i="21" s="1"/>
  <c r="AD42" i="21"/>
  <c r="J158" i="21"/>
  <c r="L158" i="21" s="1"/>
  <c r="AD38" i="21"/>
  <c r="J154" i="21"/>
  <c r="L154" i="21" s="1"/>
  <c r="AD30" i="21"/>
  <c r="J146" i="21"/>
  <c r="L146" i="21" s="1"/>
  <c r="AD26" i="21"/>
  <c r="J142" i="21"/>
  <c r="L142" i="21" s="1"/>
  <c r="AD57" i="21"/>
  <c r="J173" i="21"/>
  <c r="L173" i="21" s="1"/>
  <c r="AD49" i="21"/>
  <c r="J165" i="21"/>
  <c r="L165" i="21" s="1"/>
  <c r="AD41" i="21"/>
  <c r="J157" i="21"/>
  <c r="L157" i="21" s="1"/>
  <c r="AD37" i="21"/>
  <c r="J153" i="21"/>
  <c r="L153" i="21" s="1"/>
  <c r="AD33" i="21"/>
  <c r="J149" i="21"/>
  <c r="L149" i="21" s="1"/>
  <c r="AD29" i="21"/>
  <c r="J145" i="21"/>
  <c r="L145" i="21" s="1"/>
  <c r="AD25" i="21"/>
  <c r="J141" i="21"/>
  <c r="L141" i="21" s="1"/>
  <c r="AD21" i="21"/>
  <c r="J137" i="21"/>
  <c r="L137" i="21" s="1"/>
  <c r="AD56" i="21"/>
  <c r="J172" i="21"/>
  <c r="L172" i="21" s="1"/>
  <c r="AD52" i="21"/>
  <c r="J168" i="21"/>
  <c r="L168" i="21" s="1"/>
  <c r="AD48" i="21"/>
  <c r="J164" i="21"/>
  <c r="L164" i="21" s="1"/>
  <c r="AD44" i="21"/>
  <c r="J160" i="21"/>
  <c r="L160" i="21" s="1"/>
  <c r="AD40" i="21"/>
  <c r="J156" i="21"/>
  <c r="L156" i="21" s="1"/>
  <c r="AD36" i="21"/>
  <c r="J152" i="21"/>
  <c r="L152" i="21" s="1"/>
  <c r="AD32" i="21"/>
  <c r="J148" i="21"/>
  <c r="L148" i="21" s="1"/>
  <c r="AD28" i="21"/>
  <c r="J144" i="21"/>
  <c r="L144" i="21" s="1"/>
  <c r="AD24" i="21"/>
  <c r="J140" i="21"/>
  <c r="L140" i="21" s="1"/>
  <c r="AD54" i="21"/>
  <c r="J170" i="21"/>
  <c r="L170" i="21" s="1"/>
  <c r="AD46" i="21"/>
  <c r="J162" i="21"/>
  <c r="L162" i="21" s="1"/>
  <c r="AD34" i="21"/>
  <c r="J150" i="21"/>
  <c r="L150" i="21" s="1"/>
  <c r="AD53" i="21"/>
  <c r="J169" i="21"/>
  <c r="L169" i="21" s="1"/>
  <c r="AD45" i="21"/>
  <c r="J161" i="21"/>
  <c r="L161" i="21" s="1"/>
  <c r="AD22" i="21"/>
  <c r="AD55" i="21"/>
  <c r="J171" i="21"/>
  <c r="L171" i="21" s="1"/>
  <c r="AD51" i="21"/>
  <c r="J167" i="21"/>
  <c r="L167" i="21" s="1"/>
  <c r="AD47" i="21"/>
  <c r="J163" i="21"/>
  <c r="L163" i="21" s="1"/>
  <c r="AD43" i="21"/>
  <c r="J159" i="21"/>
  <c r="L159" i="21" s="1"/>
  <c r="AD39" i="21"/>
  <c r="J155" i="21"/>
  <c r="L155" i="21" s="1"/>
  <c r="AD35" i="21"/>
  <c r="J151" i="21"/>
  <c r="L151" i="21" s="1"/>
  <c r="AD31" i="21"/>
  <c r="J147" i="21"/>
  <c r="L147" i="21" s="1"/>
  <c r="AD27" i="21"/>
  <c r="J143" i="21"/>
  <c r="L143" i="21" s="1"/>
  <c r="AD23" i="21"/>
  <c r="J139" i="21"/>
  <c r="L139" i="21" s="1"/>
  <c r="F14" i="30"/>
  <c r="G14" i="30" s="1"/>
  <c r="C9" i="30"/>
  <c r="C7" i="30"/>
  <c r="C6" i="30"/>
  <c r="M134" i="21" l="1"/>
  <c r="A48" i="13" s="1"/>
  <c r="F15" i="31"/>
  <c r="F14" i="11"/>
  <c r="D9" i="31" l="1"/>
  <c r="D7" i="31"/>
  <c r="D6" i="31" l="1"/>
  <c r="A4" i="31"/>
  <c r="A19" i="11" l="1"/>
  <c r="A23" i="11"/>
  <c r="A27" i="11"/>
  <c r="A31" i="11"/>
  <c r="A35" i="11"/>
  <c r="A39" i="11"/>
  <c r="A43" i="11"/>
  <c r="A47" i="11"/>
  <c r="A51" i="11"/>
  <c r="A15" i="11"/>
  <c r="D9" i="11"/>
  <c r="D7" i="11"/>
  <c r="D6" i="11"/>
  <c r="B111" i="21"/>
  <c r="H24" i="23" s="1"/>
  <c r="D110" i="21"/>
  <c r="H39" i="23" s="1"/>
  <c r="C110" i="21"/>
  <c r="T23" i="23" s="1"/>
  <c r="B110" i="21"/>
  <c r="H23" i="23" s="1"/>
  <c r="D109" i="21"/>
  <c r="C109" i="21"/>
  <c r="T22" i="23" s="1"/>
  <c r="B109" i="21"/>
  <c r="H22" i="23" s="1"/>
  <c r="D108" i="21"/>
  <c r="C108" i="21"/>
  <c r="T21" i="23" s="1"/>
  <c r="B108" i="21"/>
  <c r="H21" i="23" s="1"/>
  <c r="D107" i="21"/>
  <c r="C107" i="21"/>
  <c r="T20" i="23" s="1"/>
  <c r="B107" i="21"/>
  <c r="H20" i="23" s="1"/>
  <c r="D106" i="21"/>
  <c r="C106" i="21"/>
  <c r="T19" i="23" s="1"/>
  <c r="B106" i="21"/>
  <c r="H19" i="23" s="1"/>
  <c r="D105" i="21"/>
  <c r="H34" i="23" s="1"/>
  <c r="C105" i="21"/>
  <c r="T18" i="23" s="1"/>
  <c r="B105" i="21"/>
  <c r="H18" i="23" s="1"/>
  <c r="B103" i="21"/>
  <c r="W101" i="21"/>
  <c r="V101" i="21"/>
  <c r="W100" i="21"/>
  <c r="V100" i="21"/>
  <c r="W99" i="21"/>
  <c r="V99" i="21"/>
  <c r="W98" i="21"/>
  <c r="V98" i="21"/>
  <c r="W97" i="21"/>
  <c r="V97" i="21"/>
  <c r="W96" i="21"/>
  <c r="V96" i="21"/>
  <c r="W95" i="21"/>
  <c r="V95" i="21"/>
  <c r="W94" i="21"/>
  <c r="V94" i="21"/>
  <c r="W93" i="21"/>
  <c r="V93" i="21"/>
  <c r="W92" i="21"/>
  <c r="V92" i="21"/>
  <c r="W91" i="21"/>
  <c r="V91" i="21"/>
  <c r="W90" i="21"/>
  <c r="V90" i="21"/>
  <c r="W89" i="21"/>
  <c r="V89" i="21"/>
  <c r="W88" i="21"/>
  <c r="V88" i="21"/>
  <c r="W87" i="21"/>
  <c r="V87" i="21"/>
  <c r="W86" i="21"/>
  <c r="V86" i="21"/>
  <c r="W85" i="21"/>
  <c r="V85" i="21"/>
  <c r="W84" i="21"/>
  <c r="V84" i="21"/>
  <c r="W83" i="21"/>
  <c r="V83" i="21"/>
  <c r="W82" i="21"/>
  <c r="V82" i="21"/>
  <c r="W81" i="21"/>
  <c r="V81" i="21"/>
  <c r="W80" i="21"/>
  <c r="V80" i="21"/>
  <c r="W79" i="21"/>
  <c r="V79" i="21"/>
  <c r="W78" i="21"/>
  <c r="V78" i="21"/>
  <c r="W77" i="21"/>
  <c r="V77" i="21"/>
  <c r="W76" i="21"/>
  <c r="V76" i="21"/>
  <c r="W75" i="21"/>
  <c r="V75" i="21"/>
  <c r="W74" i="21"/>
  <c r="V74" i="21"/>
  <c r="W73" i="21"/>
  <c r="V73" i="21"/>
  <c r="W72" i="21"/>
  <c r="V72" i="21"/>
  <c r="W71" i="21"/>
  <c r="V71" i="21"/>
  <c r="W70" i="21"/>
  <c r="V70" i="21"/>
  <c r="W69" i="21"/>
  <c r="V69" i="21"/>
  <c r="W68" i="21"/>
  <c r="V68" i="21"/>
  <c r="W67" i="21"/>
  <c r="V67" i="21"/>
  <c r="W66" i="21"/>
  <c r="V66" i="21"/>
  <c r="W65" i="21"/>
  <c r="V65" i="21"/>
  <c r="W64" i="21"/>
  <c r="V64" i="21"/>
  <c r="W63" i="21"/>
  <c r="V63" i="21"/>
  <c r="W62" i="21"/>
  <c r="V62" i="21"/>
  <c r="A54" i="11"/>
  <c r="Y57" i="21"/>
  <c r="K101" i="21" s="1"/>
  <c r="X57" i="21"/>
  <c r="W57" i="21"/>
  <c r="V57" i="21"/>
  <c r="U57" i="21"/>
  <c r="F297" i="3" s="1"/>
  <c r="T57" i="21"/>
  <c r="E297" i="3" s="1"/>
  <c r="R57" i="21"/>
  <c r="Q57" i="21"/>
  <c r="P57" i="21"/>
  <c r="O57" i="21"/>
  <c r="E295" i="3" s="1"/>
  <c r="M57" i="21"/>
  <c r="L57" i="21"/>
  <c r="K173" i="21"/>
  <c r="Y56" i="21"/>
  <c r="X56" i="21"/>
  <c r="W56" i="21"/>
  <c r="V56" i="21"/>
  <c r="U56" i="21"/>
  <c r="Z275" i="3" s="1"/>
  <c r="T56" i="21"/>
  <c r="Y275" i="3" s="1"/>
  <c r="R56" i="21"/>
  <c r="Q56" i="21"/>
  <c r="P56" i="21"/>
  <c r="O56" i="21"/>
  <c r="Y273" i="3" s="1"/>
  <c r="M56" i="21"/>
  <c r="L56" i="21"/>
  <c r="K172" i="21"/>
  <c r="I172" i="21"/>
  <c r="Y55" i="21"/>
  <c r="X55" i="21"/>
  <c r="W55" i="21"/>
  <c r="V55" i="21"/>
  <c r="U55" i="21"/>
  <c r="P275" i="3" s="1"/>
  <c r="T55" i="21"/>
  <c r="O275" i="3" s="1"/>
  <c r="R55" i="21"/>
  <c r="Q55" i="21"/>
  <c r="P55" i="21"/>
  <c r="O55" i="21"/>
  <c r="O273" i="3" s="1"/>
  <c r="M55" i="21"/>
  <c r="L55" i="21"/>
  <c r="K171" i="21"/>
  <c r="Y54" i="21"/>
  <c r="X54" i="21"/>
  <c r="W54" i="21"/>
  <c r="V54" i="21"/>
  <c r="G275" i="3" s="1"/>
  <c r="U54" i="21"/>
  <c r="F275" i="3" s="1"/>
  <c r="T54" i="21"/>
  <c r="E275" i="3" s="1"/>
  <c r="R54" i="21"/>
  <c r="Q54" i="21"/>
  <c r="P54" i="21"/>
  <c r="O54" i="21"/>
  <c r="E273" i="3" s="1"/>
  <c r="M54" i="21"/>
  <c r="L54" i="21"/>
  <c r="K170" i="21"/>
  <c r="I170" i="21"/>
  <c r="D51" i="11"/>
  <c r="Y53" i="21"/>
  <c r="K97" i="21" s="1"/>
  <c r="X53" i="21"/>
  <c r="W53" i="21"/>
  <c r="V53" i="21"/>
  <c r="U53" i="21"/>
  <c r="Z253" i="3" s="1"/>
  <c r="T53" i="21"/>
  <c r="Y253" i="3" s="1"/>
  <c r="R53" i="21"/>
  <c r="Q53" i="21"/>
  <c r="P53" i="21"/>
  <c r="O53" i="21"/>
  <c r="Y251" i="3" s="1"/>
  <c r="M53" i="21"/>
  <c r="L53" i="21"/>
  <c r="K169" i="21"/>
  <c r="D50" i="11"/>
  <c r="Y52" i="21"/>
  <c r="X52" i="21"/>
  <c r="W52" i="21"/>
  <c r="V52" i="21"/>
  <c r="Q253" i="3" s="1"/>
  <c r="U52" i="21"/>
  <c r="P253" i="3" s="1"/>
  <c r="T52" i="21"/>
  <c r="O253" i="3" s="1"/>
  <c r="R52" i="21"/>
  <c r="Q52" i="21"/>
  <c r="P52" i="21"/>
  <c r="O52" i="21"/>
  <c r="O251" i="3" s="1"/>
  <c r="M52" i="21"/>
  <c r="L52" i="21"/>
  <c r="K168" i="21"/>
  <c r="I168" i="21"/>
  <c r="Y51" i="21"/>
  <c r="X51" i="21"/>
  <c r="W51" i="21"/>
  <c r="V51" i="21"/>
  <c r="U51" i="21"/>
  <c r="F253" i="3" s="1"/>
  <c r="T51" i="21"/>
  <c r="E253" i="3" s="1"/>
  <c r="R51" i="21"/>
  <c r="Q51" i="21"/>
  <c r="P51" i="21"/>
  <c r="O51" i="21"/>
  <c r="E251" i="3" s="1"/>
  <c r="M51" i="21"/>
  <c r="L51" i="21"/>
  <c r="K167" i="21"/>
  <c r="Y50" i="21"/>
  <c r="X50" i="21"/>
  <c r="W50" i="21"/>
  <c r="V50" i="21"/>
  <c r="AA231" i="3" s="1"/>
  <c r="U50" i="21"/>
  <c r="Z231" i="3" s="1"/>
  <c r="T50" i="21"/>
  <c r="Y231" i="3" s="1"/>
  <c r="R50" i="21"/>
  <c r="Q50" i="21"/>
  <c r="P50" i="21"/>
  <c r="O50" i="21"/>
  <c r="Y229" i="3" s="1"/>
  <c r="M50" i="21"/>
  <c r="L50" i="21"/>
  <c r="K166" i="21"/>
  <c r="I166" i="21"/>
  <c r="D47" i="11"/>
  <c r="A46" i="11"/>
  <c r="Y49" i="21"/>
  <c r="K93" i="21" s="1"/>
  <c r="X49" i="21"/>
  <c r="W49" i="21"/>
  <c r="V49" i="21"/>
  <c r="U49" i="21"/>
  <c r="P231" i="3" s="1"/>
  <c r="T49" i="21"/>
  <c r="O231" i="3" s="1"/>
  <c r="R49" i="21"/>
  <c r="Q49" i="21"/>
  <c r="P49" i="21"/>
  <c r="O49" i="21"/>
  <c r="O229" i="3" s="1"/>
  <c r="M49" i="21"/>
  <c r="L49" i="21"/>
  <c r="K165" i="21"/>
  <c r="D46" i="11"/>
  <c r="Y48" i="21"/>
  <c r="X48" i="21"/>
  <c r="W48" i="21"/>
  <c r="V48" i="21"/>
  <c r="U48" i="21"/>
  <c r="F231" i="3" s="1"/>
  <c r="T48" i="21"/>
  <c r="E231" i="3" s="1"/>
  <c r="R48" i="21"/>
  <c r="Q48" i="21"/>
  <c r="P48" i="21"/>
  <c r="O48" i="21"/>
  <c r="E229" i="3" s="1"/>
  <c r="M48" i="21"/>
  <c r="L48" i="21"/>
  <c r="K164" i="21"/>
  <c r="Y47" i="21"/>
  <c r="X47" i="21"/>
  <c r="W47" i="21"/>
  <c r="V47" i="21"/>
  <c r="U47" i="21"/>
  <c r="Z209" i="3" s="1"/>
  <c r="T47" i="21"/>
  <c r="Y209" i="3" s="1"/>
  <c r="R47" i="21"/>
  <c r="Q47" i="21"/>
  <c r="P47" i="21"/>
  <c r="O47" i="21"/>
  <c r="Y207" i="3" s="1"/>
  <c r="M47" i="21"/>
  <c r="L47" i="21"/>
  <c r="K163" i="21"/>
  <c r="Y46" i="21"/>
  <c r="M90" i="21" s="1"/>
  <c r="X46" i="21"/>
  <c r="W46" i="21"/>
  <c r="V46" i="21"/>
  <c r="Q209" i="3" s="1"/>
  <c r="U46" i="21"/>
  <c r="P209" i="3" s="1"/>
  <c r="T46" i="21"/>
  <c r="O209" i="3" s="1"/>
  <c r="R46" i="21"/>
  <c r="Q46" i="21"/>
  <c r="P46" i="21"/>
  <c r="O46" i="21"/>
  <c r="O207" i="3" s="1"/>
  <c r="M46" i="21"/>
  <c r="L46" i="21"/>
  <c r="K162" i="21"/>
  <c r="I162" i="21"/>
  <c r="D43" i="11"/>
  <c r="A42" i="11"/>
  <c r="Y45" i="21"/>
  <c r="M89" i="21" s="1"/>
  <c r="X45" i="21"/>
  <c r="W45" i="21"/>
  <c r="V45" i="21"/>
  <c r="U45" i="21"/>
  <c r="F209" i="3" s="1"/>
  <c r="T45" i="21"/>
  <c r="E209" i="3" s="1"/>
  <c r="R45" i="21"/>
  <c r="Q45" i="21"/>
  <c r="P45" i="21"/>
  <c r="O45" i="21"/>
  <c r="E207" i="3" s="1"/>
  <c r="M45" i="21"/>
  <c r="L45" i="21"/>
  <c r="K161" i="21"/>
  <c r="Y44" i="21"/>
  <c r="M88" i="21" s="1"/>
  <c r="X44" i="21"/>
  <c r="W44" i="21"/>
  <c r="V44" i="21"/>
  <c r="U44" i="21"/>
  <c r="Z187" i="3" s="1"/>
  <c r="T44" i="21"/>
  <c r="Y187" i="3" s="1"/>
  <c r="R44" i="21"/>
  <c r="Q44" i="21"/>
  <c r="P44" i="21"/>
  <c r="O44" i="21"/>
  <c r="Y185" i="3" s="1"/>
  <c r="M44" i="21"/>
  <c r="L44" i="21"/>
  <c r="K160" i="21"/>
  <c r="I160" i="21"/>
  <c r="Y43" i="21"/>
  <c r="X43" i="21"/>
  <c r="W43" i="21"/>
  <c r="V43" i="21"/>
  <c r="U43" i="21"/>
  <c r="P187" i="3" s="1"/>
  <c r="T43" i="21"/>
  <c r="O187" i="3" s="1"/>
  <c r="R43" i="21"/>
  <c r="Q43" i="21"/>
  <c r="P43" i="21"/>
  <c r="O43" i="21"/>
  <c r="O185" i="3" s="1"/>
  <c r="M43" i="21"/>
  <c r="L43" i="21"/>
  <c r="K159" i="21"/>
  <c r="Y42" i="21"/>
  <c r="M86" i="21" s="1"/>
  <c r="X42" i="21"/>
  <c r="W42" i="21"/>
  <c r="V42" i="21"/>
  <c r="G187" i="3" s="1"/>
  <c r="U42" i="21"/>
  <c r="F187" i="3" s="1"/>
  <c r="T42" i="21"/>
  <c r="E187" i="3" s="1"/>
  <c r="R42" i="21"/>
  <c r="Q42" i="21"/>
  <c r="P42" i="21"/>
  <c r="O42" i="21"/>
  <c r="E185" i="3" s="1"/>
  <c r="M42" i="21"/>
  <c r="L42" i="21"/>
  <c r="K158" i="21"/>
  <c r="I158" i="21"/>
  <c r="D39" i="11"/>
  <c r="Y41" i="21"/>
  <c r="K85" i="21" s="1"/>
  <c r="X41" i="21"/>
  <c r="W41" i="21"/>
  <c r="V41" i="21"/>
  <c r="U41" i="21"/>
  <c r="Z165" i="3" s="1"/>
  <c r="T41" i="21"/>
  <c r="Y165" i="3" s="1"/>
  <c r="R41" i="21"/>
  <c r="Q41" i="21"/>
  <c r="P41" i="21"/>
  <c r="O41" i="21"/>
  <c r="Y163" i="3" s="1"/>
  <c r="M41" i="21"/>
  <c r="L41" i="21"/>
  <c r="K157" i="21"/>
  <c r="D38" i="11"/>
  <c r="Y40" i="21"/>
  <c r="M84" i="21" s="1"/>
  <c r="X40" i="21"/>
  <c r="W40" i="21"/>
  <c r="V40" i="21"/>
  <c r="U40" i="21"/>
  <c r="P165" i="3" s="1"/>
  <c r="T40" i="21"/>
  <c r="O165" i="3" s="1"/>
  <c r="R40" i="21"/>
  <c r="Q40" i="21"/>
  <c r="P40" i="21"/>
  <c r="O40" i="21"/>
  <c r="O163" i="3" s="1"/>
  <c r="M40" i="21"/>
  <c r="L40" i="21"/>
  <c r="K156" i="21"/>
  <c r="I156" i="21"/>
  <c r="Y39" i="21"/>
  <c r="X39" i="21"/>
  <c r="W39" i="21"/>
  <c r="V39" i="21"/>
  <c r="U39" i="21"/>
  <c r="F165" i="3" s="1"/>
  <c r="T39" i="21"/>
  <c r="E165" i="3" s="1"/>
  <c r="R39" i="21"/>
  <c r="Q39" i="21"/>
  <c r="P39" i="21"/>
  <c r="O39" i="21"/>
  <c r="E163" i="3" s="1"/>
  <c r="M39" i="21"/>
  <c r="L39" i="21"/>
  <c r="K155" i="21"/>
  <c r="Y38" i="21"/>
  <c r="M82" i="21" s="1"/>
  <c r="X38" i="21"/>
  <c r="W38" i="21"/>
  <c r="V38" i="21"/>
  <c r="U38" i="21"/>
  <c r="Z143" i="3" s="1"/>
  <c r="T38" i="21"/>
  <c r="Y143" i="3" s="1"/>
  <c r="R38" i="21"/>
  <c r="Q38" i="21"/>
  <c r="P38" i="21"/>
  <c r="O38" i="21"/>
  <c r="Y141" i="3" s="1"/>
  <c r="M38" i="21"/>
  <c r="L38" i="21"/>
  <c r="K154" i="21"/>
  <c r="I154" i="21"/>
  <c r="D35" i="11"/>
  <c r="Y37" i="21"/>
  <c r="K81" i="21" s="1"/>
  <c r="X37" i="21"/>
  <c r="W37" i="21"/>
  <c r="V37" i="21"/>
  <c r="U37" i="21"/>
  <c r="P143" i="3" s="1"/>
  <c r="T37" i="21"/>
  <c r="O143" i="3" s="1"/>
  <c r="R37" i="21"/>
  <c r="Q37" i="21"/>
  <c r="P37" i="21"/>
  <c r="O37" i="21"/>
  <c r="O141" i="3" s="1"/>
  <c r="M37" i="21"/>
  <c r="L37" i="21"/>
  <c r="K153" i="21"/>
  <c r="D34" i="11"/>
  <c r="Y36" i="21"/>
  <c r="M80" i="21" s="1"/>
  <c r="X36" i="21"/>
  <c r="W36" i="21"/>
  <c r="V36" i="21"/>
  <c r="U36" i="21"/>
  <c r="F143" i="3" s="1"/>
  <c r="T36" i="21"/>
  <c r="E143" i="3" s="1"/>
  <c r="R36" i="21"/>
  <c r="Q36" i="21"/>
  <c r="P36" i="21"/>
  <c r="O36" i="21"/>
  <c r="E141" i="3" s="1"/>
  <c r="M36" i="21"/>
  <c r="L36" i="21"/>
  <c r="K152" i="21"/>
  <c r="I152" i="21"/>
  <c r="D33" i="11"/>
  <c r="Y35" i="21"/>
  <c r="X35" i="21"/>
  <c r="W35" i="21"/>
  <c r="V35" i="21"/>
  <c r="U35" i="21"/>
  <c r="Z121" i="3" s="1"/>
  <c r="T35" i="21"/>
  <c r="Y121" i="3" s="1"/>
  <c r="R35" i="21"/>
  <c r="Q35" i="21"/>
  <c r="P35" i="21"/>
  <c r="O35" i="21"/>
  <c r="Y119" i="3" s="1"/>
  <c r="M35" i="21"/>
  <c r="L35" i="21"/>
  <c r="K151" i="21"/>
  <c r="Y34" i="21"/>
  <c r="M78" i="21" s="1"/>
  <c r="X34" i="21"/>
  <c r="W34" i="21"/>
  <c r="V34" i="21"/>
  <c r="Q121" i="3" s="1"/>
  <c r="U34" i="21"/>
  <c r="P121" i="3" s="1"/>
  <c r="T34" i="21"/>
  <c r="O121" i="3" s="1"/>
  <c r="R34" i="21"/>
  <c r="Q34" i="21"/>
  <c r="P34" i="21"/>
  <c r="O34" i="21"/>
  <c r="O119" i="3" s="1"/>
  <c r="M34" i="21"/>
  <c r="L34" i="21"/>
  <c r="K150" i="21"/>
  <c r="I150" i="21"/>
  <c r="D31" i="11"/>
  <c r="Y33" i="21"/>
  <c r="K77" i="21" s="1"/>
  <c r="X33" i="21"/>
  <c r="W33" i="21"/>
  <c r="V33" i="21"/>
  <c r="U33" i="21"/>
  <c r="F121" i="3" s="1"/>
  <c r="T33" i="21"/>
  <c r="E121" i="3" s="1"/>
  <c r="R33" i="21"/>
  <c r="Q33" i="21"/>
  <c r="P33" i="21"/>
  <c r="O33" i="21"/>
  <c r="E119" i="3" s="1"/>
  <c r="M33" i="21"/>
  <c r="L33" i="21"/>
  <c r="K149" i="21"/>
  <c r="D30" i="11"/>
  <c r="Y32" i="21"/>
  <c r="M76" i="21" s="1"/>
  <c r="X32" i="21"/>
  <c r="W32" i="21"/>
  <c r="V32" i="21"/>
  <c r="U32" i="21"/>
  <c r="Z99" i="3" s="1"/>
  <c r="T32" i="21"/>
  <c r="Y99" i="3" s="1"/>
  <c r="R32" i="21"/>
  <c r="Q32" i="21"/>
  <c r="P32" i="21"/>
  <c r="O32" i="21"/>
  <c r="Y97" i="3" s="1"/>
  <c r="M32" i="21"/>
  <c r="L32" i="21"/>
  <c r="K148" i="21"/>
  <c r="I148" i="21"/>
  <c r="Y31" i="21"/>
  <c r="X31" i="21"/>
  <c r="W31" i="21"/>
  <c r="V31" i="21"/>
  <c r="U31" i="21"/>
  <c r="P99" i="3" s="1"/>
  <c r="T31" i="21"/>
  <c r="O99" i="3" s="1"/>
  <c r="R31" i="21"/>
  <c r="Q31" i="21"/>
  <c r="P31" i="21"/>
  <c r="O31" i="21"/>
  <c r="O97" i="3" s="1"/>
  <c r="M31" i="21"/>
  <c r="L31" i="21"/>
  <c r="K147" i="21"/>
  <c r="Y30" i="21"/>
  <c r="M74" i="21" s="1"/>
  <c r="X30" i="21"/>
  <c r="W30" i="21"/>
  <c r="V30" i="21"/>
  <c r="U30" i="21"/>
  <c r="F99" i="3" s="1"/>
  <c r="T30" i="21"/>
  <c r="E99" i="3" s="1"/>
  <c r="R30" i="21"/>
  <c r="Q30" i="21"/>
  <c r="P30" i="21"/>
  <c r="O30" i="21"/>
  <c r="E97" i="3" s="1"/>
  <c r="M30" i="21"/>
  <c r="L30" i="21"/>
  <c r="K146" i="21"/>
  <c r="I146" i="21"/>
  <c r="D27" i="11"/>
  <c r="Y29" i="21"/>
  <c r="K73" i="21" s="1"/>
  <c r="X29" i="21"/>
  <c r="W29" i="21"/>
  <c r="V29" i="21"/>
  <c r="U29" i="21"/>
  <c r="Z77" i="3" s="1"/>
  <c r="T29" i="21"/>
  <c r="Y77" i="3" s="1"/>
  <c r="R29" i="21"/>
  <c r="Q29" i="21"/>
  <c r="P29" i="21"/>
  <c r="O29" i="21"/>
  <c r="Y75" i="3" s="1"/>
  <c r="M29" i="21"/>
  <c r="L29" i="21"/>
  <c r="K145" i="21"/>
  <c r="Y28" i="21"/>
  <c r="M72" i="21" s="1"/>
  <c r="X28" i="21"/>
  <c r="W28" i="21"/>
  <c r="V28" i="21"/>
  <c r="U28" i="21"/>
  <c r="P77" i="3" s="1"/>
  <c r="T28" i="21"/>
  <c r="O77" i="3" s="1"/>
  <c r="R28" i="21"/>
  <c r="Q28" i="21"/>
  <c r="P28" i="21"/>
  <c r="O28" i="21"/>
  <c r="O75" i="3" s="1"/>
  <c r="M28" i="21"/>
  <c r="L28" i="21"/>
  <c r="K144" i="21"/>
  <c r="I144" i="21"/>
  <c r="Y27" i="21"/>
  <c r="X27" i="21"/>
  <c r="W27" i="21"/>
  <c r="V27" i="21"/>
  <c r="U27" i="21"/>
  <c r="F77" i="3" s="1"/>
  <c r="T27" i="21"/>
  <c r="E77" i="3" s="1"/>
  <c r="R27" i="21"/>
  <c r="Q27" i="21"/>
  <c r="P27" i="21"/>
  <c r="O27" i="21"/>
  <c r="E75" i="3" s="1"/>
  <c r="M27" i="21"/>
  <c r="L27" i="21"/>
  <c r="K143" i="21"/>
  <c r="Y26" i="21"/>
  <c r="M70" i="21" s="1"/>
  <c r="X26" i="21"/>
  <c r="W26" i="21"/>
  <c r="V26" i="21"/>
  <c r="U26" i="21"/>
  <c r="Z55" i="3" s="1"/>
  <c r="T26" i="21"/>
  <c r="Y55" i="3" s="1"/>
  <c r="R26" i="21"/>
  <c r="Q26" i="21"/>
  <c r="P26" i="21"/>
  <c r="O26" i="21"/>
  <c r="Y53" i="3" s="1"/>
  <c r="M26" i="21"/>
  <c r="L26" i="21"/>
  <c r="K142" i="21"/>
  <c r="I142" i="21"/>
  <c r="D23" i="11"/>
  <c r="Y25" i="21"/>
  <c r="K69" i="21" s="1"/>
  <c r="X25" i="21"/>
  <c r="W25" i="21"/>
  <c r="V25" i="21"/>
  <c r="U25" i="21"/>
  <c r="P55" i="3" s="1"/>
  <c r="T25" i="21"/>
  <c r="O55" i="3" s="1"/>
  <c r="R25" i="21"/>
  <c r="Q25" i="21"/>
  <c r="P25" i="21"/>
  <c r="O25" i="21"/>
  <c r="O53" i="3" s="1"/>
  <c r="M25" i="21"/>
  <c r="L25" i="21"/>
  <c r="K141" i="21"/>
  <c r="D22" i="11"/>
  <c r="Y24" i="21"/>
  <c r="M68" i="21" s="1"/>
  <c r="X24" i="21"/>
  <c r="W24" i="21"/>
  <c r="V24" i="21"/>
  <c r="U24" i="21"/>
  <c r="F55" i="3" s="1"/>
  <c r="T24" i="21"/>
  <c r="E55" i="3" s="1"/>
  <c r="R24" i="21"/>
  <c r="Q24" i="21"/>
  <c r="P24" i="21"/>
  <c r="O24" i="21"/>
  <c r="E53" i="3" s="1"/>
  <c r="M24" i="21"/>
  <c r="L24" i="21"/>
  <c r="K140" i="21"/>
  <c r="I140" i="21"/>
  <c r="D21" i="11"/>
  <c r="Y23" i="21"/>
  <c r="X23" i="21"/>
  <c r="W23" i="21"/>
  <c r="V23" i="21"/>
  <c r="U23" i="21"/>
  <c r="Z33" i="3" s="1"/>
  <c r="T23" i="21"/>
  <c r="Y33" i="3" s="1"/>
  <c r="R23" i="21"/>
  <c r="Q23" i="21"/>
  <c r="P23" i="21"/>
  <c r="O23" i="21"/>
  <c r="Y31" i="3" s="1"/>
  <c r="M23" i="21"/>
  <c r="L23" i="21"/>
  <c r="K139" i="21"/>
  <c r="Y22" i="21"/>
  <c r="K66" i="21" s="1"/>
  <c r="X22" i="21"/>
  <c r="W22" i="21"/>
  <c r="V22" i="21"/>
  <c r="U22" i="21"/>
  <c r="P33" i="3" s="1"/>
  <c r="T22" i="21"/>
  <c r="O33" i="3" s="1"/>
  <c r="R22" i="21"/>
  <c r="Q22" i="21"/>
  <c r="P22" i="21"/>
  <c r="O22" i="21"/>
  <c r="O31" i="3" s="1"/>
  <c r="M22" i="21"/>
  <c r="L22" i="21"/>
  <c r="K138" i="21"/>
  <c r="I138" i="21"/>
  <c r="D19" i="11"/>
  <c r="A18" i="11"/>
  <c r="Y21" i="21"/>
  <c r="K65" i="21" s="1"/>
  <c r="X21" i="21"/>
  <c r="W21" i="21"/>
  <c r="V21" i="21"/>
  <c r="U21" i="21"/>
  <c r="F33" i="3" s="1"/>
  <c r="T21" i="21"/>
  <c r="E33" i="3" s="1"/>
  <c r="R21" i="21"/>
  <c r="Q21" i="21"/>
  <c r="P21" i="21"/>
  <c r="O21" i="21"/>
  <c r="E31" i="3" s="1"/>
  <c r="M21" i="21"/>
  <c r="L21" i="21"/>
  <c r="K137" i="21"/>
  <c r="I137" i="21"/>
  <c r="D18" i="11"/>
  <c r="Y20" i="21"/>
  <c r="M64" i="21" s="1"/>
  <c r="X20" i="21"/>
  <c r="W20" i="21"/>
  <c r="V20" i="21"/>
  <c r="AA11" i="3" s="1"/>
  <c r="U20" i="21"/>
  <c r="Z11" i="3" s="1"/>
  <c r="T20" i="21"/>
  <c r="Y11" i="3" s="1"/>
  <c r="R20" i="21"/>
  <c r="Q20" i="21"/>
  <c r="P20" i="21"/>
  <c r="O20" i="21"/>
  <c r="Y9" i="3" s="1"/>
  <c r="M20" i="21"/>
  <c r="L20" i="21"/>
  <c r="K136" i="21"/>
  <c r="I136" i="21"/>
  <c r="Y19" i="21"/>
  <c r="M63" i="21" s="1"/>
  <c r="X19" i="21"/>
  <c r="W19" i="21"/>
  <c r="V19" i="21"/>
  <c r="Q11" i="3" s="1"/>
  <c r="U19" i="21"/>
  <c r="P11" i="3" s="1"/>
  <c r="T19" i="21"/>
  <c r="O11" i="3" s="1"/>
  <c r="R19" i="21"/>
  <c r="Q19" i="21"/>
  <c r="P19" i="21"/>
  <c r="O19" i="21"/>
  <c r="O9" i="3" s="1"/>
  <c r="M19" i="21"/>
  <c r="L19" i="21"/>
  <c r="K135" i="21"/>
  <c r="I135" i="21"/>
  <c r="Y18" i="21"/>
  <c r="K62" i="21" s="1"/>
  <c r="X18" i="21"/>
  <c r="W18" i="21"/>
  <c r="V18" i="21"/>
  <c r="U18" i="21"/>
  <c r="T18" i="21"/>
  <c r="E11" i="3" s="1"/>
  <c r="R18" i="21"/>
  <c r="H14" i="23" s="1"/>
  <c r="Q18" i="21"/>
  <c r="P18" i="21"/>
  <c r="O18" i="21"/>
  <c r="E9" i="3" s="1"/>
  <c r="M18" i="21"/>
  <c r="H13" i="23" s="1"/>
  <c r="L18" i="21"/>
  <c r="D13" i="21"/>
  <c r="C13" i="21"/>
  <c r="B13" i="21"/>
  <c r="J96" i="21"/>
  <c r="J94" i="21"/>
  <c r="D45" i="11"/>
  <c r="AD89" i="21"/>
  <c r="J90" i="21" l="1"/>
  <c r="X99" i="21"/>
  <c r="AD94" i="21"/>
  <c r="X67" i="21"/>
  <c r="J86" i="21"/>
  <c r="X64" i="21"/>
  <c r="X74" i="21"/>
  <c r="X82" i="21"/>
  <c r="X90" i="21"/>
  <c r="X98" i="21"/>
  <c r="AD65" i="21"/>
  <c r="X85" i="21"/>
  <c r="AE74" i="21"/>
  <c r="Y74" i="21" s="1"/>
  <c r="I7" i="21"/>
  <c r="J7" i="21" s="1"/>
  <c r="I6" i="21"/>
  <c r="J6" i="21" s="1"/>
  <c r="I4" i="21"/>
  <c r="J4" i="21" s="1"/>
  <c r="I8" i="21"/>
  <c r="J8" i="21" s="1"/>
  <c r="I5" i="21"/>
  <c r="J5" i="21" s="1"/>
  <c r="I3" i="21"/>
  <c r="J3" i="21" s="1"/>
  <c r="S16" i="33"/>
  <c r="T16" i="33" s="1"/>
  <c r="H75" i="21" s="1"/>
  <c r="I147" i="21"/>
  <c r="S36" i="33"/>
  <c r="T36" i="33" s="1"/>
  <c r="H95" i="21" s="1"/>
  <c r="I167" i="21"/>
  <c r="BG129" i="21"/>
  <c r="DC129" i="21"/>
  <c r="DF129" i="21"/>
  <c r="BS129" i="21"/>
  <c r="CW129" i="21"/>
  <c r="CK129" i="21"/>
  <c r="N129" i="21"/>
  <c r="CH129" i="21"/>
  <c r="CZ129" i="21"/>
  <c r="BP129" i="21"/>
  <c r="CE129" i="21"/>
  <c r="DO129" i="21"/>
  <c r="AX129" i="21"/>
  <c r="BY129" i="21"/>
  <c r="AO129" i="21"/>
  <c r="E129" i="21"/>
  <c r="Q129" i="21"/>
  <c r="BD129" i="21"/>
  <c r="BV129" i="21"/>
  <c r="CN129" i="21"/>
  <c r="BM129" i="21"/>
  <c r="CQ129" i="21"/>
  <c r="AI129" i="21"/>
  <c r="AL129" i="21"/>
  <c r="CB129" i="21"/>
  <c r="CT129" i="21"/>
  <c r="AU129" i="21"/>
  <c r="AC129" i="21"/>
  <c r="AF129" i="21"/>
  <c r="DL129" i="21"/>
  <c r="T129" i="21"/>
  <c r="Z129" i="21"/>
  <c r="K129" i="21"/>
  <c r="AR129" i="21"/>
  <c r="BJ129" i="21"/>
  <c r="W129" i="21"/>
  <c r="BA129" i="21"/>
  <c r="DI129" i="21"/>
  <c r="H129" i="21"/>
  <c r="S24" i="33"/>
  <c r="T24" i="33" s="1"/>
  <c r="H83" i="21" s="1"/>
  <c r="I155" i="21"/>
  <c r="S38" i="33"/>
  <c r="T38" i="33" s="1"/>
  <c r="H97" i="21" s="1"/>
  <c r="I169" i="21"/>
  <c r="S22" i="33"/>
  <c r="T22" i="33" s="1"/>
  <c r="H81" i="21" s="1"/>
  <c r="I153" i="21"/>
  <c r="J78" i="21"/>
  <c r="J98" i="21"/>
  <c r="S18" i="33"/>
  <c r="T18" i="33" s="1"/>
  <c r="H77" i="21" s="1"/>
  <c r="I149" i="21"/>
  <c r="S32" i="33"/>
  <c r="T32" i="33" s="1"/>
  <c r="H91" i="21" s="1"/>
  <c r="I163" i="21"/>
  <c r="K134" i="21"/>
  <c r="S10" i="33"/>
  <c r="T10" i="33" s="1"/>
  <c r="H69" i="21" s="1"/>
  <c r="I141" i="21"/>
  <c r="S20" i="33"/>
  <c r="T20" i="33" s="1"/>
  <c r="H79" i="21" s="1"/>
  <c r="I151" i="21"/>
  <c r="S26" i="33"/>
  <c r="T26" i="33" s="1"/>
  <c r="H85" i="21" s="1"/>
  <c r="I157" i="21"/>
  <c r="S34" i="33"/>
  <c r="T34" i="33" s="1"/>
  <c r="H93" i="21" s="1"/>
  <c r="I165" i="21"/>
  <c r="S40" i="33"/>
  <c r="T40" i="33" s="1"/>
  <c r="H99" i="21" s="1"/>
  <c r="I171" i="21"/>
  <c r="S42" i="33"/>
  <c r="T42" i="33" s="1"/>
  <c r="H101" i="21" s="1"/>
  <c r="I173" i="21"/>
  <c r="S8" i="33"/>
  <c r="T8" i="33" s="1"/>
  <c r="H67" i="21" s="1"/>
  <c r="I139" i="21"/>
  <c r="T6" i="23"/>
  <c r="O64" i="23" s="1"/>
  <c r="AI121" i="21"/>
  <c r="Z121" i="21"/>
  <c r="DO121" i="21"/>
  <c r="K121" i="21"/>
  <c r="AR121" i="21"/>
  <c r="BD121" i="21"/>
  <c r="BV121" i="21"/>
  <c r="DF121" i="21"/>
  <c r="CK121" i="21"/>
  <c r="E121" i="21"/>
  <c r="H121" i="21"/>
  <c r="AC121" i="21"/>
  <c r="BG121" i="21"/>
  <c r="CQ121" i="21"/>
  <c r="CB121" i="21"/>
  <c r="CW121" i="21"/>
  <c r="AU121" i="21"/>
  <c r="T121" i="21"/>
  <c r="BY121" i="21"/>
  <c r="BP121" i="21"/>
  <c r="BA121" i="21"/>
  <c r="CE121" i="21"/>
  <c r="DI121" i="21"/>
  <c r="BJ121" i="21"/>
  <c r="CN121" i="21"/>
  <c r="W121" i="21"/>
  <c r="AL121" i="21"/>
  <c r="CT121" i="21"/>
  <c r="AO121" i="21"/>
  <c r="BS121" i="21"/>
  <c r="Q121" i="21"/>
  <c r="DL121" i="21"/>
  <c r="BM121" i="21"/>
  <c r="DC121" i="21"/>
  <c r="AX121" i="21"/>
  <c r="N121" i="21"/>
  <c r="AF121" i="21"/>
  <c r="CH121" i="21"/>
  <c r="CZ121" i="21"/>
  <c r="M65" i="21"/>
  <c r="AD86" i="21"/>
  <c r="AE96" i="21"/>
  <c r="Y96" i="21" s="1"/>
  <c r="S3" i="33"/>
  <c r="T3" i="33" s="1"/>
  <c r="H62" i="21" s="1"/>
  <c r="K88" i="23" s="1"/>
  <c r="I134" i="21"/>
  <c r="S12" i="33"/>
  <c r="T12" i="33" s="1"/>
  <c r="H71" i="21" s="1"/>
  <c r="I143" i="21"/>
  <c r="S14" i="33"/>
  <c r="T14" i="33" s="1"/>
  <c r="H73" i="21" s="1"/>
  <c r="I145" i="21"/>
  <c r="S28" i="33"/>
  <c r="T28" i="33" s="1"/>
  <c r="H87" i="21" s="1"/>
  <c r="I159" i="21"/>
  <c r="S30" i="33"/>
  <c r="T30" i="33" s="1"/>
  <c r="H89" i="21" s="1"/>
  <c r="I161" i="21"/>
  <c r="S33" i="33"/>
  <c r="T33" i="33" s="1"/>
  <c r="H92" i="21" s="1"/>
  <c r="I164" i="21"/>
  <c r="H12" i="23"/>
  <c r="B6" i="23"/>
  <c r="G62" i="21"/>
  <c r="AF12" i="23"/>
  <c r="H83" i="23" s="1"/>
  <c r="E82" i="23" s="1"/>
  <c r="G9" i="3"/>
  <c r="G64" i="21"/>
  <c r="AA9" i="3"/>
  <c r="G65" i="21"/>
  <c r="G31" i="3"/>
  <c r="Z4" i="33"/>
  <c r="Z13" i="23"/>
  <c r="X93" i="23" s="1"/>
  <c r="F10" i="3"/>
  <c r="Z5" i="33"/>
  <c r="P10" i="3"/>
  <c r="Z6" i="33"/>
  <c r="Z10" i="3"/>
  <c r="Z7" i="33"/>
  <c r="F32" i="3"/>
  <c r="G66" i="21"/>
  <c r="Q31" i="3"/>
  <c r="J66" i="21"/>
  <c r="L66" i="21" s="1"/>
  <c r="Q33" i="3"/>
  <c r="G67" i="21"/>
  <c r="AA31" i="3"/>
  <c r="J67" i="21"/>
  <c r="AA33" i="3"/>
  <c r="G68" i="21"/>
  <c r="G53" i="3"/>
  <c r="J68" i="21"/>
  <c r="G55" i="3"/>
  <c r="G69" i="21"/>
  <c r="Q53" i="3"/>
  <c r="J69" i="21"/>
  <c r="L69" i="21" s="1"/>
  <c r="Q55" i="3"/>
  <c r="G70" i="21"/>
  <c r="AA53" i="3"/>
  <c r="J70" i="21"/>
  <c r="AA55" i="3"/>
  <c r="G71" i="21"/>
  <c r="G75" i="3"/>
  <c r="J71" i="21"/>
  <c r="G77" i="3"/>
  <c r="G72" i="21"/>
  <c r="Q75" i="3"/>
  <c r="J72" i="21"/>
  <c r="Q77" i="3"/>
  <c r="G73" i="21"/>
  <c r="AA75" i="3"/>
  <c r="J73" i="21"/>
  <c r="L73" i="21" s="1"/>
  <c r="AA77" i="3"/>
  <c r="G74" i="21"/>
  <c r="G97" i="3"/>
  <c r="J74" i="21"/>
  <c r="G99" i="3"/>
  <c r="G75" i="21"/>
  <c r="Q97" i="3"/>
  <c r="J75" i="21"/>
  <c r="Q99" i="3"/>
  <c r="G76" i="21"/>
  <c r="AA97" i="3"/>
  <c r="J76" i="21"/>
  <c r="AA99" i="3"/>
  <c r="G77" i="21"/>
  <c r="G119" i="3"/>
  <c r="J77" i="21"/>
  <c r="L77" i="21" s="1"/>
  <c r="G121" i="3"/>
  <c r="G78" i="21"/>
  <c r="Q119" i="3"/>
  <c r="G79" i="21"/>
  <c r="AA119" i="3"/>
  <c r="J79" i="21"/>
  <c r="AA121" i="3"/>
  <c r="G80" i="21"/>
  <c r="G141" i="3"/>
  <c r="J80" i="21"/>
  <c r="G143" i="3"/>
  <c r="G81" i="21"/>
  <c r="Q141" i="3"/>
  <c r="J81" i="21"/>
  <c r="L81" i="21" s="1"/>
  <c r="Q143" i="3"/>
  <c r="G82" i="21"/>
  <c r="AA141" i="3"/>
  <c r="J82" i="21"/>
  <c r="AA143" i="3"/>
  <c r="G83" i="21"/>
  <c r="G163" i="3"/>
  <c r="J83" i="21"/>
  <c r="G165" i="3"/>
  <c r="G84" i="21"/>
  <c r="Q163" i="3"/>
  <c r="J84" i="21"/>
  <c r="Q165" i="3"/>
  <c r="G85" i="21"/>
  <c r="AA163" i="3"/>
  <c r="J85" i="21"/>
  <c r="L85" i="21" s="1"/>
  <c r="AA165" i="3"/>
  <c r="G86" i="21"/>
  <c r="G185" i="3"/>
  <c r="G87" i="21"/>
  <c r="Q185" i="3"/>
  <c r="J87" i="21"/>
  <c r="Q187" i="3"/>
  <c r="G88" i="21"/>
  <c r="AA185" i="3"/>
  <c r="J88" i="21"/>
  <c r="AA187" i="3"/>
  <c r="G89" i="21"/>
  <c r="G207" i="3"/>
  <c r="J89" i="21"/>
  <c r="G209" i="3"/>
  <c r="Y32" i="33"/>
  <c r="P207" i="3"/>
  <c r="Y33" i="33"/>
  <c r="Z207" i="3"/>
  <c r="Y34" i="33"/>
  <c r="F229" i="3"/>
  <c r="Y35" i="33"/>
  <c r="P229" i="3"/>
  <c r="X36" i="33"/>
  <c r="S50" i="21"/>
  <c r="X231" i="3" s="1"/>
  <c r="X37" i="33"/>
  <c r="S51" i="21"/>
  <c r="D253" i="3" s="1"/>
  <c r="X38" i="33"/>
  <c r="S52" i="21"/>
  <c r="N253" i="3" s="1"/>
  <c r="X39" i="33"/>
  <c r="S53" i="21"/>
  <c r="X253" i="3" s="1"/>
  <c r="X40" i="33"/>
  <c r="S54" i="21"/>
  <c r="D275" i="3" s="1"/>
  <c r="X41" i="33"/>
  <c r="S55" i="21"/>
  <c r="N275" i="3" s="1"/>
  <c r="X42" i="33"/>
  <c r="S56" i="21"/>
  <c r="X275" i="3" s="1"/>
  <c r="X43" i="33"/>
  <c r="S57" i="21"/>
  <c r="D297" i="3" s="1"/>
  <c r="D120" i="21"/>
  <c r="N36" i="23" s="1"/>
  <c r="H36" i="23"/>
  <c r="G63" i="21"/>
  <c r="Q9" i="3"/>
  <c r="X5" i="33"/>
  <c r="X6" i="33"/>
  <c r="S21" i="21"/>
  <c r="D33" i="3" s="1"/>
  <c r="Z10" i="33"/>
  <c r="F54" i="3"/>
  <c r="Z11" i="33"/>
  <c r="P54" i="3"/>
  <c r="Z12" i="33"/>
  <c r="Z54" i="3"/>
  <c r="Z13" i="33"/>
  <c r="F76" i="3"/>
  <c r="Z14" i="33"/>
  <c r="P76" i="3"/>
  <c r="Z15" i="33"/>
  <c r="Z76" i="3"/>
  <c r="Z16" i="33"/>
  <c r="F98" i="3"/>
  <c r="Z17" i="33"/>
  <c r="P98" i="3"/>
  <c r="Z18" i="33"/>
  <c r="Z98" i="3"/>
  <c r="Z19" i="33"/>
  <c r="F120" i="3"/>
  <c r="Z20" i="33"/>
  <c r="P120" i="3"/>
  <c r="Z21" i="33"/>
  <c r="Z120" i="3"/>
  <c r="Z22" i="33"/>
  <c r="F142" i="3"/>
  <c r="Z23" i="33"/>
  <c r="P142" i="3"/>
  <c r="Z24" i="33"/>
  <c r="Z142" i="3"/>
  <c r="Z25" i="33"/>
  <c r="F164" i="3"/>
  <c r="Z26" i="33"/>
  <c r="P164" i="3"/>
  <c r="Z27" i="33"/>
  <c r="Z164" i="3"/>
  <c r="Z28" i="33"/>
  <c r="F186" i="3"/>
  <c r="Z29" i="33"/>
  <c r="P186" i="3"/>
  <c r="Z30" i="33"/>
  <c r="Z186" i="3"/>
  <c r="Z31" i="33"/>
  <c r="F208" i="3"/>
  <c r="G90" i="21"/>
  <c r="Q207" i="3"/>
  <c r="G91" i="21"/>
  <c r="AA207" i="3"/>
  <c r="J91" i="21"/>
  <c r="AA209" i="3"/>
  <c r="G92" i="21"/>
  <c r="G229" i="3"/>
  <c r="J92" i="21"/>
  <c r="G231" i="3"/>
  <c r="G93" i="21"/>
  <c r="Q229" i="3"/>
  <c r="J93" i="21"/>
  <c r="L93" i="21" s="1"/>
  <c r="Q231" i="3"/>
  <c r="Y36" i="33"/>
  <c r="Z229" i="3"/>
  <c r="Y37" i="33"/>
  <c r="F251" i="3"/>
  <c r="Y38" i="33"/>
  <c r="P251" i="3"/>
  <c r="Y39" i="33"/>
  <c r="Z251" i="3"/>
  <c r="Y40" i="33"/>
  <c r="F273" i="3"/>
  <c r="Y41" i="33"/>
  <c r="P273" i="3"/>
  <c r="Y42" i="33"/>
  <c r="Z273" i="3"/>
  <c r="Y43" i="33"/>
  <c r="F295" i="3"/>
  <c r="D119" i="21"/>
  <c r="H35" i="23"/>
  <c r="J62" i="21"/>
  <c r="L62" i="21" s="1"/>
  <c r="AF14" i="23"/>
  <c r="L116" i="23" s="1"/>
  <c r="E115" i="23" s="1"/>
  <c r="G11" i="3"/>
  <c r="J65" i="21"/>
  <c r="L65" i="21" s="1"/>
  <c r="G33" i="3"/>
  <c r="J63" i="21"/>
  <c r="J64" i="21"/>
  <c r="X4" i="33"/>
  <c r="T12" i="23"/>
  <c r="N93" i="23" s="1"/>
  <c r="O95" i="23" s="1"/>
  <c r="T14" i="23"/>
  <c r="S18" i="21"/>
  <c r="D11" i="3" s="1"/>
  <c r="S19" i="21"/>
  <c r="N11" i="3" s="1"/>
  <c r="S20" i="21"/>
  <c r="X11" i="3" s="1"/>
  <c r="X7" i="33"/>
  <c r="Z8" i="33"/>
  <c r="P32" i="3"/>
  <c r="Z9" i="33"/>
  <c r="Z32" i="3"/>
  <c r="Y4" i="33"/>
  <c r="Z12" i="23"/>
  <c r="T93" i="23" s="1"/>
  <c r="F9" i="3"/>
  <c r="Z14" i="23"/>
  <c r="F11" i="3"/>
  <c r="Y5" i="33"/>
  <c r="P9" i="3"/>
  <c r="Y6" i="33"/>
  <c r="Z9" i="3"/>
  <c r="Y7" i="33"/>
  <c r="F31" i="3"/>
  <c r="X8" i="33"/>
  <c r="S22" i="21"/>
  <c r="N33" i="3" s="1"/>
  <c r="X9" i="33"/>
  <c r="S23" i="21"/>
  <c r="X33" i="3" s="1"/>
  <c r="X10" i="33"/>
  <c r="S24" i="21"/>
  <c r="D55" i="3" s="1"/>
  <c r="X11" i="33"/>
  <c r="S25" i="21"/>
  <c r="N55" i="3" s="1"/>
  <c r="X12" i="33"/>
  <c r="S26" i="21"/>
  <c r="X55" i="3" s="1"/>
  <c r="X13" i="33"/>
  <c r="S27" i="21"/>
  <c r="D77" i="3" s="1"/>
  <c r="X14" i="33"/>
  <c r="S28" i="21"/>
  <c r="N77" i="3" s="1"/>
  <c r="X15" i="33"/>
  <c r="S29" i="21"/>
  <c r="X77" i="3" s="1"/>
  <c r="X16" i="33"/>
  <c r="S30" i="21"/>
  <c r="D99" i="3" s="1"/>
  <c r="X17" i="33"/>
  <c r="S31" i="21"/>
  <c r="N99" i="3" s="1"/>
  <c r="X18" i="33"/>
  <c r="S32" i="21"/>
  <c r="X99" i="3" s="1"/>
  <c r="X19" i="33"/>
  <c r="S33" i="21"/>
  <c r="D121" i="3" s="1"/>
  <c r="X20" i="33"/>
  <c r="S34" i="21"/>
  <c r="N121" i="3" s="1"/>
  <c r="X21" i="33"/>
  <c r="S35" i="21"/>
  <c r="X121" i="3" s="1"/>
  <c r="X22" i="33"/>
  <c r="S36" i="21"/>
  <c r="D143" i="3" s="1"/>
  <c r="X23" i="33"/>
  <c r="S37" i="21"/>
  <c r="N143" i="3" s="1"/>
  <c r="X24" i="33"/>
  <c r="S38" i="21"/>
  <c r="X143" i="3" s="1"/>
  <c r="X25" i="33"/>
  <c r="S39" i="21"/>
  <c r="D165" i="3" s="1"/>
  <c r="X26" i="33"/>
  <c r="S40" i="21"/>
  <c r="N165" i="3" s="1"/>
  <c r="X27" i="33"/>
  <c r="S41" i="21"/>
  <c r="X165" i="3" s="1"/>
  <c r="X28" i="33"/>
  <c r="S42" i="21"/>
  <c r="D187" i="3" s="1"/>
  <c r="X29" i="33"/>
  <c r="S43" i="21"/>
  <c r="N187" i="3" s="1"/>
  <c r="X30" i="33"/>
  <c r="S44" i="21"/>
  <c r="X187" i="3" s="1"/>
  <c r="X31" i="33"/>
  <c r="S45" i="21"/>
  <c r="D209" i="3" s="1"/>
  <c r="Z32" i="33"/>
  <c r="P208" i="3"/>
  <c r="Z33" i="33"/>
  <c r="Z208" i="3"/>
  <c r="Z34" i="33"/>
  <c r="F230" i="3"/>
  <c r="Z35" i="33"/>
  <c r="P230" i="3"/>
  <c r="G94" i="21"/>
  <c r="AA229" i="3"/>
  <c r="G95" i="21"/>
  <c r="G251" i="3"/>
  <c r="J95" i="21"/>
  <c r="G253" i="3"/>
  <c r="G96" i="21"/>
  <c r="Q251" i="3"/>
  <c r="G97" i="21"/>
  <c r="AA251" i="3"/>
  <c r="J97" i="21"/>
  <c r="L97" i="21" s="1"/>
  <c r="AA253" i="3"/>
  <c r="G98" i="21"/>
  <c r="G273" i="3"/>
  <c r="G99" i="21"/>
  <c r="Q273" i="3"/>
  <c r="J99" i="21"/>
  <c r="Q275" i="3"/>
  <c r="G100" i="21"/>
  <c r="AA273" i="3"/>
  <c r="J100" i="21"/>
  <c r="AA275" i="3"/>
  <c r="G101" i="21"/>
  <c r="G295" i="3"/>
  <c r="J101" i="21"/>
  <c r="G297" i="3"/>
  <c r="D122" i="21"/>
  <c r="N38" i="23" s="1"/>
  <c r="H38" i="23"/>
  <c r="Y8" i="33"/>
  <c r="P31" i="3"/>
  <c r="Y9" i="33"/>
  <c r="Z31" i="3"/>
  <c r="Y10" i="33"/>
  <c r="F53" i="3"/>
  <c r="Y11" i="33"/>
  <c r="P53" i="3"/>
  <c r="Y12" i="33"/>
  <c r="Z53" i="3"/>
  <c r="Y13" i="33"/>
  <c r="F75" i="3"/>
  <c r="Y14" i="33"/>
  <c r="P75" i="3"/>
  <c r="Y15" i="33"/>
  <c r="Z75" i="3"/>
  <c r="Y16" i="33"/>
  <c r="F97" i="3"/>
  <c r="Y17" i="33"/>
  <c r="P97" i="3"/>
  <c r="Y18" i="33"/>
  <c r="Z97" i="3"/>
  <c r="Y19" i="33"/>
  <c r="F119" i="3"/>
  <c r="Y20" i="33"/>
  <c r="P119" i="3"/>
  <c r="Y21" i="33"/>
  <c r="Z119" i="3"/>
  <c r="Y22" i="33"/>
  <c r="F141" i="3"/>
  <c r="Y23" i="33"/>
  <c r="P141" i="3"/>
  <c r="Y24" i="33"/>
  <c r="Z141" i="3"/>
  <c r="Y25" i="33"/>
  <c r="F163" i="3"/>
  <c r="Y26" i="33"/>
  <c r="P163" i="3"/>
  <c r="Y27" i="33"/>
  <c r="Z163" i="3"/>
  <c r="Y28" i="33"/>
  <c r="F185" i="3"/>
  <c r="Y29" i="33"/>
  <c r="P185" i="3"/>
  <c r="Y30" i="33"/>
  <c r="Z185" i="3"/>
  <c r="Y31" i="33"/>
  <c r="F207" i="3"/>
  <c r="X32" i="33"/>
  <c r="S46" i="21"/>
  <c r="N209" i="3" s="1"/>
  <c r="X33" i="33"/>
  <c r="S47" i="21"/>
  <c r="X209" i="3" s="1"/>
  <c r="X34" i="33"/>
  <c r="S48" i="21"/>
  <c r="D231" i="3" s="1"/>
  <c r="X35" i="33"/>
  <c r="S49" i="21"/>
  <c r="N231" i="3" s="1"/>
  <c r="Z36" i="33"/>
  <c r="Z230" i="3"/>
  <c r="Z37" i="33"/>
  <c r="F252" i="3"/>
  <c r="Z38" i="33"/>
  <c r="P252" i="3"/>
  <c r="Z39" i="33"/>
  <c r="Z252" i="3"/>
  <c r="Z40" i="33"/>
  <c r="F274" i="3"/>
  <c r="Z41" i="33"/>
  <c r="P274" i="3"/>
  <c r="Z42" i="33"/>
  <c r="Z274" i="3"/>
  <c r="Z43" i="33"/>
  <c r="F296" i="3"/>
  <c r="B119" i="21"/>
  <c r="B129" i="21" s="1"/>
  <c r="D121" i="21"/>
  <c r="N37" i="23" s="1"/>
  <c r="H37" i="23"/>
  <c r="AD92" i="21"/>
  <c r="AE94" i="21"/>
  <c r="Y94" i="21" s="1"/>
  <c r="S35" i="33"/>
  <c r="T35" i="33" s="1"/>
  <c r="H94" i="21" s="1"/>
  <c r="AD96" i="21"/>
  <c r="S37" i="33"/>
  <c r="T37" i="33" s="1"/>
  <c r="H96" i="21" s="1"/>
  <c r="AE98" i="21"/>
  <c r="Y98" i="21" s="1"/>
  <c r="S39" i="33"/>
  <c r="T39" i="33" s="1"/>
  <c r="H98" i="21" s="1"/>
  <c r="AD100" i="21"/>
  <c r="S41" i="33"/>
  <c r="T41" i="33" s="1"/>
  <c r="H100" i="21" s="1"/>
  <c r="AE92" i="21"/>
  <c r="Y92" i="21" s="1"/>
  <c r="AD63" i="21"/>
  <c r="S4" i="33"/>
  <c r="T4" i="33" s="1"/>
  <c r="H63" i="21" s="1"/>
  <c r="F63" i="21" s="1"/>
  <c r="AE64" i="21"/>
  <c r="Y64" i="21" s="1"/>
  <c r="S5" i="33"/>
  <c r="T5" i="33" s="1"/>
  <c r="H64" i="21" s="1"/>
  <c r="AE65" i="21"/>
  <c r="Y65" i="21" s="1"/>
  <c r="S6" i="33"/>
  <c r="T6" i="33" s="1"/>
  <c r="H65" i="21" s="1"/>
  <c r="AE90" i="21"/>
  <c r="Y90" i="21" s="1"/>
  <c r="S31" i="33"/>
  <c r="T31" i="33" s="1"/>
  <c r="H90" i="21" s="1"/>
  <c r="AE66" i="21"/>
  <c r="Y66" i="21" s="1"/>
  <c r="S7" i="33"/>
  <c r="T7" i="33" s="1"/>
  <c r="H66" i="21" s="1"/>
  <c r="AE68" i="21"/>
  <c r="Y68" i="21" s="1"/>
  <c r="S9" i="33"/>
  <c r="T9" i="33" s="1"/>
  <c r="H68" i="21" s="1"/>
  <c r="F68" i="21" s="1"/>
  <c r="AE70" i="21"/>
  <c r="Y70" i="21" s="1"/>
  <c r="S11" i="33"/>
  <c r="T11" i="33" s="1"/>
  <c r="H70" i="21" s="1"/>
  <c r="AD72" i="21"/>
  <c r="S13" i="33"/>
  <c r="T13" i="33" s="1"/>
  <c r="H72" i="21" s="1"/>
  <c r="F72" i="21" s="1"/>
  <c r="AD74" i="21"/>
  <c r="S15" i="33"/>
  <c r="T15" i="33" s="1"/>
  <c r="H74" i="21" s="1"/>
  <c r="AE76" i="21"/>
  <c r="Y76" i="21" s="1"/>
  <c r="S17" i="33"/>
  <c r="T17" i="33" s="1"/>
  <c r="H76" i="21" s="1"/>
  <c r="F76" i="21" s="1"/>
  <c r="AD78" i="21"/>
  <c r="S19" i="33"/>
  <c r="T19" i="33" s="1"/>
  <c r="H78" i="21" s="1"/>
  <c r="AE80" i="21"/>
  <c r="Y80" i="21" s="1"/>
  <c r="S21" i="33"/>
  <c r="T21" i="33" s="1"/>
  <c r="H80" i="21" s="1"/>
  <c r="AD82" i="21"/>
  <c r="S23" i="33"/>
  <c r="T23" i="33" s="1"/>
  <c r="H82" i="21" s="1"/>
  <c r="F82" i="21" s="1"/>
  <c r="AE84" i="21"/>
  <c r="Y84" i="21" s="1"/>
  <c r="S25" i="33"/>
  <c r="T25" i="33" s="1"/>
  <c r="H84" i="21" s="1"/>
  <c r="AE86" i="21"/>
  <c r="Y86" i="21" s="1"/>
  <c r="S27" i="33"/>
  <c r="T27" i="33" s="1"/>
  <c r="H86" i="21" s="1"/>
  <c r="AE88" i="21"/>
  <c r="Y88" i="21" s="1"/>
  <c r="S29" i="33"/>
  <c r="T29" i="33" s="1"/>
  <c r="H88" i="21" s="1"/>
  <c r="F88" i="21" s="1"/>
  <c r="N50" i="21"/>
  <c r="X229" i="3" s="1"/>
  <c r="N51" i="21"/>
  <c r="D251" i="3" s="1"/>
  <c r="N52" i="21"/>
  <c r="N251" i="3" s="1"/>
  <c r="N53" i="21"/>
  <c r="X251" i="3" s="1"/>
  <c r="N54" i="21"/>
  <c r="D273" i="3" s="1"/>
  <c r="N55" i="21"/>
  <c r="N273" i="3" s="1"/>
  <c r="N56" i="21"/>
  <c r="X273" i="3" s="1"/>
  <c r="N57" i="21"/>
  <c r="D295" i="3" s="1"/>
  <c r="N18" i="21"/>
  <c r="D9" i="3" s="1"/>
  <c r="N19" i="21"/>
  <c r="N9" i="3" s="1"/>
  <c r="N20" i="21"/>
  <c r="X9" i="3" s="1"/>
  <c r="N21" i="21"/>
  <c r="D31" i="3" s="1"/>
  <c r="X71" i="21"/>
  <c r="X89" i="21"/>
  <c r="N22" i="21"/>
  <c r="N31" i="3" s="1"/>
  <c r="N23" i="21"/>
  <c r="X31" i="3" s="1"/>
  <c r="N24" i="21"/>
  <c r="D53" i="3" s="1"/>
  <c r="N25" i="21"/>
  <c r="N53" i="3" s="1"/>
  <c r="N26" i="21"/>
  <c r="X53" i="3" s="1"/>
  <c r="N27" i="21"/>
  <c r="D75" i="3" s="1"/>
  <c r="N28" i="21"/>
  <c r="N75" i="3" s="1"/>
  <c r="N29" i="21"/>
  <c r="X75" i="3" s="1"/>
  <c r="N30" i="21"/>
  <c r="D97" i="3" s="1"/>
  <c r="N31" i="21"/>
  <c r="N97" i="3" s="1"/>
  <c r="N32" i="21"/>
  <c r="X97" i="3" s="1"/>
  <c r="N33" i="21"/>
  <c r="D119" i="3" s="1"/>
  <c r="N34" i="21"/>
  <c r="N119" i="3" s="1"/>
  <c r="N35" i="21"/>
  <c r="X119" i="3" s="1"/>
  <c r="N36" i="21"/>
  <c r="D141" i="3" s="1"/>
  <c r="N37" i="21"/>
  <c r="N141" i="3" s="1"/>
  <c r="N38" i="21"/>
  <c r="X141" i="3" s="1"/>
  <c r="N39" i="21"/>
  <c r="D163" i="3" s="1"/>
  <c r="N40" i="21"/>
  <c r="N163" i="3" s="1"/>
  <c r="N41" i="21"/>
  <c r="X163" i="3" s="1"/>
  <c r="N42" i="21"/>
  <c r="D185" i="3" s="1"/>
  <c r="N43" i="21"/>
  <c r="N185" i="3" s="1"/>
  <c r="N44" i="21"/>
  <c r="X185" i="3" s="1"/>
  <c r="N45" i="21"/>
  <c r="D207" i="3" s="1"/>
  <c r="N46" i="21"/>
  <c r="N207" i="3" s="1"/>
  <c r="N47" i="21"/>
  <c r="X207" i="3" s="1"/>
  <c r="N48" i="21"/>
  <c r="D229" i="3" s="1"/>
  <c r="N49" i="21"/>
  <c r="N229" i="3" s="1"/>
  <c r="AE78" i="21"/>
  <c r="Y78" i="21" s="1"/>
  <c r="AD70" i="21"/>
  <c r="X63" i="21"/>
  <c r="X65" i="21"/>
  <c r="X69" i="21"/>
  <c r="X73" i="21"/>
  <c r="X75" i="21"/>
  <c r="X77" i="21"/>
  <c r="X79" i="21"/>
  <c r="X81" i="21"/>
  <c r="X83" i="21"/>
  <c r="X87" i="21"/>
  <c r="X91" i="21"/>
  <c r="AD68" i="21"/>
  <c r="AD76" i="21"/>
  <c r="X62" i="21"/>
  <c r="X66" i="21"/>
  <c r="X68" i="21"/>
  <c r="X70" i="21"/>
  <c r="X72" i="21"/>
  <c r="X76" i="21"/>
  <c r="X78" i="21"/>
  <c r="X80" i="21"/>
  <c r="X84" i="21"/>
  <c r="X86" i="21"/>
  <c r="X88" i="21"/>
  <c r="X92" i="21"/>
  <c r="X94" i="21"/>
  <c r="X96" i="21"/>
  <c r="X100" i="21"/>
  <c r="E13" i="21"/>
  <c r="V95" i="23" s="1"/>
  <c r="X93" i="21"/>
  <c r="X95" i="21"/>
  <c r="X97" i="21"/>
  <c r="X101" i="21"/>
  <c r="A20" i="30"/>
  <c r="A21" i="31"/>
  <c r="A22" i="30"/>
  <c r="A23" i="31"/>
  <c r="A26" i="30"/>
  <c r="A27" i="31"/>
  <c r="A40" i="30"/>
  <c r="A41" i="31"/>
  <c r="A52" i="30"/>
  <c r="A53" i="31"/>
  <c r="A30" i="30"/>
  <c r="A31" i="31"/>
  <c r="A34" i="30"/>
  <c r="A35" i="31"/>
  <c r="A36" i="30"/>
  <c r="A37" i="31"/>
  <c r="A38" i="30"/>
  <c r="A39" i="31"/>
  <c r="A44" i="30"/>
  <c r="A45" i="31"/>
  <c r="A48" i="30"/>
  <c r="A49" i="31"/>
  <c r="A50" i="30"/>
  <c r="A51" i="31"/>
  <c r="D20" i="30"/>
  <c r="D21" i="31"/>
  <c r="D26" i="30"/>
  <c r="D27" i="31"/>
  <c r="D28" i="30"/>
  <c r="D29" i="31"/>
  <c r="AD80" i="21"/>
  <c r="D35" i="30"/>
  <c r="D36" i="31"/>
  <c r="AD84" i="21"/>
  <c r="D42" i="30"/>
  <c r="D43" i="31"/>
  <c r="D44" i="30"/>
  <c r="D45" i="31"/>
  <c r="AD98" i="21"/>
  <c r="D54" i="30"/>
  <c r="D55" i="31"/>
  <c r="AE72" i="21"/>
  <c r="Y72" i="21" s="1"/>
  <c r="AE82" i="21"/>
  <c r="Y82" i="21" s="1"/>
  <c r="AE100" i="21"/>
  <c r="Y100" i="21" s="1"/>
  <c r="D17" i="30"/>
  <c r="D18" i="31"/>
  <c r="D19" i="30"/>
  <c r="D20" i="31"/>
  <c r="D23" i="30"/>
  <c r="D24" i="31"/>
  <c r="D25" i="30"/>
  <c r="D26" i="31"/>
  <c r="D27" i="30"/>
  <c r="D28" i="31"/>
  <c r="D29" i="30"/>
  <c r="D30" i="31"/>
  <c r="D31" i="30"/>
  <c r="D32" i="31"/>
  <c r="D37" i="30"/>
  <c r="D38" i="31"/>
  <c r="D39" i="30"/>
  <c r="D40" i="31"/>
  <c r="D41" i="30"/>
  <c r="D42" i="31"/>
  <c r="D43" i="30"/>
  <c r="D44" i="31"/>
  <c r="D47" i="30"/>
  <c r="D48" i="31"/>
  <c r="D49" i="30"/>
  <c r="D50" i="31"/>
  <c r="D51" i="30"/>
  <c r="D52" i="31"/>
  <c r="D53" i="30"/>
  <c r="D54" i="31"/>
  <c r="A50" i="11"/>
  <c r="A38" i="11"/>
  <c r="A34" i="11"/>
  <c r="A30" i="11"/>
  <c r="A26" i="11"/>
  <c r="A22" i="11"/>
  <c r="D54" i="11"/>
  <c r="D42" i="11"/>
  <c r="D26" i="11"/>
  <c r="D34" i="30"/>
  <c r="D35" i="31"/>
  <c r="D50" i="30"/>
  <c r="D51" i="31"/>
  <c r="A16" i="30"/>
  <c r="A17" i="31"/>
  <c r="A18" i="30"/>
  <c r="A19" i="31"/>
  <c r="A24" i="30"/>
  <c r="A25" i="31"/>
  <c r="A54" i="30"/>
  <c r="A55" i="31"/>
  <c r="D30" i="30"/>
  <c r="D31" i="31"/>
  <c r="D32" i="30"/>
  <c r="D33" i="31"/>
  <c r="D36" i="30"/>
  <c r="D37" i="31"/>
  <c r="AD88" i="21"/>
  <c r="AD90" i="21"/>
  <c r="A15" i="30"/>
  <c r="A16" i="31"/>
  <c r="A17" i="30"/>
  <c r="A18" i="31"/>
  <c r="A19" i="30"/>
  <c r="A20" i="31"/>
  <c r="A21" i="30"/>
  <c r="A22" i="31"/>
  <c r="A23" i="30"/>
  <c r="A24" i="31"/>
  <c r="A25" i="30"/>
  <c r="A26" i="31"/>
  <c r="A27" i="30"/>
  <c r="A28" i="31"/>
  <c r="A29" i="30"/>
  <c r="A30" i="31"/>
  <c r="A31" i="30"/>
  <c r="A32" i="31"/>
  <c r="A33" i="30"/>
  <c r="A34" i="31"/>
  <c r="A35" i="30"/>
  <c r="A36" i="31"/>
  <c r="A37" i="30"/>
  <c r="A38" i="31"/>
  <c r="A39" i="30"/>
  <c r="A40" i="31"/>
  <c r="A41" i="30"/>
  <c r="A42" i="31"/>
  <c r="A43" i="30"/>
  <c r="A44" i="31"/>
  <c r="A45" i="30"/>
  <c r="A46" i="31"/>
  <c r="A47" i="30"/>
  <c r="A48" i="31"/>
  <c r="A49" i="30"/>
  <c r="A50" i="31"/>
  <c r="A51" i="30"/>
  <c r="A52" i="31"/>
  <c r="A53" i="30"/>
  <c r="A54" i="31"/>
  <c r="A53" i="11"/>
  <c r="A49" i="11"/>
  <c r="A45" i="11"/>
  <c r="A41" i="11"/>
  <c r="A37" i="11"/>
  <c r="A33" i="11"/>
  <c r="A29" i="11"/>
  <c r="A25" i="11"/>
  <c r="A21" i="11"/>
  <c r="A17" i="11"/>
  <c r="D53" i="11"/>
  <c r="D49" i="11"/>
  <c r="D41" i="11"/>
  <c r="D37" i="11"/>
  <c r="D29" i="11"/>
  <c r="D25" i="11"/>
  <c r="D17" i="11"/>
  <c r="D33" i="30"/>
  <c r="D34" i="31"/>
  <c r="D52" i="30"/>
  <c r="D53" i="31"/>
  <c r="A28" i="30"/>
  <c r="A29" i="31"/>
  <c r="A32" i="30"/>
  <c r="A33" i="31"/>
  <c r="A42" i="30"/>
  <c r="A43" i="31"/>
  <c r="A46" i="30"/>
  <c r="A47" i="31"/>
  <c r="D16" i="30"/>
  <c r="D17" i="31"/>
  <c r="D18" i="30"/>
  <c r="D19" i="31"/>
  <c r="D21" i="30"/>
  <c r="D22" i="31"/>
  <c r="D22" i="30"/>
  <c r="D23" i="31"/>
  <c r="D24" i="30"/>
  <c r="D25" i="31"/>
  <c r="D38" i="30"/>
  <c r="D39" i="31"/>
  <c r="D40" i="30"/>
  <c r="D41" i="31"/>
  <c r="D45" i="30"/>
  <c r="D46" i="31"/>
  <c r="D46" i="30"/>
  <c r="D47" i="31"/>
  <c r="D48" i="30"/>
  <c r="D49" i="31"/>
  <c r="M66" i="21"/>
  <c r="A52" i="11"/>
  <c r="A48" i="11"/>
  <c r="A44" i="11"/>
  <c r="A40" i="11"/>
  <c r="A36" i="11"/>
  <c r="A32" i="11"/>
  <c r="A28" i="11"/>
  <c r="A24" i="11"/>
  <c r="A20" i="11"/>
  <c r="A16" i="11"/>
  <c r="D52" i="11"/>
  <c r="D48" i="11"/>
  <c r="D44" i="11"/>
  <c r="D40" i="11"/>
  <c r="D36" i="11"/>
  <c r="D32" i="11"/>
  <c r="D28" i="11"/>
  <c r="D24" i="11"/>
  <c r="D20" i="11"/>
  <c r="D16" i="11"/>
  <c r="K64" i="21"/>
  <c r="AE62" i="21"/>
  <c r="E152" i="23" s="1"/>
  <c r="AD62" i="21"/>
  <c r="AE67" i="21"/>
  <c r="Y67" i="21" s="1"/>
  <c r="AD67" i="21"/>
  <c r="K71" i="21"/>
  <c r="M71" i="21"/>
  <c r="AE83" i="21"/>
  <c r="Y83" i="21" s="1"/>
  <c r="AD83" i="21"/>
  <c r="K87" i="21"/>
  <c r="M87" i="21"/>
  <c r="AE99" i="21"/>
  <c r="Y99" i="21" s="1"/>
  <c r="AD99" i="21"/>
  <c r="K63" i="21"/>
  <c r="K75" i="21"/>
  <c r="M75" i="21"/>
  <c r="AE87" i="21"/>
  <c r="Y87" i="21" s="1"/>
  <c r="AD87" i="21"/>
  <c r="K67" i="21"/>
  <c r="M67" i="21"/>
  <c r="AE79" i="21"/>
  <c r="Y79" i="21" s="1"/>
  <c r="AD79" i="21"/>
  <c r="K83" i="21"/>
  <c r="M83" i="21"/>
  <c r="AE95" i="21"/>
  <c r="Y95" i="21" s="1"/>
  <c r="AD95" i="21"/>
  <c r="K99" i="21"/>
  <c r="M99" i="21"/>
  <c r="M62" i="21"/>
  <c r="AE71" i="21"/>
  <c r="Y71" i="21" s="1"/>
  <c r="AD71" i="21"/>
  <c r="M91" i="21"/>
  <c r="K91" i="21"/>
  <c r="AE75" i="21"/>
  <c r="Y75" i="21" s="1"/>
  <c r="AD75" i="21"/>
  <c r="K79" i="21"/>
  <c r="M79" i="21"/>
  <c r="AD91" i="21"/>
  <c r="AE91" i="21"/>
  <c r="Y91" i="21" s="1"/>
  <c r="K95" i="21"/>
  <c r="M95" i="21"/>
  <c r="AE63" i="21"/>
  <c r="Y63" i="21" s="1"/>
  <c r="M92" i="21"/>
  <c r="K92" i="21"/>
  <c r="M96" i="21"/>
  <c r="K96" i="21"/>
  <c r="L96" i="21" s="1"/>
  <c r="M100" i="21"/>
  <c r="K100" i="21"/>
  <c r="AD64" i="21"/>
  <c r="AD66" i="21"/>
  <c r="M93" i="21"/>
  <c r="M97" i="21"/>
  <c r="M101" i="21"/>
  <c r="AE69" i="21"/>
  <c r="Y69" i="21" s="1"/>
  <c r="AD69" i="21"/>
  <c r="AE73" i="21"/>
  <c r="Y73" i="21" s="1"/>
  <c r="AD73" i="21"/>
  <c r="AE77" i="21"/>
  <c r="Y77" i="21" s="1"/>
  <c r="AD77" i="21"/>
  <c r="AE81" i="21"/>
  <c r="Y81" i="21" s="1"/>
  <c r="AD81" i="21"/>
  <c r="AE85" i="21"/>
  <c r="Y85" i="21" s="1"/>
  <c r="AD85" i="21"/>
  <c r="AE93" i="21"/>
  <c r="Y93" i="21" s="1"/>
  <c r="AD93" i="21"/>
  <c r="AE97" i="21"/>
  <c r="Y97" i="21" s="1"/>
  <c r="AD97" i="21"/>
  <c r="AE101" i="21"/>
  <c r="Y101" i="21" s="1"/>
  <c r="AD101" i="21"/>
  <c r="M69" i="21"/>
  <c r="M73" i="21"/>
  <c r="M77" i="21"/>
  <c r="M81" i="21"/>
  <c r="M85" i="21"/>
  <c r="AE89" i="21"/>
  <c r="Y89" i="21" s="1"/>
  <c r="K90" i="21"/>
  <c r="L90" i="21" s="1"/>
  <c r="M94" i="21"/>
  <c r="K94" i="21"/>
  <c r="M98" i="21"/>
  <c r="K98" i="21"/>
  <c r="L101" i="21"/>
  <c r="K68" i="21"/>
  <c r="K70" i="21"/>
  <c r="K72" i="21"/>
  <c r="K74" i="21"/>
  <c r="K76" i="21"/>
  <c r="K78" i="21"/>
  <c r="K80" i="21"/>
  <c r="K82" i="21"/>
  <c r="L82" i="21" s="1"/>
  <c r="K84" i="21"/>
  <c r="K86" i="21"/>
  <c r="K88" i="21"/>
  <c r="K89" i="21"/>
  <c r="L100" i="21" l="1"/>
  <c r="L79" i="21"/>
  <c r="L63" i="21"/>
  <c r="F98" i="21"/>
  <c r="F94" i="21"/>
  <c r="L80" i="21"/>
  <c r="L95" i="21"/>
  <c r="L64" i="21"/>
  <c r="L86" i="21"/>
  <c r="L78" i="21"/>
  <c r="L70" i="21"/>
  <c r="J9" i="21"/>
  <c r="L76" i="21"/>
  <c r="L75" i="21"/>
  <c r="L89" i="21"/>
  <c r="L74" i="21"/>
  <c r="L87" i="21"/>
  <c r="L71" i="21"/>
  <c r="L68" i="21"/>
  <c r="L67" i="21"/>
  <c r="L88" i="21"/>
  <c r="L72" i="21"/>
  <c r="L92" i="21"/>
  <c r="L91" i="21"/>
  <c r="L84" i="21"/>
  <c r="L83" i="21"/>
  <c r="F78" i="21"/>
  <c r="F74" i="21"/>
  <c r="F70" i="21"/>
  <c r="F66" i="21"/>
  <c r="F67" i="21"/>
  <c r="F85" i="21"/>
  <c r="F69" i="21"/>
  <c r="F84" i="21"/>
  <c r="F95" i="21"/>
  <c r="F87" i="21"/>
  <c r="F71" i="21"/>
  <c r="F75" i="21"/>
  <c r="L99" i="21"/>
  <c r="F93" i="21"/>
  <c r="F79" i="21"/>
  <c r="F77" i="21"/>
  <c r="F65" i="21"/>
  <c r="F92" i="21"/>
  <c r="F97" i="21"/>
  <c r="F91" i="21"/>
  <c r="F99" i="21"/>
  <c r="F83" i="21"/>
  <c r="F81" i="21"/>
  <c r="F89" i="21"/>
  <c r="F73" i="21"/>
  <c r="N64" i="23"/>
  <c r="CT127" i="21"/>
  <c r="CT125" i="21"/>
  <c r="CT123" i="21"/>
  <c r="CW125" i="21"/>
  <c r="CW127" i="21"/>
  <c r="CW123" i="21"/>
  <c r="F101" i="21"/>
  <c r="O60" i="23"/>
  <c r="CZ123" i="21"/>
  <c r="CZ125" i="21"/>
  <c r="CZ127" i="21"/>
  <c r="AX127" i="21"/>
  <c r="AX125" i="21"/>
  <c r="AX123" i="21"/>
  <c r="Q127" i="21"/>
  <c r="Q125" i="21"/>
  <c r="Q123" i="21"/>
  <c r="AL125" i="21"/>
  <c r="AL127" i="21"/>
  <c r="AL123" i="21"/>
  <c r="DI125" i="21"/>
  <c r="DI123" i="21"/>
  <c r="DI127" i="21"/>
  <c r="BY127" i="21"/>
  <c r="BY123" i="21"/>
  <c r="BY125" i="21"/>
  <c r="CB125" i="21"/>
  <c r="CB127" i="21"/>
  <c r="CB123" i="21"/>
  <c r="H125" i="21"/>
  <c r="H123" i="21"/>
  <c r="H127" i="21"/>
  <c r="BV125" i="21"/>
  <c r="BV127" i="21"/>
  <c r="BV123" i="21"/>
  <c r="DO127" i="21"/>
  <c r="DO125" i="21"/>
  <c r="DO123" i="21"/>
  <c r="N125" i="21"/>
  <c r="N123" i="21"/>
  <c r="N127" i="21"/>
  <c r="BJ125" i="21"/>
  <c r="BJ123" i="21"/>
  <c r="BJ127" i="21"/>
  <c r="AC125" i="21"/>
  <c r="AC123" i="21"/>
  <c r="AC127" i="21"/>
  <c r="K125" i="21"/>
  <c r="K123" i="21"/>
  <c r="K127" i="21"/>
  <c r="F86" i="21"/>
  <c r="F90" i="21"/>
  <c r="F64" i="21"/>
  <c r="F62" i="21"/>
  <c r="CH127" i="21"/>
  <c r="CH125" i="21"/>
  <c r="CH123" i="21"/>
  <c r="DC125" i="21"/>
  <c r="DC123" i="21"/>
  <c r="DC127" i="21"/>
  <c r="BS123" i="21"/>
  <c r="BS127" i="21"/>
  <c r="BS125" i="21"/>
  <c r="W125" i="21"/>
  <c r="W127" i="21"/>
  <c r="W123" i="21"/>
  <c r="CE125" i="21"/>
  <c r="CE123" i="21"/>
  <c r="CE127" i="21"/>
  <c r="T123" i="21"/>
  <c r="T125" i="21"/>
  <c r="T127" i="21"/>
  <c r="CQ127" i="21"/>
  <c r="CQ125" i="21"/>
  <c r="CQ123" i="21"/>
  <c r="E123" i="21"/>
  <c r="E127" i="21"/>
  <c r="E125" i="21"/>
  <c r="BD127" i="21"/>
  <c r="BD123" i="21"/>
  <c r="BD125" i="21"/>
  <c r="Z127" i="21"/>
  <c r="Z125" i="21"/>
  <c r="Z123" i="21"/>
  <c r="DL125" i="21"/>
  <c r="DL127" i="21"/>
  <c r="DL123" i="21"/>
  <c r="BP125" i="21"/>
  <c r="BP123" i="21"/>
  <c r="BP127" i="21"/>
  <c r="DF123" i="21"/>
  <c r="DF127" i="21"/>
  <c r="DF125" i="21"/>
  <c r="F80" i="21"/>
  <c r="AF125" i="21"/>
  <c r="AF123" i="21"/>
  <c r="AF127" i="21"/>
  <c r="BM127" i="21"/>
  <c r="BM125" i="21"/>
  <c r="BM123" i="21"/>
  <c r="AO127" i="21"/>
  <c r="AO123" i="21"/>
  <c r="AO125" i="21"/>
  <c r="CN125" i="21"/>
  <c r="CN127" i="21"/>
  <c r="CN123" i="21"/>
  <c r="BA127" i="21"/>
  <c r="BA125" i="21"/>
  <c r="BA123" i="21"/>
  <c r="AU123" i="21"/>
  <c r="AU125" i="21"/>
  <c r="AU127" i="21"/>
  <c r="BG127" i="21"/>
  <c r="BG125" i="21"/>
  <c r="BG123" i="21"/>
  <c r="CK123" i="21"/>
  <c r="CK127" i="21"/>
  <c r="CK125" i="21"/>
  <c r="AR127" i="21"/>
  <c r="AR125" i="21"/>
  <c r="AR123" i="21"/>
  <c r="AI123" i="21"/>
  <c r="AI127" i="21"/>
  <c r="AI125" i="21"/>
  <c r="F100" i="21"/>
  <c r="F96" i="21"/>
  <c r="Q116" i="23"/>
  <c r="Q114" i="23" s="1"/>
  <c r="AA114" i="23" s="1"/>
  <c r="U105" i="23" s="1"/>
  <c r="M83" i="23"/>
  <c r="U74" i="23" s="1"/>
  <c r="N12" i="23"/>
  <c r="T94" i="23"/>
  <c r="AL96" i="23"/>
  <c r="X94" i="23"/>
  <c r="AG96" i="23"/>
  <c r="N14" i="23"/>
  <c r="AI49" i="23"/>
  <c r="F146" i="23"/>
  <c r="D126" i="21"/>
  <c r="B121" i="21"/>
  <c r="D124" i="21"/>
  <c r="N35" i="23"/>
  <c r="Y62" i="21"/>
  <c r="M152" i="23" s="1"/>
  <c r="AB5" i="33"/>
  <c r="W5" i="33" s="1"/>
  <c r="AB9" i="33"/>
  <c r="W9" i="33" s="1"/>
  <c r="AB13" i="33"/>
  <c r="W13" i="33" s="1"/>
  <c r="AB17" i="33"/>
  <c r="W17" i="33" s="1"/>
  <c r="AB21" i="33"/>
  <c r="W21" i="33" s="1"/>
  <c r="AB25" i="33"/>
  <c r="W25" i="33" s="1"/>
  <c r="AB29" i="33"/>
  <c r="W29" i="33" s="1"/>
  <c r="AB33" i="33"/>
  <c r="W33" i="33" s="1"/>
  <c r="AB37" i="33"/>
  <c r="W37" i="33" s="1"/>
  <c r="AB41" i="33"/>
  <c r="W41" i="33" s="1"/>
  <c r="AB7" i="33"/>
  <c r="W7" i="33" s="1"/>
  <c r="AB15" i="33"/>
  <c r="W15" i="33" s="1"/>
  <c r="AB23" i="33"/>
  <c r="W23" i="33" s="1"/>
  <c r="AB31" i="33"/>
  <c r="W31" i="33" s="1"/>
  <c r="AB39" i="33"/>
  <c r="W39" i="33" s="1"/>
  <c r="AB4" i="33"/>
  <c r="W4" i="33" s="1"/>
  <c r="AB6" i="33"/>
  <c r="W6" i="33" s="1"/>
  <c r="AB10" i="33"/>
  <c r="W10" i="33" s="1"/>
  <c r="AB14" i="33"/>
  <c r="W14" i="33" s="1"/>
  <c r="AB18" i="33"/>
  <c r="W18" i="33" s="1"/>
  <c r="AB22" i="33"/>
  <c r="W22" i="33" s="1"/>
  <c r="AB26" i="33"/>
  <c r="W26" i="33" s="1"/>
  <c r="AB30" i="33"/>
  <c r="W30" i="33" s="1"/>
  <c r="AB34" i="33"/>
  <c r="W34" i="33" s="1"/>
  <c r="AB38" i="33"/>
  <c r="W38" i="33" s="1"/>
  <c r="AB42" i="33"/>
  <c r="W42" i="33" s="1"/>
  <c r="AB11" i="33"/>
  <c r="W11" i="33" s="1"/>
  <c r="AB19" i="33"/>
  <c r="W19" i="33" s="1"/>
  <c r="AB27" i="33"/>
  <c r="W27" i="33" s="1"/>
  <c r="AB35" i="33"/>
  <c r="W35" i="33" s="1"/>
  <c r="AB43" i="33"/>
  <c r="W43" i="33" s="1"/>
  <c r="AB8" i="33"/>
  <c r="W8" i="33" s="1"/>
  <c r="AB12" i="33"/>
  <c r="W12" i="33" s="1"/>
  <c r="AB16" i="33"/>
  <c r="W16" i="33" s="1"/>
  <c r="AB20" i="33"/>
  <c r="W20" i="33" s="1"/>
  <c r="AB24" i="33"/>
  <c r="W24" i="33" s="1"/>
  <c r="AB28" i="33"/>
  <c r="W28" i="33" s="1"/>
  <c r="AB32" i="33"/>
  <c r="W32" i="33" s="1"/>
  <c r="AB36" i="33"/>
  <c r="W36" i="33" s="1"/>
  <c r="AB40" i="33"/>
  <c r="W40" i="33" s="1"/>
  <c r="N63" i="21"/>
  <c r="D15" i="30"/>
  <c r="D16" i="31"/>
  <c r="D15" i="11"/>
  <c r="N91" i="21"/>
  <c r="N87" i="21"/>
  <c r="N71" i="21"/>
  <c r="N99" i="21"/>
  <c r="N83" i="21"/>
  <c r="N67" i="21"/>
  <c r="N75" i="21"/>
  <c r="N79" i="21"/>
  <c r="N88" i="21"/>
  <c r="N81" i="21"/>
  <c r="N100" i="21"/>
  <c r="N84" i="21"/>
  <c r="N68" i="21"/>
  <c r="N93" i="21"/>
  <c r="N77" i="21"/>
  <c r="N86" i="21"/>
  <c r="N70" i="21"/>
  <c r="L94" i="21"/>
  <c r="N72" i="21"/>
  <c r="N97" i="21"/>
  <c r="N95" i="21"/>
  <c r="N96" i="21"/>
  <c r="N80" i="21"/>
  <c r="N64" i="21"/>
  <c r="N89" i="21"/>
  <c r="N73" i="21"/>
  <c r="N82" i="21"/>
  <c r="N66" i="21"/>
  <c r="N65" i="21"/>
  <c r="N90" i="21"/>
  <c r="L98" i="21"/>
  <c r="N92" i="21"/>
  <c r="N76" i="21"/>
  <c r="N101" i="21"/>
  <c r="N85" i="21"/>
  <c r="N69" i="21"/>
  <c r="N78" i="21"/>
  <c r="I17" i="31" l="1"/>
  <c r="I21" i="31"/>
  <c r="I25" i="31"/>
  <c r="I29" i="31"/>
  <c r="I33" i="31"/>
  <c r="I37" i="31"/>
  <c r="I41" i="31"/>
  <c r="I45" i="31"/>
  <c r="I49" i="31"/>
  <c r="I53" i="31"/>
  <c r="I14" i="31"/>
  <c r="I22" i="31"/>
  <c r="I26" i="31"/>
  <c r="I30" i="31"/>
  <c r="I34" i="31"/>
  <c r="I38" i="31"/>
  <c r="I42" i="31"/>
  <c r="I50" i="31"/>
  <c r="I54" i="31"/>
  <c r="I13" i="31"/>
  <c r="I19" i="31"/>
  <c r="I23" i="31"/>
  <c r="I27" i="31"/>
  <c r="I31" i="31"/>
  <c r="I39" i="31"/>
  <c r="I47" i="31"/>
  <c r="I51" i="31"/>
  <c r="I20" i="31"/>
  <c r="I28" i="31"/>
  <c r="I36" i="31"/>
  <c r="I44" i="31"/>
  <c r="I48" i="31"/>
  <c r="I16" i="31"/>
  <c r="I18" i="31"/>
  <c r="I46" i="31"/>
  <c r="I35" i="31"/>
  <c r="I43" i="31"/>
  <c r="I55" i="31"/>
  <c r="I24" i="31"/>
  <c r="I32" i="31"/>
  <c r="I40" i="31"/>
  <c r="I52" i="31"/>
  <c r="I17" i="11"/>
  <c r="I21" i="11"/>
  <c r="I25" i="11"/>
  <c r="I29" i="11"/>
  <c r="I33" i="11"/>
  <c r="I37" i="11"/>
  <c r="I41" i="11"/>
  <c r="I45" i="11"/>
  <c r="I49" i="11"/>
  <c r="I53" i="11"/>
  <c r="D8" i="11"/>
  <c r="I22" i="11"/>
  <c r="I26" i="11"/>
  <c r="I30" i="11"/>
  <c r="I34" i="11"/>
  <c r="I38" i="11"/>
  <c r="I42" i="11"/>
  <c r="I46" i="11"/>
  <c r="I50" i="11"/>
  <c r="I54" i="11"/>
  <c r="I19" i="11"/>
  <c r="I23" i="11"/>
  <c r="I27" i="11"/>
  <c r="I31" i="11"/>
  <c r="I35" i="11"/>
  <c r="I39" i="11"/>
  <c r="I43" i="11"/>
  <c r="I47" i="11"/>
  <c r="I51" i="11"/>
  <c r="I15" i="11"/>
  <c r="I16" i="11"/>
  <c r="I20" i="11"/>
  <c r="I24" i="11"/>
  <c r="I28" i="11"/>
  <c r="I32" i="11"/>
  <c r="I36" i="11"/>
  <c r="I40" i="11"/>
  <c r="I44" i="11"/>
  <c r="I48" i="11"/>
  <c r="I52" i="11"/>
  <c r="I13" i="11"/>
  <c r="I18" i="11"/>
  <c r="C8" i="30"/>
  <c r="R121" i="21"/>
  <c r="BH120" i="21"/>
  <c r="CI123" i="21"/>
  <c r="L123" i="21"/>
  <c r="AY120" i="21"/>
  <c r="DA121" i="21"/>
  <c r="CR121" i="21"/>
  <c r="R120" i="21"/>
  <c r="AJ122" i="21"/>
  <c r="BB123" i="21"/>
  <c r="CO119" i="21"/>
  <c r="CP129" i="21" s="1"/>
  <c r="C92" i="21" s="1"/>
  <c r="BN120" i="21"/>
  <c r="CI124" i="21"/>
  <c r="BZ124" i="21"/>
  <c r="DJ122" i="21"/>
  <c r="AM123" i="21"/>
  <c r="DA119" i="21"/>
  <c r="DA129" i="21" s="1"/>
  <c r="CI121" i="21"/>
  <c r="DP119" i="21"/>
  <c r="DP129" i="21" s="1"/>
  <c r="BH122" i="21"/>
  <c r="L122" i="21"/>
  <c r="AG124" i="21"/>
  <c r="CI120" i="21"/>
  <c r="BW124" i="21"/>
  <c r="BN121" i="21"/>
  <c r="AG121" i="21"/>
  <c r="F122" i="21"/>
  <c r="CF120" i="21"/>
  <c r="X123" i="21"/>
  <c r="DD123" i="21"/>
  <c r="BW119" i="21"/>
  <c r="BW129" i="21" s="1"/>
  <c r="CC123" i="21"/>
  <c r="CX123" i="21"/>
  <c r="CU122" i="21"/>
  <c r="AG122" i="21"/>
  <c r="CL120" i="21"/>
  <c r="BQ120" i="21"/>
  <c r="CR122" i="21"/>
  <c r="BT123" i="21"/>
  <c r="BK119" i="21"/>
  <c r="BK129" i="21" s="1"/>
  <c r="DA120" i="21"/>
  <c r="BN119" i="21"/>
  <c r="BB119" i="21"/>
  <c r="BB129" i="21" s="1"/>
  <c r="AS123" i="21"/>
  <c r="AG123" i="21"/>
  <c r="BZ123" i="21"/>
  <c r="CU119" i="21"/>
  <c r="CU129" i="21" s="1"/>
  <c r="U120" i="21"/>
  <c r="BT119" i="21"/>
  <c r="BT129" i="21" s="1"/>
  <c r="CI122" i="21"/>
  <c r="L124" i="21"/>
  <c r="BK123" i="21"/>
  <c r="DP123" i="21"/>
  <c r="BW122" i="21"/>
  <c r="AY121" i="21"/>
  <c r="DA123" i="21"/>
  <c r="CC119" i="21"/>
  <c r="L120" i="21"/>
  <c r="BB120" i="21"/>
  <c r="BQ123" i="21"/>
  <c r="DD119" i="21"/>
  <c r="DD129" i="21" s="1"/>
  <c r="BZ121" i="21"/>
  <c r="AA122" i="21"/>
  <c r="U119" i="21"/>
  <c r="V129" i="21" s="1"/>
  <c r="C68" i="21" s="1"/>
  <c r="X119" i="21"/>
  <c r="X129" i="21" s="1"/>
  <c r="I121" i="21"/>
  <c r="CC124" i="21"/>
  <c r="AM122" i="21"/>
  <c r="AM121" i="21"/>
  <c r="AJ124" i="21"/>
  <c r="CL122" i="21"/>
  <c r="BH123" i="21"/>
  <c r="BB122" i="21"/>
  <c r="CO121" i="21"/>
  <c r="BQ124" i="21"/>
  <c r="DM123" i="21"/>
  <c r="CR120" i="21"/>
  <c r="CI119" i="21"/>
  <c r="AD121" i="21"/>
  <c r="O123" i="21"/>
  <c r="AJ120" i="21"/>
  <c r="R119" i="21"/>
  <c r="S129" i="21" s="1"/>
  <c r="C67" i="21" s="1"/>
  <c r="AD120" i="21"/>
  <c r="CU120" i="21"/>
  <c r="AP123" i="21"/>
  <c r="AP122" i="21"/>
  <c r="AP119" i="21"/>
  <c r="AA119" i="21"/>
  <c r="DG122" i="21"/>
  <c r="DG119" i="21"/>
  <c r="DG124" i="21"/>
  <c r="O122" i="21"/>
  <c r="AP121" i="21"/>
  <c r="CX124" i="21"/>
  <c r="CX121" i="21"/>
  <c r="T34" i="23"/>
  <c r="D62" i="21"/>
  <c r="N6" i="23" s="1"/>
  <c r="N129" i="23" s="1"/>
  <c r="AY122" i="21"/>
  <c r="AS124" i="21"/>
  <c r="DD122" i="21"/>
  <c r="AS120" i="21"/>
  <c r="BE119" i="21"/>
  <c r="BE124" i="21"/>
  <c r="BE123" i="21"/>
  <c r="BE122" i="21"/>
  <c r="F124" i="21"/>
  <c r="DD120" i="21"/>
  <c r="U123" i="21"/>
  <c r="I124" i="21"/>
  <c r="DJ124" i="21"/>
  <c r="DJ119" i="21"/>
  <c r="DJ120" i="21"/>
  <c r="BH121" i="21"/>
  <c r="CX119" i="21"/>
  <c r="R122" i="21"/>
  <c r="BB121" i="21"/>
  <c r="AS122" i="21"/>
  <c r="CL119" i="21"/>
  <c r="CL123" i="21"/>
  <c r="CL124" i="21"/>
  <c r="BH124" i="21"/>
  <c r="BB124" i="21"/>
  <c r="CO123" i="21"/>
  <c r="CO120" i="21"/>
  <c r="CO122" i="21"/>
  <c r="CO124" i="21"/>
  <c r="BN123" i="21"/>
  <c r="BN122" i="21"/>
  <c r="BN124" i="21"/>
  <c r="AG120" i="21"/>
  <c r="CL121" i="21"/>
  <c r="BE121" i="21"/>
  <c r="DM119" i="21"/>
  <c r="DJ121" i="21"/>
  <c r="F119" i="21"/>
  <c r="U124" i="21"/>
  <c r="X124" i="21"/>
  <c r="BT122" i="21"/>
  <c r="BT120" i="21"/>
  <c r="BT124" i="21"/>
  <c r="BT121" i="21"/>
  <c r="BK120" i="21"/>
  <c r="O120" i="21"/>
  <c r="O119" i="21"/>
  <c r="CF122" i="21"/>
  <c r="U122" i="21"/>
  <c r="DP122" i="21"/>
  <c r="DP121" i="21"/>
  <c r="DP124" i="21"/>
  <c r="CC120" i="21"/>
  <c r="CC122" i="21"/>
  <c r="BZ119" i="21"/>
  <c r="BZ122" i="21"/>
  <c r="BZ120" i="21"/>
  <c r="R124" i="21"/>
  <c r="F123" i="21"/>
  <c r="AM119" i="21"/>
  <c r="X121" i="21"/>
  <c r="CU123" i="21"/>
  <c r="CU124" i="21"/>
  <c r="CU121" i="21"/>
  <c r="AV123" i="21"/>
  <c r="AV119" i="21"/>
  <c r="AV122" i="21"/>
  <c r="AV124" i="21"/>
  <c r="DG120" i="21"/>
  <c r="AV121" i="21"/>
  <c r="BK122" i="21"/>
  <c r="I122" i="21"/>
  <c r="I120" i="21"/>
  <c r="AY124" i="21"/>
  <c r="AY119" i="21"/>
  <c r="AY123" i="21"/>
  <c r="CX122" i="21"/>
  <c r="AJ119" i="21"/>
  <c r="AJ123" i="21"/>
  <c r="CF121" i="21"/>
  <c r="O121" i="21"/>
  <c r="DG123" i="21"/>
  <c r="AJ121" i="21"/>
  <c r="I123" i="21"/>
  <c r="BW121" i="21"/>
  <c r="BW123" i="21"/>
  <c r="CX120" i="21"/>
  <c r="AS119" i="21"/>
  <c r="BH119" i="21"/>
  <c r="AP124" i="21"/>
  <c r="BQ122" i="21"/>
  <c r="BQ119" i="21"/>
  <c r="DM121" i="21"/>
  <c r="BQ121" i="21"/>
  <c r="BE120" i="21"/>
  <c r="DJ123" i="21"/>
  <c r="AA120" i="21"/>
  <c r="AA123" i="21"/>
  <c r="AA124" i="21"/>
  <c r="AA121" i="21"/>
  <c r="CR119" i="21"/>
  <c r="CR124" i="21"/>
  <c r="CR123" i="21"/>
  <c r="DD124" i="21"/>
  <c r="L119" i="21"/>
  <c r="L121" i="21"/>
  <c r="AD122" i="21"/>
  <c r="AD124" i="21"/>
  <c r="AD123" i="21"/>
  <c r="O124" i="21"/>
  <c r="DG121" i="21"/>
  <c r="AP120" i="21"/>
  <c r="BW120" i="21"/>
  <c r="AV120" i="21"/>
  <c r="I119" i="21"/>
  <c r="R123" i="21"/>
  <c r="DA124" i="21"/>
  <c r="DA122" i="21"/>
  <c r="DP120" i="21"/>
  <c r="AD119" i="21"/>
  <c r="X120" i="21"/>
  <c r="CC121" i="21"/>
  <c r="AG119" i="21"/>
  <c r="DM124" i="21"/>
  <c r="DD121" i="21"/>
  <c r="DM120" i="21"/>
  <c r="AS121" i="21"/>
  <c r="CF124" i="21"/>
  <c r="BK124" i="21"/>
  <c r="CF119" i="21"/>
  <c r="U121" i="21"/>
  <c r="BK121" i="21"/>
  <c r="AM124" i="21"/>
  <c r="F120" i="21"/>
  <c r="AM120" i="21"/>
  <c r="X122" i="21"/>
  <c r="DM122" i="21"/>
  <c r="CF123" i="21"/>
  <c r="F121" i="21"/>
  <c r="V28" i="33"/>
  <c r="I86" i="21" s="1"/>
  <c r="V12" i="33"/>
  <c r="I70" i="21" s="1"/>
  <c r="V27" i="33"/>
  <c r="I85" i="21" s="1"/>
  <c r="V38" i="33"/>
  <c r="I96" i="21" s="1"/>
  <c r="V22" i="33"/>
  <c r="I80" i="21" s="1"/>
  <c r="V6" i="33"/>
  <c r="I64" i="21" s="1"/>
  <c r="V23" i="33"/>
  <c r="I81" i="21" s="1"/>
  <c r="V37" i="33"/>
  <c r="I95" i="21" s="1"/>
  <c r="V21" i="33"/>
  <c r="I79" i="21" s="1"/>
  <c r="V5" i="33"/>
  <c r="I63" i="21" s="1"/>
  <c r="BW111" i="21"/>
  <c r="BV112" i="21"/>
  <c r="BW112" i="21"/>
  <c r="F198" i="3" s="1"/>
  <c r="BV116" i="21"/>
  <c r="BW114" i="21"/>
  <c r="BW115" i="21"/>
  <c r="F201" i="3" s="1"/>
  <c r="BV115" i="21"/>
  <c r="D201" i="3" s="1"/>
  <c r="BV113" i="21"/>
  <c r="BV114" i="21"/>
  <c r="BW113" i="21"/>
  <c r="F199" i="3" s="1"/>
  <c r="D65" i="3"/>
  <c r="F64" i="3"/>
  <c r="H63" i="3"/>
  <c r="D61" i="3"/>
  <c r="D64" i="3"/>
  <c r="F63" i="3"/>
  <c r="H62" i="3"/>
  <c r="D60" i="3"/>
  <c r="D63" i="3"/>
  <c r="F62" i="3"/>
  <c r="H61" i="3"/>
  <c r="F61" i="3"/>
  <c r="D59" i="3"/>
  <c r="H64" i="3"/>
  <c r="F59" i="3"/>
  <c r="D62" i="3"/>
  <c r="H60" i="3"/>
  <c r="H59" i="3"/>
  <c r="F60" i="3"/>
  <c r="AV111" i="21"/>
  <c r="AU113" i="21"/>
  <c r="AU114" i="21"/>
  <c r="AV115" i="21"/>
  <c r="AU116" i="21"/>
  <c r="AV114" i="21"/>
  <c r="F134" i="3" s="1"/>
  <c r="AU112" i="21"/>
  <c r="AV113" i="21"/>
  <c r="AV112" i="21"/>
  <c r="AU115" i="21"/>
  <c r="D135" i="3" s="1"/>
  <c r="D239" i="3"/>
  <c r="F238" i="3"/>
  <c r="H237" i="3"/>
  <c r="D235" i="3"/>
  <c r="H240" i="3"/>
  <c r="D238" i="3"/>
  <c r="F237" i="3"/>
  <c r="H236" i="3"/>
  <c r="D241" i="3"/>
  <c r="F240" i="3"/>
  <c r="H239" i="3"/>
  <c r="D237" i="3"/>
  <c r="F236" i="3"/>
  <c r="H235" i="3"/>
  <c r="F239" i="3"/>
  <c r="F235" i="3"/>
  <c r="D240" i="3"/>
  <c r="H238" i="3"/>
  <c r="D236" i="3"/>
  <c r="CR111" i="21"/>
  <c r="CQ112" i="21"/>
  <c r="CQ115" i="21"/>
  <c r="N245" i="3" s="1"/>
  <c r="CR114" i="21"/>
  <c r="CR115" i="21"/>
  <c r="CR112" i="21"/>
  <c r="P242" i="3" s="1"/>
  <c r="CQ113" i="21"/>
  <c r="CQ114" i="21"/>
  <c r="CR113" i="21"/>
  <c r="CQ116" i="21"/>
  <c r="N246" i="3" s="1"/>
  <c r="CZ116" i="21"/>
  <c r="CZ112" i="21"/>
  <c r="DA112" i="21"/>
  <c r="P264" i="3" s="1"/>
  <c r="DA114" i="21"/>
  <c r="P266" i="3" s="1"/>
  <c r="CZ115" i="21"/>
  <c r="DA115" i="21"/>
  <c r="DA113" i="21"/>
  <c r="P265" i="3" s="1"/>
  <c r="CZ114" i="21"/>
  <c r="DA111" i="21"/>
  <c r="CZ113" i="21"/>
  <c r="AP111" i="21"/>
  <c r="AO112" i="21"/>
  <c r="AO114" i="21"/>
  <c r="AO116" i="21"/>
  <c r="AO115" i="21"/>
  <c r="N113" i="3" s="1"/>
  <c r="AP114" i="21"/>
  <c r="P112" i="3" s="1"/>
  <c r="AP113" i="21"/>
  <c r="AP115" i="21"/>
  <c r="P113" i="3" s="1"/>
  <c r="AO113" i="21"/>
  <c r="AP112" i="21"/>
  <c r="R284" i="3"/>
  <c r="N282" i="3"/>
  <c r="P281" i="3"/>
  <c r="R280" i="3"/>
  <c r="P284" i="3"/>
  <c r="R283" i="3"/>
  <c r="N281" i="3"/>
  <c r="P280" i="3"/>
  <c r="R279" i="3"/>
  <c r="N285" i="3"/>
  <c r="N284" i="3"/>
  <c r="P283" i="3"/>
  <c r="R282" i="3"/>
  <c r="N280" i="3"/>
  <c r="P279" i="3"/>
  <c r="N279" i="3"/>
  <c r="P282" i="3"/>
  <c r="N283" i="3"/>
  <c r="R281" i="3"/>
  <c r="X174" i="3"/>
  <c r="Z173" i="3"/>
  <c r="AB172" i="3"/>
  <c r="X175" i="3"/>
  <c r="X173" i="3"/>
  <c r="Z172" i="3"/>
  <c r="AB171" i="3"/>
  <c r="AB174" i="3"/>
  <c r="X172" i="3"/>
  <c r="Z171" i="3"/>
  <c r="AB173" i="3"/>
  <c r="AB170" i="3"/>
  <c r="X171" i="3"/>
  <c r="Z170" i="3"/>
  <c r="AB169" i="3"/>
  <c r="Z174" i="3"/>
  <c r="X170" i="3"/>
  <c r="Z169" i="3"/>
  <c r="X169" i="3"/>
  <c r="CC112" i="21"/>
  <c r="CB112" i="21"/>
  <c r="CC115" i="21"/>
  <c r="Z201" i="3" s="1"/>
  <c r="CC111" i="21"/>
  <c r="CC114" i="21"/>
  <c r="Z200" i="3" s="1"/>
  <c r="CB115" i="21"/>
  <c r="CB114" i="21"/>
  <c r="CB113" i="21"/>
  <c r="CC113" i="21"/>
  <c r="Z199" i="3" s="1"/>
  <c r="CB116" i="21"/>
  <c r="CH113" i="21"/>
  <c r="CI111" i="21"/>
  <c r="CH116" i="21"/>
  <c r="CH115" i="21"/>
  <c r="CI112" i="21"/>
  <c r="P220" i="3" s="1"/>
  <c r="CI113" i="21"/>
  <c r="CI115" i="21"/>
  <c r="CH114" i="21"/>
  <c r="CI114" i="21"/>
  <c r="CH112" i="21"/>
  <c r="H306" i="3"/>
  <c r="F305" i="3"/>
  <c r="D304" i="3"/>
  <c r="H302" i="3"/>
  <c r="F301" i="3"/>
  <c r="F306" i="3"/>
  <c r="D305" i="3"/>
  <c r="H303" i="3"/>
  <c r="F302" i="3"/>
  <c r="D301" i="3"/>
  <c r="D306" i="3"/>
  <c r="H304" i="3"/>
  <c r="F303" i="3"/>
  <c r="D302" i="3"/>
  <c r="D307" i="3"/>
  <c r="H301" i="3"/>
  <c r="H305" i="3"/>
  <c r="F304" i="3"/>
  <c r="D303" i="3"/>
  <c r="X21" i="3"/>
  <c r="X19" i="3"/>
  <c r="Z18" i="3"/>
  <c r="AB17" i="3"/>
  <c r="X15" i="3"/>
  <c r="Z19" i="3"/>
  <c r="AB20" i="3"/>
  <c r="X18" i="3"/>
  <c r="Z17" i="3"/>
  <c r="AB16" i="3"/>
  <c r="X16" i="3"/>
  <c r="Z15" i="3"/>
  <c r="Z20" i="3"/>
  <c r="AB19" i="3"/>
  <c r="X17" i="3"/>
  <c r="Z16" i="3"/>
  <c r="AB15" i="3"/>
  <c r="X20" i="3"/>
  <c r="AB18" i="3"/>
  <c r="R152" i="3"/>
  <c r="N150" i="3"/>
  <c r="P149" i="3"/>
  <c r="R148" i="3"/>
  <c r="P152" i="3"/>
  <c r="R151" i="3"/>
  <c r="N149" i="3"/>
  <c r="P148" i="3"/>
  <c r="R147" i="3"/>
  <c r="N153" i="3"/>
  <c r="N152" i="3"/>
  <c r="P151" i="3"/>
  <c r="R150" i="3"/>
  <c r="N148" i="3"/>
  <c r="P147" i="3"/>
  <c r="N151" i="3"/>
  <c r="R149" i="3"/>
  <c r="N147" i="3"/>
  <c r="P150" i="3"/>
  <c r="CL113" i="21"/>
  <c r="CK116" i="21"/>
  <c r="CL112" i="21"/>
  <c r="Z220" i="3" s="1"/>
  <c r="CK115" i="21"/>
  <c r="CL115" i="21"/>
  <c r="CL111" i="21"/>
  <c r="CK112" i="21"/>
  <c r="CK114" i="21"/>
  <c r="CK113" i="21"/>
  <c r="CL114" i="21"/>
  <c r="Z222" i="3" s="1"/>
  <c r="D42" i="3"/>
  <c r="F41" i="3"/>
  <c r="H40" i="3"/>
  <c r="D38" i="3"/>
  <c r="F37" i="3"/>
  <c r="H41" i="3"/>
  <c r="H37" i="3"/>
  <c r="D41" i="3"/>
  <c r="F40" i="3"/>
  <c r="H39" i="3"/>
  <c r="D37" i="3"/>
  <c r="D39" i="3"/>
  <c r="H42" i="3"/>
  <c r="D40" i="3"/>
  <c r="F39" i="3"/>
  <c r="H38" i="3"/>
  <c r="D43" i="3"/>
  <c r="F42" i="3"/>
  <c r="F38" i="3"/>
  <c r="V8" i="33"/>
  <c r="I66" i="21" s="1"/>
  <c r="V19" i="33"/>
  <c r="I77" i="21" s="1"/>
  <c r="V34" i="33"/>
  <c r="I92" i="21" s="1"/>
  <c r="V18" i="33"/>
  <c r="I76" i="21" s="1"/>
  <c r="V4" i="33"/>
  <c r="Q97" i="23"/>
  <c r="M97" i="23"/>
  <c r="V15" i="33"/>
  <c r="I73" i="21" s="1"/>
  <c r="V33" i="33"/>
  <c r="I91" i="21" s="1"/>
  <c r="V17" i="33"/>
  <c r="I75" i="21" s="1"/>
  <c r="P86" i="3"/>
  <c r="R85" i="3"/>
  <c r="N83" i="3"/>
  <c r="P82" i="3"/>
  <c r="R81" i="3"/>
  <c r="N87" i="3"/>
  <c r="N86" i="3"/>
  <c r="P85" i="3"/>
  <c r="R84" i="3"/>
  <c r="N82" i="3"/>
  <c r="P81" i="3"/>
  <c r="N85" i="3"/>
  <c r="P84" i="3"/>
  <c r="R83" i="3"/>
  <c r="N81" i="3"/>
  <c r="R86" i="3"/>
  <c r="P83" i="3"/>
  <c r="N84" i="3"/>
  <c r="R82" i="3"/>
  <c r="T113" i="21"/>
  <c r="T112" i="21"/>
  <c r="T116" i="21"/>
  <c r="D70" i="3" s="1"/>
  <c r="U114" i="21"/>
  <c r="F68" i="3" s="1"/>
  <c r="U115" i="21"/>
  <c r="F69" i="3" s="1"/>
  <c r="U112" i="21"/>
  <c r="F66" i="3" s="1"/>
  <c r="U113" i="21"/>
  <c r="F67" i="3" s="1"/>
  <c r="T114" i="21"/>
  <c r="U111" i="21"/>
  <c r="T115" i="21"/>
  <c r="D69" i="3" s="1"/>
  <c r="AC112" i="21"/>
  <c r="AC113" i="21"/>
  <c r="AC114" i="21"/>
  <c r="AD115" i="21"/>
  <c r="F91" i="3" s="1"/>
  <c r="AD114" i="21"/>
  <c r="F90" i="3" s="1"/>
  <c r="AC116" i="21"/>
  <c r="AD111" i="21"/>
  <c r="AD113" i="21"/>
  <c r="F89" i="3" s="1"/>
  <c r="AD112" i="21"/>
  <c r="F88" i="3" s="1"/>
  <c r="AC115" i="21"/>
  <c r="AB86" i="3"/>
  <c r="X84" i="3"/>
  <c r="Z83" i="3"/>
  <c r="AB82" i="3"/>
  <c r="Z86" i="3"/>
  <c r="AB85" i="3"/>
  <c r="X83" i="3"/>
  <c r="Z82" i="3"/>
  <c r="AB81" i="3"/>
  <c r="X86" i="3"/>
  <c r="Z85" i="3"/>
  <c r="AB84" i="3"/>
  <c r="X82" i="3"/>
  <c r="Z81" i="3"/>
  <c r="Z84" i="3"/>
  <c r="X81" i="3"/>
  <c r="X87" i="3"/>
  <c r="X85" i="3"/>
  <c r="AB83" i="3"/>
  <c r="D21" i="3"/>
  <c r="F20" i="3"/>
  <c r="H19" i="3"/>
  <c r="D17" i="3"/>
  <c r="F16" i="3"/>
  <c r="H15" i="3"/>
  <c r="F17" i="3"/>
  <c r="H16" i="3"/>
  <c r="D20" i="3"/>
  <c r="F19" i="3"/>
  <c r="H18" i="3"/>
  <c r="D16" i="3"/>
  <c r="F15" i="3"/>
  <c r="H20" i="3"/>
  <c r="D18" i="3"/>
  <c r="D19" i="3"/>
  <c r="F18" i="3"/>
  <c r="H17" i="3"/>
  <c r="D15" i="3"/>
  <c r="CT114" i="21"/>
  <c r="CU112" i="21"/>
  <c r="Z242" i="3" s="1"/>
  <c r="CU114" i="21"/>
  <c r="Z244" i="3" s="1"/>
  <c r="CT113" i="21"/>
  <c r="CU113" i="21"/>
  <c r="Z243" i="3" s="1"/>
  <c r="CU111" i="21"/>
  <c r="CT112" i="21"/>
  <c r="CU115" i="21"/>
  <c r="Z245" i="3" s="1"/>
  <c r="CT115" i="21"/>
  <c r="X245" i="3" s="1"/>
  <c r="CT116" i="21"/>
  <c r="X246" i="3" s="1"/>
  <c r="X153" i="3"/>
  <c r="X151" i="3"/>
  <c r="Z150" i="3"/>
  <c r="AB149" i="3"/>
  <c r="X147" i="3"/>
  <c r="AB152" i="3"/>
  <c r="X150" i="3"/>
  <c r="Z149" i="3"/>
  <c r="AB148" i="3"/>
  <c r="Z152" i="3"/>
  <c r="AB151" i="3"/>
  <c r="X149" i="3"/>
  <c r="Z148" i="3"/>
  <c r="AB147" i="3"/>
  <c r="Z151" i="3"/>
  <c r="Z147" i="3"/>
  <c r="X148" i="3"/>
  <c r="X152" i="3"/>
  <c r="AB150" i="3"/>
  <c r="D285" i="3"/>
  <c r="F284" i="3"/>
  <c r="H283" i="3"/>
  <c r="D281" i="3"/>
  <c r="F280" i="3"/>
  <c r="H279" i="3"/>
  <c r="D284" i="3"/>
  <c r="F283" i="3"/>
  <c r="H282" i="3"/>
  <c r="D280" i="3"/>
  <c r="F279" i="3"/>
  <c r="D283" i="3"/>
  <c r="F282" i="3"/>
  <c r="H281" i="3"/>
  <c r="D279" i="3"/>
  <c r="F281" i="3"/>
  <c r="H284" i="3"/>
  <c r="D282" i="3"/>
  <c r="H280" i="3"/>
  <c r="AB42" i="3"/>
  <c r="X40" i="3"/>
  <c r="Z39" i="3"/>
  <c r="AB38" i="3"/>
  <c r="X43" i="3"/>
  <c r="AB39" i="3"/>
  <c r="Z42" i="3"/>
  <c r="AB41" i="3"/>
  <c r="X39" i="3"/>
  <c r="Z38" i="3"/>
  <c r="AB37" i="3"/>
  <c r="X41" i="3"/>
  <c r="X37" i="3"/>
  <c r="X42" i="3"/>
  <c r="Z41" i="3"/>
  <c r="AB40" i="3"/>
  <c r="X38" i="3"/>
  <c r="Z37" i="3"/>
  <c r="Z40" i="3"/>
  <c r="H174" i="3"/>
  <c r="D172" i="3"/>
  <c r="F171" i="3"/>
  <c r="D175" i="3"/>
  <c r="F174" i="3"/>
  <c r="H173" i="3"/>
  <c r="D174" i="3"/>
  <c r="F173" i="3"/>
  <c r="H172" i="3"/>
  <c r="F172" i="3"/>
  <c r="D170" i="3"/>
  <c r="F169" i="3"/>
  <c r="D169" i="3"/>
  <c r="D173" i="3"/>
  <c r="H171" i="3"/>
  <c r="H170" i="3"/>
  <c r="F170" i="3"/>
  <c r="D171" i="3"/>
  <c r="H169" i="3"/>
  <c r="D218" i="3"/>
  <c r="F217" i="3"/>
  <c r="H216" i="3"/>
  <c r="D214" i="3"/>
  <c r="F213" i="3"/>
  <c r="D217" i="3"/>
  <c r="F216" i="3"/>
  <c r="H215" i="3"/>
  <c r="D213" i="3"/>
  <c r="H218" i="3"/>
  <c r="D216" i="3"/>
  <c r="F215" i="3"/>
  <c r="H214" i="3"/>
  <c r="F214" i="3"/>
  <c r="D219" i="3"/>
  <c r="H217" i="3"/>
  <c r="D215" i="3"/>
  <c r="H213" i="3"/>
  <c r="F218" i="3"/>
  <c r="Z108" i="3"/>
  <c r="AB107" i="3"/>
  <c r="X105" i="3"/>
  <c r="Z104" i="3"/>
  <c r="AB103" i="3"/>
  <c r="X108" i="3"/>
  <c r="Z107" i="3"/>
  <c r="AB106" i="3"/>
  <c r="X104" i="3"/>
  <c r="Z103" i="3"/>
  <c r="X109" i="3"/>
  <c r="X107" i="3"/>
  <c r="Z106" i="3"/>
  <c r="AB105" i="3"/>
  <c r="X103" i="3"/>
  <c r="X106" i="3"/>
  <c r="Z105" i="3"/>
  <c r="AB104" i="3"/>
  <c r="AB108" i="3"/>
  <c r="Z115" i="21"/>
  <c r="X69" i="3" s="1"/>
  <c r="AA112" i="21"/>
  <c r="AA111" i="21"/>
  <c r="Z116" i="21"/>
  <c r="X70" i="3" s="1"/>
  <c r="Z113" i="21"/>
  <c r="Z114" i="21"/>
  <c r="AA113" i="21"/>
  <c r="Z67" i="3" s="1"/>
  <c r="AA114" i="21"/>
  <c r="Z68" i="3" s="1"/>
  <c r="Z112" i="21"/>
  <c r="AA115" i="21"/>
  <c r="Z69" i="3" s="1"/>
  <c r="DO114" i="21"/>
  <c r="DP112" i="21"/>
  <c r="F308" i="3" s="1"/>
  <c r="DO113" i="21"/>
  <c r="DP111" i="21"/>
  <c r="DP113" i="21"/>
  <c r="F309" i="3" s="1"/>
  <c r="DO116" i="21"/>
  <c r="D312" i="3" s="1"/>
  <c r="DO112" i="21"/>
  <c r="DP115" i="21"/>
  <c r="F311" i="3" s="1"/>
  <c r="DO115" i="21"/>
  <c r="D311" i="3" s="1"/>
  <c r="DP114" i="21"/>
  <c r="F310" i="3" s="1"/>
  <c r="H112" i="21"/>
  <c r="I112" i="21"/>
  <c r="Z22" i="3" s="1"/>
  <c r="I115" i="21"/>
  <c r="Z25" i="3" s="1"/>
  <c r="H115" i="21"/>
  <c r="X25" i="3" s="1"/>
  <c r="H116" i="21"/>
  <c r="X26" i="3" s="1"/>
  <c r="I113" i="21"/>
  <c r="Z23" i="3" s="1"/>
  <c r="H113" i="21"/>
  <c r="H114" i="21"/>
  <c r="I111" i="21"/>
  <c r="I114" i="21"/>
  <c r="Z24" i="3" s="1"/>
  <c r="BG116" i="21"/>
  <c r="N158" i="3" s="1"/>
  <c r="BH114" i="21"/>
  <c r="P156" i="3" s="1"/>
  <c r="BG112" i="21"/>
  <c r="BH111" i="21"/>
  <c r="BH112" i="21"/>
  <c r="P154" i="3" s="1"/>
  <c r="BG115" i="21"/>
  <c r="N157" i="3" s="1"/>
  <c r="BG114" i="21"/>
  <c r="BG113" i="21"/>
  <c r="BH115" i="21"/>
  <c r="P157" i="3" s="1"/>
  <c r="BH113" i="21"/>
  <c r="P155" i="3" s="1"/>
  <c r="AM114" i="21"/>
  <c r="F112" i="3" s="1"/>
  <c r="AL114" i="21"/>
  <c r="AM113" i="21"/>
  <c r="F111" i="3" s="1"/>
  <c r="AL113" i="21"/>
  <c r="AM112" i="21"/>
  <c r="F110" i="3" s="1"/>
  <c r="AL112" i="21"/>
  <c r="AL116" i="21"/>
  <c r="D114" i="3" s="1"/>
  <c r="AM111" i="21"/>
  <c r="AL115" i="21"/>
  <c r="AM115" i="21"/>
  <c r="F113" i="3" s="1"/>
  <c r="BZ114" i="21"/>
  <c r="P200" i="3" s="1"/>
  <c r="BY116" i="21"/>
  <c r="N202" i="3" s="1"/>
  <c r="BY113" i="21"/>
  <c r="BZ113" i="21"/>
  <c r="P199" i="3" s="1"/>
  <c r="BY112" i="21"/>
  <c r="BZ112" i="21"/>
  <c r="BY114" i="21"/>
  <c r="BZ111" i="21"/>
  <c r="BZ115" i="21"/>
  <c r="P201" i="3" s="1"/>
  <c r="BY115" i="21"/>
  <c r="BQ111" i="21"/>
  <c r="BQ115" i="21"/>
  <c r="P179" i="3" s="1"/>
  <c r="BP116" i="21"/>
  <c r="N180" i="3" s="1"/>
  <c r="BQ114" i="21"/>
  <c r="P178" i="3" s="1"/>
  <c r="BP115" i="21"/>
  <c r="N179" i="3" s="1"/>
  <c r="BQ113" i="21"/>
  <c r="P177" i="3" s="1"/>
  <c r="BP113" i="21"/>
  <c r="BP112" i="21"/>
  <c r="BQ112" i="21"/>
  <c r="BP114" i="21"/>
  <c r="X130" i="3"/>
  <c r="Z129" i="3"/>
  <c r="AB128" i="3"/>
  <c r="X126" i="3"/>
  <c r="Z125" i="3"/>
  <c r="X131" i="3"/>
  <c r="X129" i="3"/>
  <c r="Z128" i="3"/>
  <c r="AB127" i="3"/>
  <c r="X125" i="3"/>
  <c r="AB130" i="3"/>
  <c r="X128" i="3"/>
  <c r="Z127" i="3"/>
  <c r="AB126" i="3"/>
  <c r="AB129" i="3"/>
  <c r="Z126" i="3"/>
  <c r="X127" i="3"/>
  <c r="AB125" i="3"/>
  <c r="Z130" i="3"/>
  <c r="H262" i="3"/>
  <c r="D260" i="3"/>
  <c r="F259" i="3"/>
  <c r="H258" i="3"/>
  <c r="D263" i="3"/>
  <c r="F262" i="3"/>
  <c r="H261" i="3"/>
  <c r="D259" i="3"/>
  <c r="F258" i="3"/>
  <c r="H257" i="3"/>
  <c r="D262" i="3"/>
  <c r="F261" i="3"/>
  <c r="H260" i="3"/>
  <c r="D258" i="3"/>
  <c r="F257" i="3"/>
  <c r="D261" i="3"/>
  <c r="H259" i="3"/>
  <c r="D257" i="3"/>
  <c r="F260" i="3"/>
  <c r="V40" i="33"/>
  <c r="I98" i="21" s="1"/>
  <c r="V36" i="33"/>
  <c r="I94" i="21" s="1"/>
  <c r="V20" i="33"/>
  <c r="I78" i="21" s="1"/>
  <c r="V43" i="33"/>
  <c r="I101" i="21" s="1"/>
  <c r="V11" i="33"/>
  <c r="I69" i="21" s="1"/>
  <c r="V30" i="33"/>
  <c r="I88" i="21" s="1"/>
  <c r="V14" i="33"/>
  <c r="I72" i="21" s="1"/>
  <c r="V39" i="33"/>
  <c r="I97" i="21" s="1"/>
  <c r="V7" i="33"/>
  <c r="I65" i="21" s="1"/>
  <c r="V29" i="33"/>
  <c r="I87" i="21" s="1"/>
  <c r="V13" i="33"/>
  <c r="I71" i="21" s="1"/>
  <c r="R64" i="3"/>
  <c r="N62" i="3"/>
  <c r="P61" i="3"/>
  <c r="R60" i="3"/>
  <c r="P64" i="3"/>
  <c r="R63" i="3"/>
  <c r="N61" i="3"/>
  <c r="P60" i="3"/>
  <c r="N65" i="3"/>
  <c r="N64" i="3"/>
  <c r="P63" i="3"/>
  <c r="R62" i="3"/>
  <c r="N60" i="3"/>
  <c r="P59" i="3"/>
  <c r="N63" i="3"/>
  <c r="R59" i="3"/>
  <c r="P62" i="3"/>
  <c r="N59" i="3"/>
  <c r="R61" i="3"/>
  <c r="AG114" i="21"/>
  <c r="P90" i="3" s="1"/>
  <c r="AF115" i="21"/>
  <c r="N91" i="3" s="1"/>
  <c r="AG113" i="21"/>
  <c r="P89" i="3" s="1"/>
  <c r="AF114" i="21"/>
  <c r="AG112" i="21"/>
  <c r="P88" i="3" s="1"/>
  <c r="AF113" i="21"/>
  <c r="AG111" i="21"/>
  <c r="AG115" i="21"/>
  <c r="P91" i="3" s="1"/>
  <c r="AF112" i="21"/>
  <c r="AF116" i="21"/>
  <c r="N92" i="3" s="1"/>
  <c r="D199" i="3"/>
  <c r="D197" i="3"/>
  <c r="F196" i="3"/>
  <c r="H195" i="3"/>
  <c r="D193" i="3"/>
  <c r="F192" i="3"/>
  <c r="H191" i="3"/>
  <c r="F200" i="3"/>
  <c r="D196" i="3"/>
  <c r="F195" i="3"/>
  <c r="H194" i="3"/>
  <c r="D192" i="3"/>
  <c r="F191" i="3"/>
  <c r="D202" i="3"/>
  <c r="D200" i="3"/>
  <c r="D198" i="3"/>
  <c r="D195" i="3"/>
  <c r="F194" i="3"/>
  <c r="H193" i="3"/>
  <c r="D191" i="3"/>
  <c r="D194" i="3"/>
  <c r="H192" i="3"/>
  <c r="F197" i="3"/>
  <c r="F193" i="3"/>
  <c r="H196" i="3"/>
  <c r="BE113" i="21"/>
  <c r="F155" i="3" s="1"/>
  <c r="BD115" i="21"/>
  <c r="BD116" i="21"/>
  <c r="BE112" i="21"/>
  <c r="F154" i="3" s="1"/>
  <c r="BD114" i="21"/>
  <c r="BE115" i="21"/>
  <c r="F157" i="3" s="1"/>
  <c r="BE111" i="21"/>
  <c r="BD113" i="21"/>
  <c r="BE114" i="21"/>
  <c r="BD112" i="21"/>
  <c r="D86" i="3"/>
  <c r="F85" i="3"/>
  <c r="H84" i="3"/>
  <c r="D82" i="3"/>
  <c r="F81" i="3"/>
  <c r="D92" i="3"/>
  <c r="D90" i="3"/>
  <c r="D85" i="3"/>
  <c r="F84" i="3"/>
  <c r="H83" i="3"/>
  <c r="D81" i="3"/>
  <c r="H86" i="3"/>
  <c r="D84" i="3"/>
  <c r="F83" i="3"/>
  <c r="H82" i="3"/>
  <c r="D83" i="3"/>
  <c r="H81" i="3"/>
  <c r="D91" i="3"/>
  <c r="F86" i="3"/>
  <c r="D87" i="3"/>
  <c r="F82" i="3"/>
  <c r="H85" i="3"/>
  <c r="F135" i="3"/>
  <c r="F133" i="3"/>
  <c r="F131" i="3"/>
  <c r="H130" i="3"/>
  <c r="D128" i="3"/>
  <c r="F127" i="3"/>
  <c r="H126" i="3"/>
  <c r="D133" i="3"/>
  <c r="D131" i="3"/>
  <c r="F130" i="3"/>
  <c r="H129" i="3"/>
  <c r="D127" i="3"/>
  <c r="F126" i="3"/>
  <c r="H125" i="3"/>
  <c r="F132" i="3"/>
  <c r="D130" i="3"/>
  <c r="F129" i="3"/>
  <c r="H128" i="3"/>
  <c r="D126" i="3"/>
  <c r="F125" i="3"/>
  <c r="F128" i="3"/>
  <c r="D125" i="3"/>
  <c r="D136" i="3"/>
  <c r="D129" i="3"/>
  <c r="H127" i="3"/>
  <c r="CN113" i="21"/>
  <c r="CN116" i="21"/>
  <c r="D246" i="3" s="1"/>
  <c r="CN112" i="21"/>
  <c r="CO114" i="21"/>
  <c r="F244" i="3" s="1"/>
  <c r="CO112" i="21"/>
  <c r="F242" i="3" s="1"/>
  <c r="CN115" i="21"/>
  <c r="D245" i="3" s="1"/>
  <c r="CO113" i="21"/>
  <c r="F243" i="3" s="1"/>
  <c r="CO115" i="21"/>
  <c r="F245" i="3" s="1"/>
  <c r="CO111" i="21"/>
  <c r="CN114" i="21"/>
  <c r="P42" i="3"/>
  <c r="R41" i="3"/>
  <c r="N39" i="3"/>
  <c r="P38" i="3"/>
  <c r="R37" i="3"/>
  <c r="R42" i="3"/>
  <c r="R38" i="3"/>
  <c r="N43" i="3"/>
  <c r="N42" i="3"/>
  <c r="P41" i="3"/>
  <c r="R40" i="3"/>
  <c r="N38" i="3"/>
  <c r="P37" i="3"/>
  <c r="N40" i="3"/>
  <c r="N41" i="3"/>
  <c r="P40" i="3"/>
  <c r="R39" i="3"/>
  <c r="N37" i="3"/>
  <c r="P39" i="3"/>
  <c r="Z240" i="3"/>
  <c r="AB239" i="3"/>
  <c r="X237" i="3"/>
  <c r="Z236" i="3"/>
  <c r="AB235" i="3"/>
  <c r="Z241" i="3"/>
  <c r="X240" i="3"/>
  <c r="Z239" i="3"/>
  <c r="AB238" i="3"/>
  <c r="X236" i="3"/>
  <c r="Z235" i="3"/>
  <c r="X241" i="3"/>
  <c r="X239" i="3"/>
  <c r="Z238" i="3"/>
  <c r="AB237" i="3"/>
  <c r="X235" i="3"/>
  <c r="AB240" i="3"/>
  <c r="X238" i="3"/>
  <c r="AB236" i="3"/>
  <c r="Z237" i="3"/>
  <c r="N241" i="3"/>
  <c r="N240" i="3"/>
  <c r="P239" i="3"/>
  <c r="R238" i="3"/>
  <c r="N236" i="3"/>
  <c r="P235" i="3"/>
  <c r="P244" i="3"/>
  <c r="N239" i="3"/>
  <c r="P238" i="3"/>
  <c r="R237" i="3"/>
  <c r="N235" i="3"/>
  <c r="N244" i="3"/>
  <c r="N242" i="3"/>
  <c r="R240" i="3"/>
  <c r="N238" i="3"/>
  <c r="P237" i="3"/>
  <c r="R236" i="3"/>
  <c r="P243" i="3"/>
  <c r="N237" i="3"/>
  <c r="R235" i="3"/>
  <c r="P245" i="3"/>
  <c r="P240" i="3"/>
  <c r="P236" i="3"/>
  <c r="R239" i="3"/>
  <c r="P241" i="3"/>
  <c r="N109" i="3"/>
  <c r="N108" i="3"/>
  <c r="P107" i="3"/>
  <c r="R106" i="3"/>
  <c r="N104" i="3"/>
  <c r="P103" i="3"/>
  <c r="P110" i="3"/>
  <c r="N107" i="3"/>
  <c r="P106" i="3"/>
  <c r="R105" i="3"/>
  <c r="N103" i="3"/>
  <c r="N112" i="3"/>
  <c r="R108" i="3"/>
  <c r="N106" i="3"/>
  <c r="P105" i="3"/>
  <c r="R104" i="3"/>
  <c r="P104" i="3"/>
  <c r="R107" i="3"/>
  <c r="N114" i="3"/>
  <c r="P111" i="3"/>
  <c r="N105" i="3"/>
  <c r="R103" i="3"/>
  <c r="P108" i="3"/>
  <c r="X262" i="3"/>
  <c r="Z261" i="3"/>
  <c r="AB260" i="3"/>
  <c r="X258" i="3"/>
  <c r="Z257" i="3"/>
  <c r="X263" i="3"/>
  <c r="X261" i="3"/>
  <c r="Z260" i="3"/>
  <c r="AB259" i="3"/>
  <c r="X257" i="3"/>
  <c r="AB262" i="3"/>
  <c r="X260" i="3"/>
  <c r="Z259" i="3"/>
  <c r="AB258" i="3"/>
  <c r="Z262" i="3"/>
  <c r="Z258" i="3"/>
  <c r="AB261" i="3"/>
  <c r="AB257" i="3"/>
  <c r="X259" i="3"/>
  <c r="BJ113" i="21"/>
  <c r="BK115" i="21"/>
  <c r="Z157" i="3" s="1"/>
  <c r="BK114" i="21"/>
  <c r="Z156" i="3" s="1"/>
  <c r="BJ116" i="21"/>
  <c r="X158" i="3" s="1"/>
  <c r="BK112" i="21"/>
  <c r="Z154" i="3" s="1"/>
  <c r="BJ114" i="21"/>
  <c r="BK113" i="21"/>
  <c r="Z155" i="3" s="1"/>
  <c r="BJ115" i="21"/>
  <c r="X157" i="3" s="1"/>
  <c r="BJ112" i="21"/>
  <c r="BK111" i="21"/>
  <c r="E113" i="21"/>
  <c r="E114" i="21"/>
  <c r="F114" i="21"/>
  <c r="P24" i="3" s="1"/>
  <c r="E112" i="21"/>
  <c r="F115" i="21"/>
  <c r="P25" i="3" s="1"/>
  <c r="F112" i="21"/>
  <c r="P22" i="3" s="1"/>
  <c r="F113" i="21"/>
  <c r="P23" i="3" s="1"/>
  <c r="E115" i="21"/>
  <c r="N25" i="3" s="1"/>
  <c r="F111" i="21"/>
  <c r="E116" i="21"/>
  <c r="N26" i="3" s="1"/>
  <c r="DJ115" i="21"/>
  <c r="P289" i="3" s="1"/>
  <c r="DJ111" i="21"/>
  <c r="DJ114" i="21"/>
  <c r="P288" i="3" s="1"/>
  <c r="DJ112" i="21"/>
  <c r="P286" i="3" s="1"/>
  <c r="DI116" i="21"/>
  <c r="N290" i="3" s="1"/>
  <c r="DI114" i="21"/>
  <c r="DJ113" i="21"/>
  <c r="P287" i="3" s="1"/>
  <c r="DI113" i="21"/>
  <c r="DI115" i="21"/>
  <c r="N289" i="3" s="1"/>
  <c r="DI112" i="21"/>
  <c r="X202" i="3"/>
  <c r="X201" i="3"/>
  <c r="X197" i="3"/>
  <c r="X195" i="3"/>
  <c r="Z194" i="3"/>
  <c r="AB193" i="3"/>
  <c r="X191" i="3"/>
  <c r="Z198" i="3"/>
  <c r="AB196" i="3"/>
  <c r="X194" i="3"/>
  <c r="Z193" i="3"/>
  <c r="AB192" i="3"/>
  <c r="X200" i="3"/>
  <c r="Z196" i="3"/>
  <c r="AB195" i="3"/>
  <c r="X193" i="3"/>
  <c r="Z192" i="3"/>
  <c r="AB191" i="3"/>
  <c r="Z197" i="3"/>
  <c r="Z195" i="3"/>
  <c r="Z191" i="3"/>
  <c r="X196" i="3"/>
  <c r="AB194" i="3"/>
  <c r="X192" i="3"/>
  <c r="BN115" i="21"/>
  <c r="F179" i="3" s="1"/>
  <c r="BM114" i="21"/>
  <c r="BM116" i="21"/>
  <c r="D180" i="3" s="1"/>
  <c r="BN114" i="21"/>
  <c r="F178" i="3" s="1"/>
  <c r="BM115" i="21"/>
  <c r="D179" i="3" s="1"/>
  <c r="BM112" i="21"/>
  <c r="BN113" i="21"/>
  <c r="F177" i="3" s="1"/>
  <c r="BM113" i="21"/>
  <c r="BN111" i="21"/>
  <c r="BN112" i="21"/>
  <c r="F176" i="3" s="1"/>
  <c r="CE114" i="21"/>
  <c r="CF115" i="21"/>
  <c r="F223" i="3" s="1"/>
  <c r="CF111" i="21"/>
  <c r="CE116" i="21"/>
  <c r="D224" i="3" s="1"/>
  <c r="CF112" i="21"/>
  <c r="F220" i="3" s="1"/>
  <c r="CF114" i="21"/>
  <c r="F222" i="3" s="1"/>
  <c r="CE115" i="21"/>
  <c r="D223" i="3" s="1"/>
  <c r="CE112" i="21"/>
  <c r="CE113" i="21"/>
  <c r="CF113" i="21"/>
  <c r="F221" i="3" s="1"/>
  <c r="AY113" i="21"/>
  <c r="P133" i="3" s="1"/>
  <c r="AY115" i="21"/>
  <c r="P135" i="3" s="1"/>
  <c r="AY111" i="21"/>
  <c r="AY112" i="21"/>
  <c r="P132" i="3" s="1"/>
  <c r="AX112" i="21"/>
  <c r="AX116" i="21"/>
  <c r="N136" i="3" s="1"/>
  <c r="AX115" i="21"/>
  <c r="N135" i="3" s="1"/>
  <c r="AX113" i="21"/>
  <c r="AX114" i="21"/>
  <c r="AY114" i="21"/>
  <c r="P134" i="3" s="1"/>
  <c r="X67" i="3"/>
  <c r="X65" i="3"/>
  <c r="X63" i="3"/>
  <c r="Z62" i="3"/>
  <c r="AB61" i="3"/>
  <c r="Z66" i="3"/>
  <c r="AB64" i="3"/>
  <c r="X62" i="3"/>
  <c r="Z61" i="3"/>
  <c r="AB60" i="3"/>
  <c r="Z64" i="3"/>
  <c r="AB63" i="3"/>
  <c r="X61" i="3"/>
  <c r="Z60" i="3"/>
  <c r="X64" i="3"/>
  <c r="AB62" i="3"/>
  <c r="AB59" i="3"/>
  <c r="X60" i="3"/>
  <c r="Z59" i="3"/>
  <c r="Z63" i="3"/>
  <c r="X59" i="3"/>
  <c r="X285" i="3"/>
  <c r="X283" i="3"/>
  <c r="Z282" i="3"/>
  <c r="AB281" i="3"/>
  <c r="X279" i="3"/>
  <c r="AB284" i="3"/>
  <c r="X282" i="3"/>
  <c r="Z281" i="3"/>
  <c r="AB280" i="3"/>
  <c r="Z284" i="3"/>
  <c r="AB283" i="3"/>
  <c r="X281" i="3"/>
  <c r="Z280" i="3"/>
  <c r="AB279" i="3"/>
  <c r="X284" i="3"/>
  <c r="AB282" i="3"/>
  <c r="X280" i="3"/>
  <c r="Z283" i="3"/>
  <c r="Z279" i="3"/>
  <c r="D107" i="3"/>
  <c r="F106" i="3"/>
  <c r="H105" i="3"/>
  <c r="D103" i="3"/>
  <c r="H108" i="3"/>
  <c r="D106" i="3"/>
  <c r="F105" i="3"/>
  <c r="H104" i="3"/>
  <c r="D113" i="3"/>
  <c r="D109" i="3"/>
  <c r="F108" i="3"/>
  <c r="H107" i="3"/>
  <c r="D105" i="3"/>
  <c r="F104" i="3"/>
  <c r="H103" i="3"/>
  <c r="D108" i="3"/>
  <c r="H106" i="3"/>
  <c r="D104" i="3"/>
  <c r="F107" i="3"/>
  <c r="F103" i="3"/>
  <c r="AB218" i="3"/>
  <c r="X216" i="3"/>
  <c r="Z215" i="3"/>
  <c r="AB214" i="3"/>
  <c r="X222" i="3"/>
  <c r="Z218" i="3"/>
  <c r="AB217" i="3"/>
  <c r="X215" i="3"/>
  <c r="Z214" i="3"/>
  <c r="AB213" i="3"/>
  <c r="Z223" i="3"/>
  <c r="Z221" i="3"/>
  <c r="X218" i="3"/>
  <c r="Z217" i="3"/>
  <c r="AB216" i="3"/>
  <c r="X214" i="3"/>
  <c r="Z213" i="3"/>
  <c r="X219" i="3"/>
  <c r="X217" i="3"/>
  <c r="AB215" i="3"/>
  <c r="X224" i="3"/>
  <c r="X221" i="3"/>
  <c r="X213" i="3"/>
  <c r="X223" i="3"/>
  <c r="Z216" i="3"/>
  <c r="K115" i="21"/>
  <c r="D47" i="3" s="1"/>
  <c r="L114" i="21"/>
  <c r="F46" i="3" s="1"/>
  <c r="K116" i="21"/>
  <c r="D48" i="3" s="1"/>
  <c r="K113" i="21"/>
  <c r="L115" i="21"/>
  <c r="F47" i="3" s="1"/>
  <c r="L112" i="21"/>
  <c r="F44" i="3" s="1"/>
  <c r="K114" i="21"/>
  <c r="L113" i="21"/>
  <c r="F45" i="3" s="1"/>
  <c r="L111" i="21"/>
  <c r="K112" i="21"/>
  <c r="BB113" i="21"/>
  <c r="Z133" i="3" s="1"/>
  <c r="BA114" i="21"/>
  <c r="BB112" i="21"/>
  <c r="Z132" i="3" s="1"/>
  <c r="BA115" i="21"/>
  <c r="X135" i="3" s="1"/>
  <c r="BA112" i="21"/>
  <c r="BA113" i="21"/>
  <c r="BA116" i="21"/>
  <c r="X136" i="3" s="1"/>
  <c r="BB114" i="21"/>
  <c r="Z134" i="3" s="1"/>
  <c r="BB115" i="21"/>
  <c r="Z135" i="3" s="1"/>
  <c r="BB111" i="21"/>
  <c r="V24" i="33"/>
  <c r="I82" i="21" s="1"/>
  <c r="V32" i="33"/>
  <c r="I90" i="21" s="1"/>
  <c r="V16" i="33"/>
  <c r="I74" i="21" s="1"/>
  <c r="V35" i="33"/>
  <c r="I93" i="21" s="1"/>
  <c r="V42" i="33"/>
  <c r="I100" i="21" s="1"/>
  <c r="V26" i="33"/>
  <c r="I84" i="21" s="1"/>
  <c r="V10" i="33"/>
  <c r="I68" i="21" s="1"/>
  <c r="V31" i="33"/>
  <c r="I89" i="21" s="1"/>
  <c r="V41" i="33"/>
  <c r="I99" i="21" s="1"/>
  <c r="V25" i="33"/>
  <c r="I83" i="21" s="1"/>
  <c r="V9" i="33"/>
  <c r="I67" i="21" s="1"/>
  <c r="X113" i="21"/>
  <c r="P67" i="3" s="1"/>
  <c r="X111" i="21"/>
  <c r="X114" i="21"/>
  <c r="P68" i="3" s="1"/>
  <c r="X115" i="21"/>
  <c r="P69" i="3" s="1"/>
  <c r="W114" i="21"/>
  <c r="W116" i="21"/>
  <c r="N70" i="3" s="1"/>
  <c r="X112" i="21"/>
  <c r="P66" i="3" s="1"/>
  <c r="W112" i="21"/>
  <c r="W115" i="21"/>
  <c r="N69" i="3" s="1"/>
  <c r="W113" i="21"/>
  <c r="F152" i="3"/>
  <c r="H151" i="3"/>
  <c r="F148" i="3"/>
  <c r="H147" i="3"/>
  <c r="F151" i="3"/>
  <c r="H150" i="3"/>
  <c r="F147" i="3"/>
  <c r="F150" i="3"/>
  <c r="H149" i="3"/>
  <c r="H148" i="3"/>
  <c r="H152" i="3"/>
  <c r="F149" i="3"/>
  <c r="AI116" i="21"/>
  <c r="X92" i="3" s="1"/>
  <c r="AJ114" i="21"/>
  <c r="Z90" i="3" s="1"/>
  <c r="AI112" i="21"/>
  <c r="AJ113" i="21"/>
  <c r="Z89" i="3" s="1"/>
  <c r="AJ112" i="21"/>
  <c r="Z88" i="3" s="1"/>
  <c r="AI115" i="21"/>
  <c r="X91" i="3" s="1"/>
  <c r="AJ111" i="21"/>
  <c r="AI113" i="21"/>
  <c r="AJ115" i="21"/>
  <c r="Z91" i="3" s="1"/>
  <c r="AI114" i="21"/>
  <c r="C112" i="21"/>
  <c r="B114" i="21"/>
  <c r="C115" i="21"/>
  <c r="B123" i="21"/>
  <c r="C113" i="21"/>
  <c r="B115" i="21"/>
  <c r="B125" i="21"/>
  <c r="B113" i="21"/>
  <c r="C114" i="21"/>
  <c r="B116" i="21"/>
  <c r="B112" i="21"/>
  <c r="B127" i="21"/>
  <c r="C111" i="21"/>
  <c r="N116" i="21"/>
  <c r="N48" i="3" s="1"/>
  <c r="O111" i="21"/>
  <c r="O113" i="21"/>
  <c r="P45" i="3" s="1"/>
  <c r="O114" i="21"/>
  <c r="P46" i="3" s="1"/>
  <c r="N114" i="21"/>
  <c r="O112" i="21"/>
  <c r="P44" i="3" s="1"/>
  <c r="N112" i="21"/>
  <c r="N115" i="21"/>
  <c r="N47" i="3" s="1"/>
  <c r="N113" i="21"/>
  <c r="O115" i="21"/>
  <c r="P47" i="3" s="1"/>
  <c r="N261" i="3"/>
  <c r="P260" i="3"/>
  <c r="R259" i="3"/>
  <c r="N257" i="3"/>
  <c r="N264" i="3"/>
  <c r="R262" i="3"/>
  <c r="N260" i="3"/>
  <c r="P259" i="3"/>
  <c r="R258" i="3"/>
  <c r="N268" i="3"/>
  <c r="P267" i="3"/>
  <c r="P263" i="3"/>
  <c r="P262" i="3"/>
  <c r="R261" i="3"/>
  <c r="N259" i="3"/>
  <c r="P258" i="3"/>
  <c r="R257" i="3"/>
  <c r="N265" i="3"/>
  <c r="P257" i="3"/>
  <c r="N267" i="3"/>
  <c r="N262" i="3"/>
  <c r="R260" i="3"/>
  <c r="N258" i="3"/>
  <c r="N263" i="3"/>
  <c r="P261" i="3"/>
  <c r="DD113" i="21"/>
  <c r="Z265" i="3" s="1"/>
  <c r="DC113" i="21"/>
  <c r="DD112" i="21"/>
  <c r="Z264" i="3" s="1"/>
  <c r="DD114" i="21"/>
  <c r="Z266" i="3" s="1"/>
  <c r="DC112" i="21"/>
  <c r="DD115" i="21"/>
  <c r="Z267" i="3" s="1"/>
  <c r="DC115" i="21"/>
  <c r="X267" i="3" s="1"/>
  <c r="DD111" i="21"/>
  <c r="DC114" i="21"/>
  <c r="DC116" i="21"/>
  <c r="X268" i="3" s="1"/>
  <c r="DF113" i="21"/>
  <c r="DG115" i="21"/>
  <c r="F289" i="3" s="1"/>
  <c r="DF112" i="21"/>
  <c r="DF116" i="21"/>
  <c r="D290" i="3" s="1"/>
  <c r="DF115" i="21"/>
  <c r="D289" i="3" s="1"/>
  <c r="DG112" i="21"/>
  <c r="F286" i="3" s="1"/>
  <c r="DG113" i="21"/>
  <c r="F287" i="3" s="1"/>
  <c r="DF114" i="21"/>
  <c r="DG114" i="21"/>
  <c r="F288" i="3" s="1"/>
  <c r="DG111" i="21"/>
  <c r="R20" i="3"/>
  <c r="N18" i="3"/>
  <c r="P17" i="3"/>
  <c r="R16" i="3"/>
  <c r="P18" i="3"/>
  <c r="P20" i="3"/>
  <c r="R19" i="3"/>
  <c r="N17" i="3"/>
  <c r="P16" i="3"/>
  <c r="R15" i="3"/>
  <c r="N19" i="3"/>
  <c r="N21" i="3"/>
  <c r="N20" i="3"/>
  <c r="P19" i="3"/>
  <c r="R18" i="3"/>
  <c r="N16" i="3"/>
  <c r="P15" i="3"/>
  <c r="R17" i="3"/>
  <c r="N15" i="3"/>
  <c r="Q114" i="21"/>
  <c r="Q115" i="21"/>
  <c r="X47" i="3" s="1"/>
  <c r="R111" i="21"/>
  <c r="Q112" i="21"/>
  <c r="Q113" i="21"/>
  <c r="Q116" i="21"/>
  <c r="X48" i="3" s="1"/>
  <c r="R112" i="21"/>
  <c r="Z44" i="3" s="1"/>
  <c r="R113" i="21"/>
  <c r="Z45" i="3" s="1"/>
  <c r="R114" i="21"/>
  <c r="Z46" i="3" s="1"/>
  <c r="R115" i="21"/>
  <c r="Z47" i="3" s="1"/>
  <c r="BT114" i="21"/>
  <c r="Z178" i="3" s="1"/>
  <c r="BS115" i="21"/>
  <c r="X179" i="3" s="1"/>
  <c r="BT113" i="21"/>
  <c r="Z177" i="3" s="1"/>
  <c r="BS112" i="21"/>
  <c r="BS116" i="21"/>
  <c r="X180" i="3" s="1"/>
  <c r="BT112" i="21"/>
  <c r="Z176" i="3" s="1"/>
  <c r="BT111" i="21"/>
  <c r="BT115" i="21"/>
  <c r="Z179" i="3" s="1"/>
  <c r="BS113" i="21"/>
  <c r="BS114" i="21"/>
  <c r="AS113" i="21"/>
  <c r="Z111" i="3" s="1"/>
  <c r="AR114" i="21"/>
  <c r="AS111" i="21"/>
  <c r="AS112" i="21"/>
  <c r="Z110" i="3" s="1"/>
  <c r="AR113" i="21"/>
  <c r="AS115" i="21"/>
  <c r="Z113" i="3" s="1"/>
  <c r="AR116" i="21"/>
  <c r="X114" i="3" s="1"/>
  <c r="AR112" i="21"/>
  <c r="AS114" i="21"/>
  <c r="Z112" i="3" s="1"/>
  <c r="AR115" i="21"/>
  <c r="X113" i="3" s="1"/>
  <c r="N224" i="3"/>
  <c r="P223" i="3"/>
  <c r="P221" i="3"/>
  <c r="P218" i="3"/>
  <c r="R217" i="3"/>
  <c r="N215" i="3"/>
  <c r="P214" i="3"/>
  <c r="R213" i="3"/>
  <c r="N223" i="3"/>
  <c r="N219" i="3"/>
  <c r="N218" i="3"/>
  <c r="P217" i="3"/>
  <c r="R216" i="3"/>
  <c r="N214" i="3"/>
  <c r="P213" i="3"/>
  <c r="P222" i="3"/>
  <c r="N217" i="3"/>
  <c r="P216" i="3"/>
  <c r="R215" i="3"/>
  <c r="N213" i="3"/>
  <c r="P215" i="3"/>
  <c r="R218" i="3"/>
  <c r="N220" i="3"/>
  <c r="R214" i="3"/>
  <c r="N216" i="3"/>
  <c r="N129" i="3"/>
  <c r="P128" i="3"/>
  <c r="R127" i="3"/>
  <c r="N125" i="3"/>
  <c r="R130" i="3"/>
  <c r="N128" i="3"/>
  <c r="P127" i="3"/>
  <c r="R126" i="3"/>
  <c r="P130" i="3"/>
  <c r="R129" i="3"/>
  <c r="N127" i="3"/>
  <c r="P126" i="3"/>
  <c r="R125" i="3"/>
  <c r="N126" i="3"/>
  <c r="N131" i="3"/>
  <c r="P129" i="3"/>
  <c r="N130" i="3"/>
  <c r="P125" i="3"/>
  <c r="R128" i="3"/>
  <c r="DL116" i="21"/>
  <c r="X290" i="3" s="1"/>
  <c r="DL112" i="21"/>
  <c r="DM114" i="21"/>
  <c r="Z288" i="3" s="1"/>
  <c r="DM112" i="21"/>
  <c r="Z286" i="3" s="1"/>
  <c r="DL115" i="21"/>
  <c r="X289" i="3" s="1"/>
  <c r="DM113" i="21"/>
  <c r="Z287" i="3" s="1"/>
  <c r="DM115" i="21"/>
  <c r="Z289" i="3" s="1"/>
  <c r="DL114" i="21"/>
  <c r="DM111" i="21"/>
  <c r="DL113" i="21"/>
  <c r="R196" i="3"/>
  <c r="N194" i="3"/>
  <c r="P193" i="3"/>
  <c r="R192" i="3"/>
  <c r="P196" i="3"/>
  <c r="R195" i="3"/>
  <c r="N193" i="3"/>
  <c r="P192" i="3"/>
  <c r="R191" i="3"/>
  <c r="N201" i="3"/>
  <c r="N197" i="3"/>
  <c r="N196" i="3"/>
  <c r="P195" i="3"/>
  <c r="R194" i="3"/>
  <c r="N192" i="3"/>
  <c r="P191" i="3"/>
  <c r="N195" i="3"/>
  <c r="R193" i="3"/>
  <c r="N191" i="3"/>
  <c r="P194" i="3"/>
  <c r="P198" i="3"/>
  <c r="P176" i="3"/>
  <c r="N173" i="3"/>
  <c r="P172" i="3"/>
  <c r="R171" i="3"/>
  <c r="N178" i="3"/>
  <c r="R174" i="3"/>
  <c r="N172" i="3"/>
  <c r="P171" i="3"/>
  <c r="P174" i="3"/>
  <c r="R173" i="3"/>
  <c r="N171" i="3"/>
  <c r="P170" i="3"/>
  <c r="R169" i="3"/>
  <c r="N175" i="3"/>
  <c r="P173" i="3"/>
  <c r="N170" i="3"/>
  <c r="P169" i="3"/>
  <c r="N169" i="3"/>
  <c r="N174" i="3"/>
  <c r="R170" i="3"/>
  <c r="R172" i="3"/>
  <c r="CW116" i="21"/>
  <c r="D268" i="3" s="1"/>
  <c r="CX112" i="21"/>
  <c r="F264" i="3" s="1"/>
  <c r="CX114" i="21"/>
  <c r="F266" i="3" s="1"/>
  <c r="CX115" i="21"/>
  <c r="F267" i="3" s="1"/>
  <c r="CX113" i="21"/>
  <c r="F265" i="3" s="1"/>
  <c r="CW113" i="21"/>
  <c r="CW114" i="21"/>
  <c r="CW112" i="21"/>
  <c r="CX111" i="21"/>
  <c r="CW115" i="21"/>
  <c r="D267" i="3" s="1"/>
  <c r="N74" i="21"/>
  <c r="P74" i="21" s="1"/>
  <c r="N94" i="21"/>
  <c r="P94" i="21" s="1"/>
  <c r="N98" i="21"/>
  <c r="P98" i="21" s="1"/>
  <c r="Q78" i="21"/>
  <c r="P78" i="21"/>
  <c r="Q66" i="21"/>
  <c r="P66" i="21"/>
  <c r="Q95" i="21"/>
  <c r="P95" i="21"/>
  <c r="Q68" i="21"/>
  <c r="P68" i="21"/>
  <c r="Q88" i="21"/>
  <c r="P88" i="21"/>
  <c r="Q85" i="21"/>
  <c r="P85" i="21"/>
  <c r="Q82" i="21"/>
  <c r="P82" i="21"/>
  <c r="Q97" i="21"/>
  <c r="P97" i="21"/>
  <c r="Q71" i="21"/>
  <c r="P71" i="21"/>
  <c r="Q101" i="21"/>
  <c r="P101" i="21"/>
  <c r="Q92" i="21"/>
  <c r="P92" i="21"/>
  <c r="Q90" i="21"/>
  <c r="P90" i="21"/>
  <c r="Q80" i="21"/>
  <c r="P80" i="21"/>
  <c r="Q70" i="21"/>
  <c r="P70" i="21"/>
  <c r="Q77" i="21"/>
  <c r="P77" i="21"/>
  <c r="Q100" i="21"/>
  <c r="P100" i="21"/>
  <c r="Q83" i="21"/>
  <c r="P83" i="21"/>
  <c r="Q87" i="21"/>
  <c r="P87" i="21"/>
  <c r="Q69" i="21"/>
  <c r="P69" i="21"/>
  <c r="Q89" i="21"/>
  <c r="P89" i="21"/>
  <c r="Q72" i="21"/>
  <c r="P72" i="21"/>
  <c r="Q75" i="21"/>
  <c r="P75" i="21"/>
  <c r="Q76" i="21"/>
  <c r="P76" i="21"/>
  <c r="Q64" i="21"/>
  <c r="P64" i="21"/>
  <c r="Q84" i="21"/>
  <c r="P84" i="21"/>
  <c r="Q81" i="21"/>
  <c r="P81" i="21"/>
  <c r="Q67" i="21"/>
  <c r="P67" i="21"/>
  <c r="Q65" i="21"/>
  <c r="P65" i="21"/>
  <c r="Q73" i="21"/>
  <c r="P73" i="21"/>
  <c r="Q96" i="21"/>
  <c r="P96" i="21"/>
  <c r="Q86" i="21"/>
  <c r="P86" i="21"/>
  <c r="Q93" i="21"/>
  <c r="P93" i="21"/>
  <c r="Q79" i="21"/>
  <c r="P79" i="21"/>
  <c r="Q99" i="21"/>
  <c r="P99" i="21"/>
  <c r="Q91" i="21"/>
  <c r="P91" i="21"/>
  <c r="Q63" i="21"/>
  <c r="P63" i="21"/>
  <c r="Q62" i="21"/>
  <c r="Q74" i="21"/>
  <c r="Q94" i="21"/>
  <c r="Q98" i="21"/>
  <c r="D8" i="31" l="1"/>
  <c r="N62" i="21"/>
  <c r="P62" i="21" s="1"/>
  <c r="CV129" i="21"/>
  <c r="C94" i="21" s="1"/>
  <c r="DB129" i="21"/>
  <c r="C96" i="21" s="1"/>
  <c r="DE129" i="21"/>
  <c r="C97" i="21" s="1"/>
  <c r="Y129" i="21"/>
  <c r="C69" i="21" s="1"/>
  <c r="BU129" i="21"/>
  <c r="C85" i="21" s="1"/>
  <c r="CO129" i="21"/>
  <c r="I48" i="21" s="1"/>
  <c r="J48" i="21" s="1"/>
  <c r="D230" i="3" s="1"/>
  <c r="BC129" i="21"/>
  <c r="C79" i="21" s="1"/>
  <c r="BL129" i="21"/>
  <c r="C82" i="21" s="1"/>
  <c r="BX129" i="21"/>
  <c r="C86" i="21" s="1"/>
  <c r="R129" i="21"/>
  <c r="DQ129" i="21"/>
  <c r="C101" i="21" s="1"/>
  <c r="U129" i="21"/>
  <c r="CI129" i="21"/>
  <c r="CJ129" i="21"/>
  <c r="C90" i="21" s="1"/>
  <c r="BO129" i="21"/>
  <c r="C83" i="21" s="1"/>
  <c r="BN129" i="21"/>
  <c r="CD129" i="21"/>
  <c r="C88" i="21" s="1"/>
  <c r="CC129" i="21"/>
  <c r="AH129" i="21"/>
  <c r="C72" i="21" s="1"/>
  <c r="AG129" i="21"/>
  <c r="J129" i="21"/>
  <c r="C64" i="21" s="1"/>
  <c r="I129" i="21"/>
  <c r="CS129" i="21"/>
  <c r="C93" i="21" s="1"/>
  <c r="CR129" i="21"/>
  <c r="I49" i="21" s="1"/>
  <c r="J49" i="21" s="1"/>
  <c r="N230" i="3" s="1"/>
  <c r="BH129" i="21"/>
  <c r="BI129" i="21"/>
  <c r="C81" i="21" s="1"/>
  <c r="AY129" i="21"/>
  <c r="AZ129" i="21"/>
  <c r="C78" i="21" s="1"/>
  <c r="G129" i="21"/>
  <c r="C63" i="21" s="1"/>
  <c r="F129" i="21"/>
  <c r="AW129" i="21"/>
  <c r="C77" i="21" s="1"/>
  <c r="AV129" i="21"/>
  <c r="DH129" i="21"/>
  <c r="C98" i="21" s="1"/>
  <c r="DG129" i="21"/>
  <c r="CF129" i="21"/>
  <c r="CG129" i="21"/>
  <c r="C89" i="21" s="1"/>
  <c r="BR129" i="21"/>
  <c r="C84" i="21" s="1"/>
  <c r="BQ129" i="21"/>
  <c r="AS129" i="21"/>
  <c r="AT129" i="21"/>
  <c r="C76" i="21" s="1"/>
  <c r="AJ129" i="21"/>
  <c r="AK129" i="21"/>
  <c r="C73" i="21" s="1"/>
  <c r="AM129" i="21"/>
  <c r="AN129" i="21"/>
  <c r="C74" i="21" s="1"/>
  <c r="DJ129" i="21"/>
  <c r="DK129" i="21"/>
  <c r="C99" i="21" s="1"/>
  <c r="BE129" i="21"/>
  <c r="BF129" i="21"/>
  <c r="C80" i="21" s="1"/>
  <c r="AA129" i="21"/>
  <c r="AB129" i="21"/>
  <c r="C70" i="21" s="1"/>
  <c r="AE129" i="21"/>
  <c r="C71" i="21" s="1"/>
  <c r="AD129" i="21"/>
  <c r="I27" i="21" s="1"/>
  <c r="J27" i="21" s="1"/>
  <c r="D76" i="3" s="1"/>
  <c r="M129" i="21"/>
  <c r="C65" i="21" s="1"/>
  <c r="L129" i="21"/>
  <c r="CA129" i="21"/>
  <c r="C87" i="21" s="1"/>
  <c r="BZ129" i="21"/>
  <c r="P129" i="21"/>
  <c r="C66" i="21" s="1"/>
  <c r="O129" i="21"/>
  <c r="DM129" i="21"/>
  <c r="DN129" i="21"/>
  <c r="C100" i="21" s="1"/>
  <c r="CM129" i="21"/>
  <c r="C91" i="21" s="1"/>
  <c r="CL129" i="21"/>
  <c r="CY129" i="21"/>
  <c r="C95" i="21" s="1"/>
  <c r="CX129" i="21"/>
  <c r="AQ129" i="21"/>
  <c r="C75" i="21" s="1"/>
  <c r="AP129" i="21"/>
  <c r="CL127" i="21"/>
  <c r="BQ128" i="21"/>
  <c r="CU125" i="21"/>
  <c r="CC128" i="21"/>
  <c r="AP128" i="21"/>
  <c r="DA125" i="21"/>
  <c r="BW128" i="21"/>
  <c r="BW125" i="21"/>
  <c r="X177" i="3"/>
  <c r="BT127" i="21"/>
  <c r="D288" i="3"/>
  <c r="DG128" i="21"/>
  <c r="X132" i="3"/>
  <c r="BB126" i="21"/>
  <c r="D178" i="3"/>
  <c r="BN128" i="21"/>
  <c r="N90" i="3"/>
  <c r="AG128" i="21"/>
  <c r="D110" i="3"/>
  <c r="AM126" i="21"/>
  <c r="D112" i="3"/>
  <c r="AM128" i="21"/>
  <c r="N155" i="3"/>
  <c r="BH127" i="21"/>
  <c r="P153" i="3"/>
  <c r="BH125" i="21"/>
  <c r="F307" i="3"/>
  <c r="DP125" i="21"/>
  <c r="X68" i="3"/>
  <c r="AA128" i="21"/>
  <c r="D89" i="3"/>
  <c r="AD127" i="21"/>
  <c r="D68" i="3"/>
  <c r="U128" i="21"/>
  <c r="Z219" i="3"/>
  <c r="CL125" i="21"/>
  <c r="N221" i="3"/>
  <c r="CI127" i="21"/>
  <c r="N243" i="3"/>
  <c r="CR127" i="21"/>
  <c r="X265" i="3"/>
  <c r="DD127" i="21"/>
  <c r="N45" i="3"/>
  <c r="O127" i="21"/>
  <c r="X89" i="3"/>
  <c r="AJ127" i="21"/>
  <c r="D46" i="3"/>
  <c r="L128" i="21"/>
  <c r="D220" i="3"/>
  <c r="CF126" i="21"/>
  <c r="N287" i="3"/>
  <c r="DJ127" i="21"/>
  <c r="D264" i="3"/>
  <c r="CX126" i="21"/>
  <c r="X288" i="3"/>
  <c r="DM128" i="21"/>
  <c r="X112" i="3"/>
  <c r="AS128" i="21"/>
  <c r="X176" i="3"/>
  <c r="BT126" i="21"/>
  <c r="D286" i="3"/>
  <c r="DG126" i="21"/>
  <c r="X266" i="3"/>
  <c r="DD128" i="21"/>
  <c r="X264" i="3"/>
  <c r="DD126" i="21"/>
  <c r="Z87" i="3"/>
  <c r="AJ125" i="21"/>
  <c r="X88" i="3"/>
  <c r="AJ126" i="21"/>
  <c r="N66" i="3"/>
  <c r="X126" i="21"/>
  <c r="D44" i="3"/>
  <c r="L126" i="21"/>
  <c r="N134" i="3"/>
  <c r="AY128" i="21"/>
  <c r="N132" i="3"/>
  <c r="AY126" i="21"/>
  <c r="F219" i="3"/>
  <c r="CF125" i="21"/>
  <c r="F175" i="3"/>
  <c r="BN125" i="21"/>
  <c r="P21" i="3"/>
  <c r="F125" i="21"/>
  <c r="N23" i="3"/>
  <c r="F127" i="21"/>
  <c r="D242" i="3"/>
  <c r="CO126" i="21"/>
  <c r="BE127" i="21"/>
  <c r="P87" i="3"/>
  <c r="AG125" i="21"/>
  <c r="P175" i="3"/>
  <c r="BQ125" i="21"/>
  <c r="N200" i="3"/>
  <c r="BZ128" i="21"/>
  <c r="N199" i="3"/>
  <c r="BZ127" i="21"/>
  <c r="N156" i="3"/>
  <c r="BH128" i="21"/>
  <c r="N154" i="3"/>
  <c r="BH126" i="21"/>
  <c r="Z21" i="3"/>
  <c r="I125" i="21"/>
  <c r="X22" i="3"/>
  <c r="I126" i="21"/>
  <c r="D308" i="3"/>
  <c r="DP126" i="21"/>
  <c r="D309" i="3"/>
  <c r="DP127" i="21"/>
  <c r="X66" i="3"/>
  <c r="AA126" i="21"/>
  <c r="AA127" i="21"/>
  <c r="X244" i="3"/>
  <c r="CU128" i="21"/>
  <c r="D88" i="3"/>
  <c r="AD126" i="21"/>
  <c r="N222" i="3"/>
  <c r="CI128" i="21"/>
  <c r="X198" i="3"/>
  <c r="CC126" i="21"/>
  <c r="N110" i="3"/>
  <c r="AP126" i="21"/>
  <c r="N266" i="3"/>
  <c r="DA128" i="21"/>
  <c r="CR126" i="21"/>
  <c r="D132" i="3"/>
  <c r="AV126" i="21"/>
  <c r="D134" i="3"/>
  <c r="AV128" i="21"/>
  <c r="BW127" i="21"/>
  <c r="F263" i="3"/>
  <c r="CX125" i="21"/>
  <c r="P197" i="3"/>
  <c r="BZ125" i="21"/>
  <c r="D266" i="3"/>
  <c r="CX128" i="21"/>
  <c r="X111" i="3"/>
  <c r="AS127" i="21"/>
  <c r="Z175" i="3"/>
  <c r="BT125" i="21"/>
  <c r="X45" i="3"/>
  <c r="R127" i="21"/>
  <c r="X46" i="3"/>
  <c r="R128" i="21"/>
  <c r="F285" i="3"/>
  <c r="DG125" i="21"/>
  <c r="Z263" i="3"/>
  <c r="DD125" i="21"/>
  <c r="N44" i="3"/>
  <c r="O126" i="21"/>
  <c r="X90" i="3"/>
  <c r="AJ128" i="21"/>
  <c r="F43" i="3"/>
  <c r="L125" i="21"/>
  <c r="N133" i="3"/>
  <c r="AY127" i="21"/>
  <c r="D177" i="3"/>
  <c r="BN127" i="21"/>
  <c r="N286" i="3"/>
  <c r="DJ126" i="21"/>
  <c r="N288" i="3"/>
  <c r="DJ128" i="21"/>
  <c r="P285" i="3"/>
  <c r="DJ125" i="21"/>
  <c r="N22" i="3"/>
  <c r="F126" i="21"/>
  <c r="Z153" i="3"/>
  <c r="BK125" i="21"/>
  <c r="X156" i="3"/>
  <c r="BK128" i="21"/>
  <c r="D244" i="3"/>
  <c r="CO128" i="21"/>
  <c r="F153" i="3"/>
  <c r="BE125" i="21"/>
  <c r="N89" i="3"/>
  <c r="AG127" i="21"/>
  <c r="N176" i="3"/>
  <c r="BQ126" i="21"/>
  <c r="F109" i="3"/>
  <c r="AM125" i="21"/>
  <c r="D111" i="3"/>
  <c r="AM127" i="21"/>
  <c r="X24" i="3"/>
  <c r="I128" i="21"/>
  <c r="X243" i="3"/>
  <c r="CU127" i="21"/>
  <c r="D66" i="3"/>
  <c r="U126" i="21"/>
  <c r="CL128" i="21"/>
  <c r="N111" i="3"/>
  <c r="AP127" i="21"/>
  <c r="P109" i="3"/>
  <c r="AP125" i="21"/>
  <c r="CR125" i="21"/>
  <c r="AV127" i="21"/>
  <c r="Z285" i="3"/>
  <c r="DM125" i="21"/>
  <c r="Z109" i="3"/>
  <c r="AS125" i="21"/>
  <c r="Z43" i="3"/>
  <c r="R125" i="21"/>
  <c r="N46" i="3"/>
  <c r="O128" i="21"/>
  <c r="N68" i="3"/>
  <c r="X128" i="21"/>
  <c r="D176" i="3"/>
  <c r="BN126" i="21"/>
  <c r="N24" i="3"/>
  <c r="F128" i="21"/>
  <c r="BE128" i="21"/>
  <c r="D265" i="3"/>
  <c r="CX127" i="21"/>
  <c r="X287" i="3"/>
  <c r="DM127" i="21"/>
  <c r="X286" i="3"/>
  <c r="DM126" i="21"/>
  <c r="X110" i="3"/>
  <c r="AS126" i="21"/>
  <c r="X178" i="3"/>
  <c r="BT128" i="21"/>
  <c r="X44" i="3"/>
  <c r="R126" i="21"/>
  <c r="D287" i="3"/>
  <c r="DG127" i="21"/>
  <c r="P43" i="3"/>
  <c r="O125" i="21"/>
  <c r="N67" i="3"/>
  <c r="X127" i="21"/>
  <c r="P65" i="3"/>
  <c r="X125" i="21"/>
  <c r="Z131" i="3"/>
  <c r="BB125" i="21"/>
  <c r="X133" i="3"/>
  <c r="BB127" i="21"/>
  <c r="X134" i="3"/>
  <c r="BB128" i="21"/>
  <c r="D45" i="3"/>
  <c r="L127" i="21"/>
  <c r="P131" i="3"/>
  <c r="AY125" i="21"/>
  <c r="D221" i="3"/>
  <c r="CF127" i="21"/>
  <c r="D222" i="3"/>
  <c r="CF128" i="21"/>
  <c r="X154" i="3"/>
  <c r="BK126" i="21"/>
  <c r="X155" i="3"/>
  <c r="BK127" i="21"/>
  <c r="F241" i="3"/>
  <c r="CO125" i="21"/>
  <c r="D243" i="3"/>
  <c r="CO127" i="21"/>
  <c r="BE126" i="21"/>
  <c r="N88" i="3"/>
  <c r="AG126" i="21"/>
  <c r="N177" i="3"/>
  <c r="BQ127" i="21"/>
  <c r="N198" i="3"/>
  <c r="BZ126" i="21"/>
  <c r="X23" i="3"/>
  <c r="I127" i="21"/>
  <c r="D310" i="3"/>
  <c r="DP128" i="21"/>
  <c r="Z65" i="3"/>
  <c r="AA125" i="21"/>
  <c r="X242" i="3"/>
  <c r="CU126" i="21"/>
  <c r="F87" i="3"/>
  <c r="AD125" i="21"/>
  <c r="AD128" i="21"/>
  <c r="F65" i="3"/>
  <c r="U125" i="21"/>
  <c r="D67" i="3"/>
  <c r="U127" i="21"/>
  <c r="X220" i="3"/>
  <c r="CL126" i="21"/>
  <c r="CI126" i="21"/>
  <c r="P219" i="3"/>
  <c r="CI125" i="21"/>
  <c r="X199" i="3"/>
  <c r="CC127" i="21"/>
  <c r="CC125" i="21"/>
  <c r="DA127" i="21"/>
  <c r="DA126" i="21"/>
  <c r="CR128" i="21"/>
  <c r="AV125" i="21"/>
  <c r="BW126" i="21"/>
  <c r="C127" i="21"/>
  <c r="AF26" i="23" s="1"/>
  <c r="C128" i="21"/>
  <c r="AF27" i="23" s="1"/>
  <c r="C125" i="21"/>
  <c r="AF24" i="23" s="1"/>
  <c r="C126" i="21"/>
  <c r="AF25" i="23" s="1"/>
  <c r="C123" i="21"/>
  <c r="AF22" i="23" s="1"/>
  <c r="C124" i="21"/>
  <c r="AF23" i="23" s="1"/>
  <c r="C122" i="21"/>
  <c r="AF21" i="23" s="1"/>
  <c r="C121" i="21"/>
  <c r="AF20" i="23" s="1"/>
  <c r="C120" i="21"/>
  <c r="AF19" i="23" s="1"/>
  <c r="C119" i="21"/>
  <c r="F156" i="3"/>
  <c r="H26" i="23"/>
  <c r="D23" i="3"/>
  <c r="H25" i="23"/>
  <c r="D22" i="3"/>
  <c r="T28" i="23"/>
  <c r="F25" i="3"/>
  <c r="H29" i="23"/>
  <c r="D26" i="3"/>
  <c r="H28" i="23"/>
  <c r="D25" i="3"/>
  <c r="H27" i="23"/>
  <c r="D24" i="3"/>
  <c r="T24" i="23"/>
  <c r="F21" i="3"/>
  <c r="T27" i="23"/>
  <c r="F24" i="3"/>
  <c r="T26" i="23"/>
  <c r="F23" i="3"/>
  <c r="T25" i="23"/>
  <c r="F22" i="3"/>
  <c r="Q98" i="23"/>
  <c r="M98" i="23"/>
  <c r="I62" i="21"/>
  <c r="E67" i="21" l="1"/>
  <c r="E68" i="21"/>
  <c r="S68" i="21" s="1"/>
  <c r="E91" i="21"/>
  <c r="E101" i="21"/>
  <c r="E81" i="21"/>
  <c r="I33" i="21"/>
  <c r="J33" i="21" s="1"/>
  <c r="D120" i="3" s="1"/>
  <c r="I23" i="21"/>
  <c r="J23" i="21" s="1"/>
  <c r="X32" i="3" s="1"/>
  <c r="I57" i="21"/>
  <c r="J57" i="21" s="1"/>
  <c r="D296" i="3" s="1"/>
  <c r="I44" i="21"/>
  <c r="J44" i="21" s="1"/>
  <c r="X186" i="3" s="1"/>
  <c r="I47" i="21"/>
  <c r="J47" i="21" s="1"/>
  <c r="X208" i="3" s="1"/>
  <c r="I40" i="21"/>
  <c r="J40" i="21" s="1"/>
  <c r="N164" i="3" s="1"/>
  <c r="I50" i="21"/>
  <c r="J50" i="21" s="1"/>
  <c r="X230" i="3" s="1"/>
  <c r="I28" i="21"/>
  <c r="J28" i="21" s="1"/>
  <c r="N76" i="3" s="1"/>
  <c r="I24" i="21"/>
  <c r="J24" i="21" s="1"/>
  <c r="D54" i="3" s="1"/>
  <c r="I20" i="21"/>
  <c r="J20" i="21" s="1"/>
  <c r="X10" i="3" s="1"/>
  <c r="I37" i="21"/>
  <c r="J37" i="21" s="1"/>
  <c r="N142" i="3" s="1"/>
  <c r="I30" i="21"/>
  <c r="J30" i="21" s="1"/>
  <c r="D98" i="3" s="1"/>
  <c r="R101" i="23"/>
  <c r="Z101" i="23" s="1"/>
  <c r="L52" i="23"/>
  <c r="D129" i="21"/>
  <c r="C62" i="21" s="1"/>
  <c r="C129" i="21"/>
  <c r="I51" i="21"/>
  <c r="J51" i="21" s="1"/>
  <c r="D252" i="3" s="1"/>
  <c r="I43" i="21"/>
  <c r="J43" i="21" s="1"/>
  <c r="N186" i="3" s="1"/>
  <c r="I29" i="21"/>
  <c r="J29" i="21" s="1"/>
  <c r="X76" i="3" s="1"/>
  <c r="I38" i="21"/>
  <c r="J38" i="21" s="1"/>
  <c r="X142" i="3" s="1"/>
  <c r="I26" i="21"/>
  <c r="J26" i="21" s="1"/>
  <c r="X54" i="3" s="1"/>
  <c r="I25" i="21"/>
  <c r="J25" i="21" s="1"/>
  <c r="N54" i="3" s="1"/>
  <c r="I32" i="21"/>
  <c r="J32" i="21" s="1"/>
  <c r="X98" i="3" s="1"/>
  <c r="I55" i="21"/>
  <c r="J55" i="21" s="1"/>
  <c r="N274" i="3" s="1"/>
  <c r="I41" i="21"/>
  <c r="J41" i="21" s="1"/>
  <c r="X164" i="3" s="1"/>
  <c r="H52" i="23"/>
  <c r="N101" i="23"/>
  <c r="V101" i="23" s="1"/>
  <c r="I53" i="21"/>
  <c r="J53" i="21" s="1"/>
  <c r="X252" i="3" s="1"/>
  <c r="I45" i="21"/>
  <c r="J45" i="21" s="1"/>
  <c r="D208" i="3" s="1"/>
  <c r="I36" i="21"/>
  <c r="J36" i="21" s="1"/>
  <c r="D142" i="3" s="1"/>
  <c r="I35" i="21"/>
  <c r="J35" i="21" s="1"/>
  <c r="X120" i="3" s="1"/>
  <c r="I34" i="21"/>
  <c r="J34" i="21" s="1"/>
  <c r="N120" i="3" s="1"/>
  <c r="I22" i="21"/>
  <c r="J22" i="21" s="1"/>
  <c r="N32" i="3" s="1"/>
  <c r="I56" i="21"/>
  <c r="J56" i="21" s="1"/>
  <c r="X274" i="3" s="1"/>
  <c r="I19" i="21"/>
  <c r="J19" i="21" s="1"/>
  <c r="N10" i="3" s="1"/>
  <c r="I54" i="21"/>
  <c r="J54" i="21" s="1"/>
  <c r="D274" i="3" s="1"/>
  <c r="AF18" i="23"/>
  <c r="I31" i="21"/>
  <c r="J31" i="21" s="1"/>
  <c r="N98" i="3" s="1"/>
  <c r="I42" i="21"/>
  <c r="J42" i="21" s="1"/>
  <c r="D186" i="3" s="1"/>
  <c r="I46" i="21"/>
  <c r="J46" i="21" s="1"/>
  <c r="N208" i="3" s="1"/>
  <c r="E88" i="21"/>
  <c r="E64" i="21"/>
  <c r="I21" i="21"/>
  <c r="J21" i="21" s="1"/>
  <c r="D32" i="3" s="1"/>
  <c r="I39" i="21"/>
  <c r="J39" i="21" s="1"/>
  <c r="D164" i="3" s="1"/>
  <c r="I52" i="21"/>
  <c r="J52" i="21" s="1"/>
  <c r="N252" i="3" s="1"/>
  <c r="E72" i="21"/>
  <c r="E84" i="21"/>
  <c r="E77" i="21"/>
  <c r="T86" i="21"/>
  <c r="T85" i="21"/>
  <c r="T80" i="21"/>
  <c r="T68" i="21"/>
  <c r="T93" i="21"/>
  <c r="T89" i="21"/>
  <c r="T78" i="21"/>
  <c r="T83" i="21"/>
  <c r="T96" i="21"/>
  <c r="T65" i="21"/>
  <c r="T98" i="21"/>
  <c r="T75" i="21"/>
  <c r="T91" i="21"/>
  <c r="T90" i="21"/>
  <c r="T67" i="21"/>
  <c r="E74" i="21"/>
  <c r="E94" i="21"/>
  <c r="T81" i="21"/>
  <c r="T101" i="21"/>
  <c r="T69" i="21"/>
  <c r="S101" i="21" l="1"/>
  <c r="R101" i="21"/>
  <c r="R81" i="21"/>
  <c r="S81" i="21"/>
  <c r="S67" i="21"/>
  <c r="R67" i="21"/>
  <c r="R91" i="21"/>
  <c r="S91" i="21"/>
  <c r="E89" i="21"/>
  <c r="R89" i="21" s="1"/>
  <c r="E79" i="21"/>
  <c r="E99" i="21"/>
  <c r="E69" i="21"/>
  <c r="E82" i="21"/>
  <c r="E93" i="21"/>
  <c r="E96" i="21"/>
  <c r="E100" i="21"/>
  <c r="E70" i="21"/>
  <c r="E86" i="21"/>
  <c r="E83" i="21"/>
  <c r="R83" i="21" s="1"/>
  <c r="R68" i="21"/>
  <c r="E97" i="21"/>
  <c r="E73" i="21"/>
  <c r="E95" i="21"/>
  <c r="E90" i="21"/>
  <c r="E71" i="21"/>
  <c r="E87" i="21"/>
  <c r="E65" i="21"/>
  <c r="E92" i="21"/>
  <c r="E75" i="21"/>
  <c r="E63" i="21"/>
  <c r="E66" i="21"/>
  <c r="E98" i="21"/>
  <c r="E78" i="21"/>
  <c r="E80" i="21"/>
  <c r="E85" i="21"/>
  <c r="E76" i="21"/>
  <c r="X67" i="23"/>
  <c r="AA52" i="23"/>
  <c r="AB67" i="23"/>
  <c r="AE52" i="23"/>
  <c r="R72" i="21"/>
  <c r="T72" i="21" s="1"/>
  <c r="S72" i="21"/>
  <c r="R74" i="21"/>
  <c r="S74" i="21"/>
  <c r="R88" i="21"/>
  <c r="T88" i="21" s="1"/>
  <c r="S88" i="21"/>
  <c r="R77" i="21"/>
  <c r="S77" i="21"/>
  <c r="R64" i="21"/>
  <c r="T64" i="21" s="1"/>
  <c r="S64" i="21"/>
  <c r="R94" i="21"/>
  <c r="S94" i="21"/>
  <c r="R84" i="21"/>
  <c r="S84" i="21"/>
  <c r="E62" i="21"/>
  <c r="AF29" i="23"/>
  <c r="P58" i="23" s="1"/>
  <c r="I18" i="21"/>
  <c r="J18" i="21" s="1"/>
  <c r="D10" i="3" s="1"/>
  <c r="AF28" i="23"/>
  <c r="K51" i="21"/>
  <c r="K20" i="21"/>
  <c r="K35" i="21"/>
  <c r="K28" i="21"/>
  <c r="K25" i="21"/>
  <c r="K19" i="21"/>
  <c r="K48" i="21"/>
  <c r="K49" i="21"/>
  <c r="K44" i="21"/>
  <c r="K43" i="21"/>
  <c r="K38" i="21"/>
  <c r="K27" i="21"/>
  <c r="K22" i="21"/>
  <c r="K55" i="21"/>
  <c r="T84" i="21"/>
  <c r="T74" i="21"/>
  <c r="T73" i="21"/>
  <c r="T76" i="21"/>
  <c r="T94" i="21"/>
  <c r="T70" i="21"/>
  <c r="T100" i="21"/>
  <c r="T77" i="21"/>
  <c r="T97" i="21"/>
  <c r="AB27" i="21" l="1"/>
  <c r="AB49" i="21"/>
  <c r="AB19" i="21"/>
  <c r="AB20" i="21"/>
  <c r="AB22" i="21"/>
  <c r="AB25" i="21"/>
  <c r="AB35" i="21"/>
  <c r="AB55" i="21"/>
  <c r="S96" i="21"/>
  <c r="R96" i="21"/>
  <c r="S99" i="21"/>
  <c r="R99" i="21"/>
  <c r="T99" i="21" s="1"/>
  <c r="S70" i="21"/>
  <c r="R70" i="21"/>
  <c r="R82" i="21"/>
  <c r="T82" i="21" s="1"/>
  <c r="S82" i="21"/>
  <c r="R66" i="21"/>
  <c r="T66" i="21" s="1"/>
  <c r="S66" i="21"/>
  <c r="R95" i="21"/>
  <c r="T95" i="21" s="1"/>
  <c r="S95" i="21"/>
  <c r="R93" i="21"/>
  <c r="S93" i="21"/>
  <c r="R80" i="21"/>
  <c r="S80" i="21"/>
  <c r="R87" i="21"/>
  <c r="T87" i="21" s="1"/>
  <c r="S87" i="21"/>
  <c r="R100" i="21"/>
  <c r="S100" i="21"/>
  <c r="R76" i="21"/>
  <c r="S76" i="21"/>
  <c r="R98" i="21"/>
  <c r="S98" i="21"/>
  <c r="R92" i="21"/>
  <c r="T92" i="21" s="1"/>
  <c r="S92" i="21"/>
  <c r="R90" i="21"/>
  <c r="S90" i="21"/>
  <c r="R69" i="21"/>
  <c r="S69" i="21"/>
  <c r="R63" i="21"/>
  <c r="T63" i="21" s="1"/>
  <c r="S63" i="21"/>
  <c r="S85" i="21"/>
  <c r="R85" i="21"/>
  <c r="S65" i="21"/>
  <c r="R65" i="21"/>
  <c r="S73" i="21"/>
  <c r="R73" i="21"/>
  <c r="S78" i="21"/>
  <c r="R78" i="21"/>
  <c r="R75" i="21"/>
  <c r="S75" i="21"/>
  <c r="R71" i="21"/>
  <c r="T71" i="21" s="1"/>
  <c r="S71" i="21"/>
  <c r="S97" i="21"/>
  <c r="R97" i="21"/>
  <c r="S86" i="21"/>
  <c r="R86" i="21"/>
  <c r="R79" i="21"/>
  <c r="T79" i="21" s="1"/>
  <c r="S79" i="21"/>
  <c r="S89" i="21"/>
  <c r="S83" i="21"/>
  <c r="N13" i="23"/>
  <c r="R62" i="21"/>
  <c r="T62" i="21" s="1"/>
  <c r="S62" i="21"/>
  <c r="K18" i="21"/>
  <c r="AB44" i="21"/>
  <c r="AB51" i="21"/>
  <c r="AB38" i="21"/>
  <c r="AB48" i="21"/>
  <c r="K47" i="21"/>
  <c r="K26" i="21"/>
  <c r="K37" i="21"/>
  <c r="K36" i="21"/>
  <c r="K52" i="21"/>
  <c r="K21" i="21"/>
  <c r="K32" i="21"/>
  <c r="K57" i="21"/>
  <c r="K56" i="21"/>
  <c r="K34" i="21"/>
  <c r="K45" i="21"/>
  <c r="AB28" i="21"/>
  <c r="AB43" i="21"/>
  <c r="K50" i="21"/>
  <c r="K46" i="21"/>
  <c r="K53" i="21"/>
  <c r="K33" i="21"/>
  <c r="K30" i="21"/>
  <c r="K23" i="21"/>
  <c r="K29" i="21"/>
  <c r="K31" i="21"/>
  <c r="K39" i="21"/>
  <c r="K24" i="21"/>
  <c r="K40" i="21"/>
  <c r="K42" i="21"/>
  <c r="K41" i="21"/>
  <c r="K54" i="21"/>
  <c r="AD19" i="21"/>
  <c r="AB52" i="21" l="1"/>
  <c r="AB37" i="21"/>
  <c r="AB42" i="21"/>
  <c r="AB24" i="21"/>
  <c r="AB34" i="21"/>
  <c r="AB39" i="21"/>
  <c r="AB32" i="21"/>
  <c r="U95" i="21"/>
  <c r="AB18" i="21"/>
  <c r="T13" i="23"/>
  <c r="U84" i="21"/>
  <c r="Z84" i="21" s="1"/>
  <c r="U71" i="21"/>
  <c r="AB30" i="21"/>
  <c r="U85" i="21"/>
  <c r="U68" i="21"/>
  <c r="U79" i="21"/>
  <c r="U87" i="21"/>
  <c r="U86" i="21"/>
  <c r="U97" i="21"/>
  <c r="U100" i="21"/>
  <c r="Z100" i="21" s="1"/>
  <c r="U94" i="21"/>
  <c r="Z94" i="21" s="1"/>
  <c r="U88" i="21"/>
  <c r="Z88" i="21" s="1"/>
  <c r="U65" i="21"/>
  <c r="U96" i="21"/>
  <c r="U89" i="21"/>
  <c r="Z89" i="21" s="1"/>
  <c r="U83" i="21"/>
  <c r="U67" i="21"/>
  <c r="U66" i="21"/>
  <c r="U74" i="21"/>
  <c r="Z74" i="21" s="1"/>
  <c r="U82" i="21"/>
  <c r="Z82" i="21" s="1"/>
  <c r="U70" i="21"/>
  <c r="U81" i="21"/>
  <c r="U99" i="21"/>
  <c r="U77" i="21"/>
  <c r="Z77" i="21" s="1"/>
  <c r="U78" i="21"/>
  <c r="Z78" i="21" s="1"/>
  <c r="U93" i="21"/>
  <c r="U62" i="21"/>
  <c r="U63" i="21"/>
  <c r="Z63" i="21" s="1"/>
  <c r="U64" i="21"/>
  <c r="U72" i="21"/>
  <c r="U90" i="21"/>
  <c r="Z90" i="21" s="1"/>
  <c r="U75" i="21"/>
  <c r="Z75" i="21" s="1"/>
  <c r="U73" i="21"/>
  <c r="Z73" i="21" s="1"/>
  <c r="U91" i="21"/>
  <c r="U76" i="21"/>
  <c r="Z76" i="21" s="1"/>
  <c r="U101" i="21"/>
  <c r="U80" i="21"/>
  <c r="Z80" i="21" s="1"/>
  <c r="U92" i="21"/>
  <c r="U98" i="21"/>
  <c r="U69" i="21"/>
  <c r="Z69" i="21" s="1"/>
  <c r="AB29" i="21"/>
  <c r="AB50" i="21"/>
  <c r="AB53" i="21"/>
  <c r="AB21" i="21"/>
  <c r="AB57" i="21"/>
  <c r="AB36" i="21"/>
  <c r="AB31" i="21"/>
  <c r="AB26" i="21"/>
  <c r="AB54" i="21"/>
  <c r="AB46" i="21"/>
  <c r="AB33" i="21"/>
  <c r="AB23" i="21"/>
  <c r="AB41" i="21"/>
  <c r="AB47" i="21"/>
  <c r="AB45" i="21"/>
  <c r="AB56" i="21"/>
  <c r="AB40" i="21"/>
  <c r="AD20" i="21"/>
  <c r="AD18" i="21"/>
  <c r="AB69" i="21" l="1"/>
  <c r="AF69" i="21"/>
  <c r="AI69" i="21" s="1"/>
  <c r="AG69" i="21"/>
  <c r="AB100" i="21"/>
  <c r="AF100" i="21"/>
  <c r="AI100" i="21" s="1"/>
  <c r="AG100" i="21"/>
  <c r="AB80" i="21"/>
  <c r="AG80" i="21"/>
  <c r="AF80" i="21"/>
  <c r="AI80" i="21" s="1"/>
  <c r="AB73" i="21"/>
  <c r="AG73" i="21"/>
  <c r="AF73" i="21"/>
  <c r="AI73" i="21" s="1"/>
  <c r="AB78" i="21"/>
  <c r="AF78" i="21"/>
  <c r="AI78" i="21" s="1"/>
  <c r="AG78" i="21"/>
  <c r="AB84" i="21"/>
  <c r="AF84" i="21"/>
  <c r="AI84" i="21" s="1"/>
  <c r="AG84" i="21"/>
  <c r="AB63" i="21"/>
  <c r="AG63" i="21"/>
  <c r="AF63" i="21"/>
  <c r="AI63" i="21" s="1"/>
  <c r="AB82" i="21"/>
  <c r="AG82" i="21"/>
  <c r="AF82" i="21"/>
  <c r="AB88" i="21"/>
  <c r="AF88" i="21"/>
  <c r="AI88" i="21" s="1"/>
  <c r="AG88" i="21"/>
  <c r="AB75" i="21"/>
  <c r="AG75" i="21"/>
  <c r="AF75" i="21"/>
  <c r="AI75" i="21" s="1"/>
  <c r="AB77" i="21"/>
  <c r="AG77" i="21"/>
  <c r="AF77" i="21"/>
  <c r="AI77" i="21" s="1"/>
  <c r="AB76" i="21"/>
  <c r="AF76" i="21"/>
  <c r="AI76" i="21" s="1"/>
  <c r="AG76" i="21"/>
  <c r="AB90" i="21"/>
  <c r="AF90" i="21"/>
  <c r="AI90" i="21" s="1"/>
  <c r="AG90" i="21"/>
  <c r="AB74" i="21"/>
  <c r="AG74" i="21"/>
  <c r="AF74" i="21"/>
  <c r="AI74" i="21" s="1"/>
  <c r="AB89" i="21"/>
  <c r="AF89" i="21"/>
  <c r="AI89" i="21" s="1"/>
  <c r="AG89" i="21"/>
  <c r="AB94" i="21"/>
  <c r="AF94" i="21"/>
  <c r="AI94" i="21" s="1"/>
  <c r="AG94" i="21"/>
  <c r="Z95" i="21"/>
  <c r="Z85" i="21"/>
  <c r="AC31" i="21"/>
  <c r="AA74" i="21"/>
  <c r="AA89" i="21"/>
  <c r="AA84" i="21"/>
  <c r="Z71" i="21"/>
  <c r="AC40" i="21"/>
  <c r="AA82" i="21"/>
  <c r="AC38" i="21"/>
  <c r="Z83" i="21"/>
  <c r="AC33" i="21"/>
  <c r="AA88" i="21"/>
  <c r="AA69" i="21"/>
  <c r="AC19" i="21"/>
  <c r="Z86" i="21"/>
  <c r="Z98" i="21"/>
  <c r="AA75" i="21"/>
  <c r="AC44" i="21"/>
  <c r="AC25" i="21"/>
  <c r="Z99" i="21"/>
  <c r="AA63" i="21"/>
  <c r="Z101" i="21"/>
  <c r="AA77" i="21"/>
  <c r="Z92" i="21"/>
  <c r="AC56" i="21"/>
  <c r="AC34" i="21"/>
  <c r="Z79" i="21"/>
  <c r="Z81" i="21"/>
  <c r="AA100" i="21"/>
  <c r="AC36" i="21"/>
  <c r="Z91" i="21"/>
  <c r="Z67" i="21"/>
  <c r="Z65" i="21"/>
  <c r="AA65" i="21" s="1"/>
  <c r="AA73" i="21"/>
  <c r="Z64" i="21"/>
  <c r="Z68" i="21"/>
  <c r="AA78" i="21"/>
  <c r="AA80" i="21"/>
  <c r="AC29" i="21"/>
  <c r="Z97" i="21"/>
  <c r="Z70" i="21"/>
  <c r="AC45" i="21"/>
  <c r="AC46" i="21"/>
  <c r="AC32" i="21"/>
  <c r="AC50" i="21"/>
  <c r="Z72" i="21"/>
  <c r="Z93" i="21"/>
  <c r="Z87" i="21"/>
  <c r="Z96" i="21"/>
  <c r="AC30" i="21"/>
  <c r="AA90" i="21"/>
  <c r="AA76" i="21"/>
  <c r="AA94" i="21"/>
  <c r="Z62" i="21"/>
  <c r="AG62" i="21" s="1"/>
  <c r="Z66" i="21"/>
  <c r="AD17" i="21"/>
  <c r="AB64" i="21" l="1"/>
  <c r="AF64" i="21"/>
  <c r="AG64" i="21"/>
  <c r="AB92" i="21"/>
  <c r="AG92" i="21"/>
  <c r="AF92" i="21"/>
  <c r="AI92" i="21" s="1"/>
  <c r="AB72" i="21"/>
  <c r="AF72" i="21"/>
  <c r="AI72" i="21" s="1"/>
  <c r="AG72" i="21"/>
  <c r="AB96" i="21"/>
  <c r="AG96" i="21"/>
  <c r="AF96" i="21"/>
  <c r="AB97" i="21"/>
  <c r="AG97" i="21"/>
  <c r="AF97" i="21"/>
  <c r="AI97" i="21" s="1"/>
  <c r="AB65" i="21"/>
  <c r="AG65" i="21"/>
  <c r="AF65" i="21"/>
  <c r="AB99" i="21"/>
  <c r="AG99" i="21"/>
  <c r="AF99" i="21"/>
  <c r="AB98" i="21"/>
  <c r="AF98" i="21"/>
  <c r="AG98" i="21"/>
  <c r="AB71" i="21"/>
  <c r="AF71" i="21"/>
  <c r="AI71" i="21" s="1"/>
  <c r="AG71" i="21"/>
  <c r="AB93" i="21"/>
  <c r="AG93" i="21"/>
  <c r="AF93" i="21"/>
  <c r="AB87" i="21"/>
  <c r="AG87" i="21"/>
  <c r="AF87" i="21"/>
  <c r="AB68" i="21"/>
  <c r="AG68" i="21"/>
  <c r="AF68" i="21"/>
  <c r="AI68" i="21" s="1"/>
  <c r="AB67" i="21"/>
  <c r="AG67" i="21"/>
  <c r="AF67" i="21"/>
  <c r="AB81" i="21"/>
  <c r="AF81" i="21"/>
  <c r="AG81" i="21"/>
  <c r="AB86" i="21"/>
  <c r="AF86" i="21"/>
  <c r="AG86" i="21"/>
  <c r="AB101" i="21"/>
  <c r="AG101" i="21"/>
  <c r="AF101" i="21"/>
  <c r="AI101" i="21" s="1"/>
  <c r="AB85" i="21"/>
  <c r="AF85" i="21"/>
  <c r="AG85" i="21"/>
  <c r="AB66" i="21"/>
  <c r="AF66" i="21"/>
  <c r="AI66" i="21" s="1"/>
  <c r="AG66" i="21"/>
  <c r="AB70" i="21"/>
  <c r="AF70" i="21"/>
  <c r="AI70" i="21" s="1"/>
  <c r="AG70" i="21"/>
  <c r="AB91" i="21"/>
  <c r="AG91" i="21"/>
  <c r="AF91" i="21"/>
  <c r="AI91" i="21" s="1"/>
  <c r="AB79" i="21"/>
  <c r="AG79" i="21"/>
  <c r="AF79" i="21"/>
  <c r="AB83" i="21"/>
  <c r="AG83" i="21"/>
  <c r="AF83" i="21"/>
  <c r="AI83" i="21" s="1"/>
  <c r="AB95" i="21"/>
  <c r="AG95" i="21"/>
  <c r="AF95" i="21"/>
  <c r="AH95" i="21" s="1"/>
  <c r="AB62" i="21"/>
  <c r="AF62" i="21"/>
  <c r="AH82" i="21"/>
  <c r="AI82" i="21"/>
  <c r="AE17" i="21"/>
  <c r="AC51" i="21"/>
  <c r="AF51" i="21" s="1"/>
  <c r="AA95" i="21"/>
  <c r="AA83" i="21"/>
  <c r="AH90" i="21"/>
  <c r="AS46" i="21" s="1"/>
  <c r="AH80" i="21"/>
  <c r="AS36" i="21" s="1"/>
  <c r="AH100" i="21"/>
  <c r="AS56" i="21" s="1"/>
  <c r="AH84" i="21"/>
  <c r="AS40" i="21" s="1"/>
  <c r="AH63" i="21"/>
  <c r="AS19" i="21" s="1"/>
  <c r="AH89" i="21"/>
  <c r="AS45" i="21" s="1"/>
  <c r="AH74" i="21"/>
  <c r="AS30" i="21" s="1"/>
  <c r="AH76" i="21"/>
  <c r="AS32" i="21" s="1"/>
  <c r="AH94" i="21"/>
  <c r="AS50" i="21" s="1"/>
  <c r="AH69" i="21"/>
  <c r="AS25" i="21" s="1"/>
  <c r="AH77" i="21"/>
  <c r="AS33" i="21" s="1"/>
  <c r="AH88" i="21"/>
  <c r="AS44" i="21" s="1"/>
  <c r="AH73" i="21"/>
  <c r="AS29" i="21" s="1"/>
  <c r="AH78" i="21"/>
  <c r="AS34" i="21" s="1"/>
  <c r="AH75" i="21"/>
  <c r="AS31" i="21" s="1"/>
  <c r="AC53" i="21"/>
  <c r="AF53" i="21" s="1"/>
  <c r="AA79" i="21"/>
  <c r="AA85" i="21"/>
  <c r="AC39" i="21"/>
  <c r="AA72" i="21"/>
  <c r="AC41" i="21"/>
  <c r="AC37" i="21"/>
  <c r="AC55" i="21"/>
  <c r="AF55" i="21" s="1"/>
  <c r="AC27" i="21"/>
  <c r="AC47" i="21"/>
  <c r="AC35" i="21"/>
  <c r="AA97" i="21"/>
  <c r="AA91" i="21"/>
  <c r="AA99" i="21"/>
  <c r="AC57" i="21"/>
  <c r="AF57" i="21" s="1"/>
  <c r="AG57" i="21" s="1"/>
  <c r="AA81" i="21"/>
  <c r="AA101" i="21"/>
  <c r="AA64" i="21"/>
  <c r="AC28" i="21"/>
  <c r="AA66" i="21"/>
  <c r="AA71" i="21"/>
  <c r="AA62" i="21"/>
  <c r="AC54" i="21"/>
  <c r="AF54" i="21" s="1"/>
  <c r="AA70" i="21"/>
  <c r="AA92" i="21"/>
  <c r="AC48" i="21"/>
  <c r="AC20" i="21"/>
  <c r="AC42" i="21"/>
  <c r="AA86" i="21"/>
  <c r="AA98" i="21"/>
  <c r="AC26" i="21"/>
  <c r="AA96" i="21"/>
  <c r="AC21" i="21"/>
  <c r="AA93" i="21"/>
  <c r="AC49" i="21"/>
  <c r="AF49" i="21" s="1"/>
  <c r="AC22" i="21"/>
  <c r="AA68" i="21"/>
  <c r="AC18" i="21"/>
  <c r="AA67" i="21"/>
  <c r="AC23" i="21"/>
  <c r="AC52" i="21"/>
  <c r="AF52" i="21" s="1"/>
  <c r="AC24" i="21"/>
  <c r="AA87" i="21"/>
  <c r="AC43" i="21"/>
  <c r="AF17" i="21"/>
  <c r="AQ17" i="21" s="1"/>
  <c r="AE31" i="21"/>
  <c r="AE51" i="21"/>
  <c r="AE28" i="21"/>
  <c r="AE48" i="21"/>
  <c r="AE38" i="21"/>
  <c r="AE25" i="21"/>
  <c r="AE44" i="21"/>
  <c r="AE27" i="21"/>
  <c r="AE20" i="21"/>
  <c r="AE35" i="21"/>
  <c r="AE49" i="21"/>
  <c r="AE22" i="21"/>
  <c r="AE18" i="21"/>
  <c r="AE43" i="21"/>
  <c r="AE55" i="21"/>
  <c r="AE19" i="21"/>
  <c r="AE23" i="21"/>
  <c r="AE24" i="21"/>
  <c r="AE21" i="21"/>
  <c r="AE26" i="21"/>
  <c r="AE33" i="21"/>
  <c r="AE41" i="21"/>
  <c r="AE34" i="21"/>
  <c r="AE37" i="21"/>
  <c r="AE40" i="21"/>
  <c r="AE36" i="21"/>
  <c r="AE45" i="21"/>
  <c r="AE52" i="21"/>
  <c r="AE50" i="21"/>
  <c r="AE32" i="21"/>
  <c r="AE47" i="21"/>
  <c r="AF46" i="21"/>
  <c r="AE53" i="21"/>
  <c r="AE29" i="21"/>
  <c r="AE30" i="21"/>
  <c r="AE39" i="21"/>
  <c r="AE54" i="21"/>
  <c r="AE42" i="21"/>
  <c r="AE46" i="21"/>
  <c r="AE57" i="21"/>
  <c r="AF19" i="21"/>
  <c r="AE56" i="21"/>
  <c r="AF34" i="21"/>
  <c r="AF40" i="21"/>
  <c r="AF30" i="21"/>
  <c r="AF31" i="21"/>
  <c r="AF36" i="21"/>
  <c r="AF32" i="21"/>
  <c r="AF45" i="21"/>
  <c r="AF29" i="21"/>
  <c r="AF25" i="21"/>
  <c r="AF38" i="21"/>
  <c r="AF44" i="21"/>
  <c r="AF33" i="21"/>
  <c r="AF56" i="21"/>
  <c r="AF50" i="21"/>
  <c r="AN17" i="21" l="1"/>
  <c r="AS38" i="21"/>
  <c r="H36" i="31" s="1"/>
  <c r="AH83" i="21"/>
  <c r="AS39" i="21" s="1"/>
  <c r="AH72" i="21"/>
  <c r="AH92" i="21"/>
  <c r="AS48" i="21" s="1"/>
  <c r="AH71" i="21"/>
  <c r="AH97" i="21"/>
  <c r="AH101" i="21"/>
  <c r="AH91" i="21"/>
  <c r="D3" i="21"/>
  <c r="AH70" i="21"/>
  <c r="AH68" i="21"/>
  <c r="AH66" i="21"/>
  <c r="AI95" i="21"/>
  <c r="AH86" i="21"/>
  <c r="AI86" i="21"/>
  <c r="AH96" i="21"/>
  <c r="AI96" i="21"/>
  <c r="AI79" i="21"/>
  <c r="AH79" i="21"/>
  <c r="AI67" i="21"/>
  <c r="AH67" i="21"/>
  <c r="AI98" i="21"/>
  <c r="AH98" i="21"/>
  <c r="AH85" i="21"/>
  <c r="AI85" i="21"/>
  <c r="AI93" i="21"/>
  <c r="AH93" i="21"/>
  <c r="AH65" i="21"/>
  <c r="AI65" i="21"/>
  <c r="AI64" i="21"/>
  <c r="AH64" i="21"/>
  <c r="AI81" i="21"/>
  <c r="AH81" i="21"/>
  <c r="AH87" i="21"/>
  <c r="AI87" i="21"/>
  <c r="AI99" i="21"/>
  <c r="AH99" i="21"/>
  <c r="AH62" i="21"/>
  <c r="AI62" i="21"/>
  <c r="H30" i="11"/>
  <c r="H43" i="31"/>
  <c r="H36" i="11"/>
  <c r="AU57" i="21"/>
  <c r="AW57" i="21" s="1"/>
  <c r="AH57" i="21"/>
  <c r="AJ57" i="21" s="1"/>
  <c r="AF48" i="21"/>
  <c r="AG48" i="21" s="1"/>
  <c r="AH48" i="21" s="1"/>
  <c r="AJ48" i="21" s="1"/>
  <c r="AF41" i="21"/>
  <c r="AG41" i="21" s="1"/>
  <c r="AH41" i="21" s="1"/>
  <c r="AJ41" i="21" s="1"/>
  <c r="AF47" i="21"/>
  <c r="AG47" i="21" s="1"/>
  <c r="AH47" i="21" s="1"/>
  <c r="AJ47" i="21" s="1"/>
  <c r="AF43" i="21"/>
  <c r="AG43" i="21" s="1"/>
  <c r="AH43" i="21" s="1"/>
  <c r="AJ43" i="21" s="1"/>
  <c r="AF42" i="21"/>
  <c r="AG42" i="21" s="1"/>
  <c r="AF39" i="21"/>
  <c r="AG39" i="21" s="1"/>
  <c r="AH39" i="21" s="1"/>
  <c r="AJ39" i="21" s="1"/>
  <c r="AF35" i="21"/>
  <c r="AG35" i="21" s="1"/>
  <c r="AH35" i="21" s="1"/>
  <c r="AJ35" i="21" s="1"/>
  <c r="AF37" i="21"/>
  <c r="AG37" i="21" s="1"/>
  <c r="AH37" i="21" s="1"/>
  <c r="AJ37" i="21" s="1"/>
  <c r="AF24" i="21"/>
  <c r="AG24" i="21" s="1"/>
  <c r="AH24" i="21" s="1"/>
  <c r="AJ24" i="21" s="1"/>
  <c r="AF23" i="21"/>
  <c r="AG23" i="21" s="1"/>
  <c r="AH23" i="21" s="1"/>
  <c r="AJ23" i="21" s="1"/>
  <c r="AF22" i="21"/>
  <c r="AG22" i="21" s="1"/>
  <c r="AH22" i="21" s="1"/>
  <c r="AJ22" i="21" s="1"/>
  <c r="AF21" i="21"/>
  <c r="AG21" i="21" s="1"/>
  <c r="AH21" i="21" s="1"/>
  <c r="AJ21" i="21" s="1"/>
  <c r="AF27" i="21"/>
  <c r="AG27" i="21" s="1"/>
  <c r="AH27" i="21" s="1"/>
  <c r="AJ27" i="21" s="1"/>
  <c r="AF18" i="21"/>
  <c r="AF26" i="21"/>
  <c r="AG26" i="21" s="1"/>
  <c r="AF20" i="21"/>
  <c r="AG20" i="21" s="1"/>
  <c r="AH20" i="21" s="1"/>
  <c r="AJ20" i="21" s="1"/>
  <c r="AF28" i="21"/>
  <c r="AG28" i="21" s="1"/>
  <c r="AH28" i="21" s="1"/>
  <c r="AJ28" i="21" s="1"/>
  <c r="H29" i="31"/>
  <c r="H28" i="11"/>
  <c r="H54" i="31"/>
  <c r="H53" i="11"/>
  <c r="H32" i="31"/>
  <c r="H31" i="11"/>
  <c r="H29" i="11"/>
  <c r="H30" i="31"/>
  <c r="H26" i="11"/>
  <c r="H27" i="31"/>
  <c r="H44" i="31"/>
  <c r="H43" i="11"/>
  <c r="H38" i="31"/>
  <c r="H37" i="11"/>
  <c r="H22" i="11"/>
  <c r="H23" i="31"/>
  <c r="H17" i="31"/>
  <c r="H16" i="11"/>
  <c r="H41" i="11"/>
  <c r="H42" i="31"/>
  <c r="H28" i="31"/>
  <c r="H27" i="11"/>
  <c r="H48" i="31"/>
  <c r="H47" i="11"/>
  <c r="H34" i="31"/>
  <c r="H33" i="11"/>
  <c r="C3" i="21"/>
  <c r="AG56" i="21"/>
  <c r="AH56" i="21" s="1"/>
  <c r="AJ56" i="21" s="1"/>
  <c r="AG29" i="21"/>
  <c r="AH29" i="21" s="1"/>
  <c r="AJ29" i="21" s="1"/>
  <c r="AG40" i="21"/>
  <c r="AH40" i="21" s="1"/>
  <c r="AJ40" i="21" s="1"/>
  <c r="AG33" i="21"/>
  <c r="AH33" i="21" s="1"/>
  <c r="AJ33" i="21" s="1"/>
  <c r="AG52" i="21"/>
  <c r="AH52" i="21" s="1"/>
  <c r="AJ52" i="21" s="1"/>
  <c r="AG49" i="21"/>
  <c r="AH49" i="21" s="1"/>
  <c r="AJ49" i="21" s="1"/>
  <c r="AG34" i="21"/>
  <c r="AH34" i="21" s="1"/>
  <c r="AJ34" i="21" s="1"/>
  <c r="AG50" i="21"/>
  <c r="AH50" i="21" s="1"/>
  <c r="AJ50" i="21" s="1"/>
  <c r="AG44" i="21"/>
  <c r="AH44" i="21" s="1"/>
  <c r="AJ44" i="21" s="1"/>
  <c r="AG25" i="21"/>
  <c r="AH25" i="21" s="1"/>
  <c r="AJ25" i="21" s="1"/>
  <c r="AG32" i="21"/>
  <c r="AH32" i="21" s="1"/>
  <c r="AJ32" i="21" s="1"/>
  <c r="AG31" i="21"/>
  <c r="AH31" i="21" s="1"/>
  <c r="AJ31" i="21" s="1"/>
  <c r="AG54" i="21"/>
  <c r="AG19" i="21"/>
  <c r="AH19" i="21" s="1"/>
  <c r="AJ19" i="21" s="1"/>
  <c r="AG45" i="21"/>
  <c r="AH45" i="21" s="1"/>
  <c r="AJ45" i="21" s="1"/>
  <c r="AG36" i="21"/>
  <c r="AG51" i="21"/>
  <c r="AH51" i="21" s="1"/>
  <c r="AJ51" i="21" s="1"/>
  <c r="AG38" i="21"/>
  <c r="AH38" i="21" s="1"/>
  <c r="AJ38" i="21" s="1"/>
  <c r="AG55" i="21"/>
  <c r="AH55" i="21" s="1"/>
  <c r="AJ55" i="21" s="1"/>
  <c r="AG30" i="21"/>
  <c r="AH30" i="21" s="1"/>
  <c r="AJ30" i="21" s="1"/>
  <c r="AG53" i="21"/>
  <c r="AH53" i="21" s="1"/>
  <c r="AJ53" i="21" s="1"/>
  <c r="AG46" i="21"/>
  <c r="AH46" i="21" s="1"/>
  <c r="AJ46" i="21" s="1"/>
  <c r="AK57" i="21"/>
  <c r="G14" i="11"/>
  <c r="G15" i="31"/>
  <c r="E14" i="30"/>
  <c r="E14" i="11"/>
  <c r="E15" i="31"/>
  <c r="C9" i="25"/>
  <c r="C8" i="25"/>
  <c r="C7" i="25"/>
  <c r="C6" i="25"/>
  <c r="AS20" i="21" l="1"/>
  <c r="AS49" i="21"/>
  <c r="H46" i="11" s="1"/>
  <c r="AS54" i="21"/>
  <c r="H51" i="11" s="1"/>
  <c r="AS21" i="21"/>
  <c r="H18" i="11" s="1"/>
  <c r="AS41" i="21"/>
  <c r="H39" i="31" s="1"/>
  <c r="AS52" i="21"/>
  <c r="H49" i="11" s="1"/>
  <c r="AS35" i="21"/>
  <c r="H32" i="11" s="1"/>
  <c r="AS22" i="21"/>
  <c r="H19" i="11" s="1"/>
  <c r="AS47" i="21"/>
  <c r="H44" i="11" s="1"/>
  <c r="AS24" i="21"/>
  <c r="H22" i="31" s="1"/>
  <c r="AS57" i="21"/>
  <c r="H54" i="11" s="1"/>
  <c r="AS28" i="21"/>
  <c r="H26" i="31" s="1"/>
  <c r="AS43" i="21"/>
  <c r="AS42" i="21"/>
  <c r="AS26" i="21"/>
  <c r="H24" i="31" s="1"/>
  <c r="AS53" i="21"/>
  <c r="H51" i="31" s="1"/>
  <c r="AS55" i="21"/>
  <c r="AS37" i="21"/>
  <c r="AS23" i="21"/>
  <c r="AS27" i="21"/>
  <c r="H24" i="11" s="1"/>
  <c r="AS51" i="21"/>
  <c r="H49" i="31" s="1"/>
  <c r="AS18" i="21"/>
  <c r="H31" i="31"/>
  <c r="H37" i="31"/>
  <c r="H45" i="11"/>
  <c r="H46" i="31"/>
  <c r="H42" i="11"/>
  <c r="E3" i="21"/>
  <c r="A60" i="11" s="1"/>
  <c r="H18" i="31"/>
  <c r="H35" i="11"/>
  <c r="AX57" i="21"/>
  <c r="AY57" i="21" s="1"/>
  <c r="H54" i="34" s="1"/>
  <c r="AU54" i="21"/>
  <c r="AX54" i="21" s="1"/>
  <c r="AH54" i="21"/>
  <c r="AJ54" i="21" s="1"/>
  <c r="AM54" i="21" s="1"/>
  <c r="F51" i="34" s="1"/>
  <c r="AV57" i="21"/>
  <c r="AZ57" i="21" s="1"/>
  <c r="L54" i="34" s="1"/>
  <c r="AU36" i="21"/>
  <c r="AV36" i="21" s="1"/>
  <c r="AZ36" i="21" s="1"/>
  <c r="L33" i="34" s="1"/>
  <c r="AH36" i="21"/>
  <c r="AJ36" i="21" s="1"/>
  <c r="AM36" i="21" s="1"/>
  <c r="F33" i="34" s="1"/>
  <c r="AU42" i="21"/>
  <c r="AV42" i="21" s="1"/>
  <c r="AZ42" i="21" s="1"/>
  <c r="L39" i="34" s="1"/>
  <c r="AH42" i="21"/>
  <c r="AJ42" i="21" s="1"/>
  <c r="AM42" i="21" s="1"/>
  <c r="F39" i="34" s="1"/>
  <c r="AU26" i="21"/>
  <c r="AV26" i="21" s="1"/>
  <c r="AZ26" i="21" s="1"/>
  <c r="L23" i="34" s="1"/>
  <c r="AH26" i="21"/>
  <c r="AJ26" i="21" s="1"/>
  <c r="AM26" i="21" s="1"/>
  <c r="F23" i="34" s="1"/>
  <c r="AO57" i="21"/>
  <c r="K54" i="34" s="1"/>
  <c r="AM57" i="21"/>
  <c r="F54" i="34" s="1"/>
  <c r="AR57" i="21"/>
  <c r="Q54" i="34" s="1"/>
  <c r="AG18" i="21"/>
  <c r="AK26" i="21"/>
  <c r="AQ26" i="21" s="1"/>
  <c r="AK55" i="21"/>
  <c r="AQ55" i="21" s="1"/>
  <c r="Q274" i="3" s="1"/>
  <c r="AU55" i="21"/>
  <c r="AM22" i="21"/>
  <c r="F19" i="34" s="1"/>
  <c r="AU22" i="21"/>
  <c r="AM45" i="21"/>
  <c r="F42" i="34" s="1"/>
  <c r="AU45" i="21"/>
  <c r="AK47" i="21"/>
  <c r="AQ47" i="21" s="1"/>
  <c r="G45" i="31" s="1"/>
  <c r="AU47" i="21"/>
  <c r="AM53" i="21"/>
  <c r="F50" i="34" s="1"/>
  <c r="AU53" i="21"/>
  <c r="AK21" i="21"/>
  <c r="AI21" i="21" s="1"/>
  <c r="AN21" i="21" s="1"/>
  <c r="AU21" i="21"/>
  <c r="AK51" i="21"/>
  <c r="AQ51" i="21" s="1"/>
  <c r="G252" i="3" s="1"/>
  <c r="AU51" i="21"/>
  <c r="AM27" i="21"/>
  <c r="F24" i="34" s="1"/>
  <c r="AU27" i="21"/>
  <c r="AK19" i="21"/>
  <c r="AI19" i="21" s="1"/>
  <c r="AN19" i="21" s="1"/>
  <c r="AU19" i="21"/>
  <c r="AM32" i="21"/>
  <c r="F29" i="34" s="1"/>
  <c r="AU32" i="21"/>
  <c r="AK44" i="21"/>
  <c r="AQ44" i="21" s="1"/>
  <c r="AU44" i="21"/>
  <c r="AK41" i="21"/>
  <c r="AI41" i="21" s="1"/>
  <c r="AN41" i="21" s="1"/>
  <c r="AU41" i="21"/>
  <c r="AK29" i="21"/>
  <c r="AQ29" i="21" s="1"/>
  <c r="AA76" i="3" s="1"/>
  <c r="AU29" i="21"/>
  <c r="AK23" i="21"/>
  <c r="AQ23" i="21" s="1"/>
  <c r="AU23" i="21"/>
  <c r="AM46" i="21"/>
  <c r="F43" i="34" s="1"/>
  <c r="AU46" i="21"/>
  <c r="AM20" i="21"/>
  <c r="F17" i="34" s="1"/>
  <c r="AU20" i="21"/>
  <c r="AK30" i="21"/>
  <c r="AI30" i="21" s="1"/>
  <c r="AN30" i="21" s="1"/>
  <c r="AU30" i="21"/>
  <c r="AK38" i="21"/>
  <c r="AQ38" i="21" s="1"/>
  <c r="AA142" i="3" s="1"/>
  <c r="AU38" i="21"/>
  <c r="AK37" i="21"/>
  <c r="AQ37" i="21" s="1"/>
  <c r="Q142" i="3" s="1"/>
  <c r="AU37" i="21"/>
  <c r="AK48" i="21"/>
  <c r="AQ48" i="21" s="1"/>
  <c r="AU48" i="21"/>
  <c r="AK25" i="21"/>
  <c r="AI25" i="21" s="1"/>
  <c r="AN25" i="21" s="1"/>
  <c r="E23" i="31" s="1"/>
  <c r="AU25" i="21"/>
  <c r="AK50" i="21"/>
  <c r="AQ50" i="21" s="1"/>
  <c r="AA230" i="3" s="1"/>
  <c r="AU50" i="21"/>
  <c r="AK52" i="21"/>
  <c r="AQ52" i="21" s="1"/>
  <c r="AU52" i="21"/>
  <c r="AK56" i="21"/>
  <c r="AI56" i="21" s="1"/>
  <c r="AN56" i="21" s="1"/>
  <c r="AU56" i="21"/>
  <c r="AK43" i="21"/>
  <c r="AI43" i="21" s="1"/>
  <c r="AN43" i="21" s="1"/>
  <c r="AU43" i="21"/>
  <c r="AK31" i="21"/>
  <c r="AI31" i="21" s="1"/>
  <c r="AN31" i="21" s="1"/>
  <c r="AU31" i="21"/>
  <c r="AK28" i="21"/>
  <c r="AI28" i="21" s="1"/>
  <c r="AN28" i="21" s="1"/>
  <c r="AU28" i="21"/>
  <c r="AK34" i="21"/>
  <c r="AI34" i="21" s="1"/>
  <c r="AN34" i="21" s="1"/>
  <c r="AU34" i="21"/>
  <c r="AM33" i="21"/>
  <c r="F30" i="34" s="1"/>
  <c r="AU33" i="21"/>
  <c r="AK35" i="21"/>
  <c r="AQ35" i="21" s="1"/>
  <c r="AU35" i="21"/>
  <c r="AM24" i="21"/>
  <c r="F21" i="34" s="1"/>
  <c r="AU24" i="21"/>
  <c r="AK49" i="21"/>
  <c r="AQ49" i="21" s="1"/>
  <c r="AU49" i="21"/>
  <c r="AK40" i="21"/>
  <c r="AQ40" i="21" s="1"/>
  <c r="AU40" i="21"/>
  <c r="AK39" i="21"/>
  <c r="AI39" i="21" s="1"/>
  <c r="AN39" i="21" s="1"/>
  <c r="AU39" i="21"/>
  <c r="AI57" i="21"/>
  <c r="AN57" i="21" s="1"/>
  <c r="AM49" i="21"/>
  <c r="F46" i="34" s="1"/>
  <c r="AM40" i="21"/>
  <c r="F37" i="34" s="1"/>
  <c r="AP57" i="21"/>
  <c r="J54" i="34" s="1"/>
  <c r="AM23" i="21"/>
  <c r="F20" i="34" s="1"/>
  <c r="AK24" i="21"/>
  <c r="AK33" i="21"/>
  <c r="AK45" i="21"/>
  <c r="AK20" i="21"/>
  <c r="AK22" i="21"/>
  <c r="AK46" i="21"/>
  <c r="AM39" i="21"/>
  <c r="F36" i="34" s="1"/>
  <c r="AM34" i="21"/>
  <c r="F31" i="34" s="1"/>
  <c r="AM31" i="21"/>
  <c r="F28" i="34" s="1"/>
  <c r="AM47" i="21"/>
  <c r="F44" i="34" s="1"/>
  <c r="AM43" i="21"/>
  <c r="F40" i="34" s="1"/>
  <c r="AM28" i="21"/>
  <c r="F25" i="34" s="1"/>
  <c r="AK53" i="21"/>
  <c r="AK27" i="21"/>
  <c r="AM52" i="21"/>
  <c r="F49" i="34" s="1"/>
  <c r="AM44" i="21"/>
  <c r="F41" i="34" s="1"/>
  <c r="AM56" i="21"/>
  <c r="F53" i="34" s="1"/>
  <c r="AM21" i="21"/>
  <c r="F18" i="34" s="1"/>
  <c r="AM29" i="21"/>
  <c r="F26" i="34" s="1"/>
  <c r="AM19" i="21"/>
  <c r="F16" i="34" s="1"/>
  <c r="AK32" i="21"/>
  <c r="AM50" i="21"/>
  <c r="F47" i="34" s="1"/>
  <c r="AM51" i="21"/>
  <c r="F48" i="34" s="1"/>
  <c r="AM37" i="21"/>
  <c r="F34" i="34" s="1"/>
  <c r="AM25" i="21"/>
  <c r="F22" i="34" s="1"/>
  <c r="AM48" i="21"/>
  <c r="F45" i="34" s="1"/>
  <c r="AM38" i="21"/>
  <c r="F35" i="34" s="1"/>
  <c r="AM55" i="21"/>
  <c r="F52" i="34" s="1"/>
  <c r="AM30" i="21"/>
  <c r="F27" i="34" s="1"/>
  <c r="AM41" i="21"/>
  <c r="F38" i="34" s="1"/>
  <c r="AM35" i="21"/>
  <c r="F32" i="34" s="1"/>
  <c r="AK36" i="21"/>
  <c r="AI36" i="21" s="1"/>
  <c r="AQ57" i="21"/>
  <c r="AK54" i="21"/>
  <c r="AI54" i="21" s="1"/>
  <c r="AK42" i="21"/>
  <c r="AI42" i="21" s="1"/>
  <c r="H48" i="11" l="1"/>
  <c r="H45" i="31"/>
  <c r="H50" i="11"/>
  <c r="H55" i="31"/>
  <c r="H25" i="11"/>
  <c r="H23" i="11"/>
  <c r="H25" i="31"/>
  <c r="H21" i="11"/>
  <c r="H20" i="31"/>
  <c r="A61" i="31"/>
  <c r="A62" i="31" s="1"/>
  <c r="AI23" i="21"/>
  <c r="AN23" i="21" s="1"/>
  <c r="E20" i="11" s="1"/>
  <c r="H33" i="31"/>
  <c r="H52" i="31"/>
  <c r="H38" i="11"/>
  <c r="H50" i="31"/>
  <c r="H17" i="11"/>
  <c r="H47" i="31"/>
  <c r="H19" i="31"/>
  <c r="H40" i="31"/>
  <c r="H39" i="11"/>
  <c r="H21" i="31"/>
  <c r="H20" i="11"/>
  <c r="H40" i="11"/>
  <c r="H41" i="31"/>
  <c r="H34" i="11"/>
  <c r="H35" i="31"/>
  <c r="H52" i="11"/>
  <c r="H53" i="31"/>
  <c r="H16" i="31"/>
  <c r="H15" i="11"/>
  <c r="AV54" i="21"/>
  <c r="AZ54" i="21" s="1"/>
  <c r="L51" i="34" s="1"/>
  <c r="AI52" i="21"/>
  <c r="AN52" i="21" s="1"/>
  <c r="E49" i="11" s="1"/>
  <c r="AW54" i="21"/>
  <c r="AY54" i="21" s="1"/>
  <c r="H51" i="34" s="1"/>
  <c r="AI26" i="21"/>
  <c r="AN26" i="21" s="1"/>
  <c r="E23" i="11" s="1"/>
  <c r="AW42" i="21"/>
  <c r="AX42" i="21"/>
  <c r="H54" i="30"/>
  <c r="AW26" i="21"/>
  <c r="AW36" i="21"/>
  <c r="AX36" i="21"/>
  <c r="H23" i="30"/>
  <c r="AX26" i="21"/>
  <c r="AK18" i="21"/>
  <c r="AI18" i="21" s="1"/>
  <c r="AN18" i="21" s="1"/>
  <c r="E16" i="31" s="1"/>
  <c r="AH18" i="21"/>
  <c r="AJ18" i="21" s="1"/>
  <c r="AM18" i="21" s="1"/>
  <c r="F15" i="34" s="1"/>
  <c r="AU18" i="21"/>
  <c r="AX18" i="21" s="1"/>
  <c r="AO51" i="21"/>
  <c r="K48" i="34" s="1"/>
  <c r="AR51" i="21"/>
  <c r="Q48" i="34" s="1"/>
  <c r="AO34" i="21"/>
  <c r="K31" i="34" s="1"/>
  <c r="AR34" i="21"/>
  <c r="Q31" i="34" s="1"/>
  <c r="AO42" i="21"/>
  <c r="K39" i="34" s="1"/>
  <c r="AR42" i="21"/>
  <c r="Q39" i="34" s="1"/>
  <c r="AO30" i="21"/>
  <c r="K27" i="34" s="1"/>
  <c r="AR30" i="21"/>
  <c r="Q27" i="34" s="1"/>
  <c r="AO56" i="21"/>
  <c r="K53" i="34" s="1"/>
  <c r="AR56" i="21"/>
  <c r="Q53" i="34" s="1"/>
  <c r="AO29" i="21"/>
  <c r="K26" i="34" s="1"/>
  <c r="AR29" i="21"/>
  <c r="Q26" i="34" s="1"/>
  <c r="AO23" i="21"/>
  <c r="K20" i="34" s="1"/>
  <c r="AR23" i="21"/>
  <c r="Q20" i="34" s="1"/>
  <c r="AO36" i="21"/>
  <c r="K33" i="34" s="1"/>
  <c r="AR36" i="21"/>
  <c r="Q33" i="34" s="1"/>
  <c r="AO25" i="21"/>
  <c r="AR25" i="21"/>
  <c r="Q22" i="34" s="1"/>
  <c r="AO54" i="21"/>
  <c r="K51" i="34" s="1"/>
  <c r="AR54" i="21"/>
  <c r="Q51" i="34" s="1"/>
  <c r="AO55" i="21"/>
  <c r="K52" i="34" s="1"/>
  <c r="AR55" i="21"/>
  <c r="Q52" i="34" s="1"/>
  <c r="AO37" i="21"/>
  <c r="K34" i="34" s="1"/>
  <c r="AR37" i="21"/>
  <c r="Q34" i="34" s="1"/>
  <c r="AO19" i="21"/>
  <c r="K16" i="34" s="1"/>
  <c r="AR19" i="21"/>
  <c r="Q16" i="34" s="1"/>
  <c r="AO44" i="21"/>
  <c r="K41" i="34" s="1"/>
  <c r="AR44" i="21"/>
  <c r="Q41" i="34" s="1"/>
  <c r="AO28" i="21"/>
  <c r="K25" i="34" s="1"/>
  <c r="AR28" i="21"/>
  <c r="Q25" i="34" s="1"/>
  <c r="AO31" i="21"/>
  <c r="K28" i="34" s="1"/>
  <c r="AR31" i="21"/>
  <c r="Q28" i="34" s="1"/>
  <c r="AO40" i="21"/>
  <c r="K37" i="34" s="1"/>
  <c r="AR40" i="21"/>
  <c r="Q37" i="34" s="1"/>
  <c r="AO20" i="21"/>
  <c r="K17" i="34" s="1"/>
  <c r="AR20" i="21"/>
  <c r="Q17" i="34" s="1"/>
  <c r="AO53" i="21"/>
  <c r="K50" i="34" s="1"/>
  <c r="AR53" i="21"/>
  <c r="Q50" i="34" s="1"/>
  <c r="AO45" i="21"/>
  <c r="K42" i="34" s="1"/>
  <c r="AR45" i="21"/>
  <c r="Q42" i="34" s="1"/>
  <c r="AO38" i="21"/>
  <c r="K35" i="34" s="1"/>
  <c r="AR38" i="21"/>
  <c r="Q35" i="34" s="1"/>
  <c r="AO43" i="21"/>
  <c r="K40" i="34" s="1"/>
  <c r="AR43" i="21"/>
  <c r="Q40" i="34" s="1"/>
  <c r="AO35" i="21"/>
  <c r="K32" i="34" s="1"/>
  <c r="AR35" i="21"/>
  <c r="Q32" i="34" s="1"/>
  <c r="AO52" i="21"/>
  <c r="K49" i="34" s="1"/>
  <c r="AR52" i="21"/>
  <c r="Q49" i="34" s="1"/>
  <c r="AO49" i="21"/>
  <c r="K46" i="34" s="1"/>
  <c r="AR49" i="21"/>
  <c r="Q46" i="34" s="1"/>
  <c r="AO41" i="21"/>
  <c r="K38" i="34" s="1"/>
  <c r="AR41" i="21"/>
  <c r="Q38" i="34" s="1"/>
  <c r="AO48" i="21"/>
  <c r="K45" i="34" s="1"/>
  <c r="AR48" i="21"/>
  <c r="Q45" i="34" s="1"/>
  <c r="AO50" i="21"/>
  <c r="K47" i="34" s="1"/>
  <c r="AR50" i="21"/>
  <c r="Q47" i="34" s="1"/>
  <c r="AO21" i="21"/>
  <c r="K18" i="34" s="1"/>
  <c r="AR21" i="21"/>
  <c r="Q18" i="34" s="1"/>
  <c r="AO47" i="21"/>
  <c r="K44" i="34" s="1"/>
  <c r="AR47" i="21"/>
  <c r="Q44" i="34" s="1"/>
  <c r="AO39" i="21"/>
  <c r="K36" i="34" s="1"/>
  <c r="AR39" i="21"/>
  <c r="Q36" i="34" s="1"/>
  <c r="AO24" i="21"/>
  <c r="K21" i="34" s="1"/>
  <c r="AR24" i="21"/>
  <c r="Q21" i="34" s="1"/>
  <c r="AO33" i="21"/>
  <c r="K30" i="34" s="1"/>
  <c r="AR33" i="21"/>
  <c r="Q30" i="34" s="1"/>
  <c r="AO46" i="21"/>
  <c r="K43" i="34" s="1"/>
  <c r="AR46" i="21"/>
  <c r="Q43" i="34" s="1"/>
  <c r="AO32" i="21"/>
  <c r="K29" i="34" s="1"/>
  <c r="AR32" i="21"/>
  <c r="Q29" i="34" s="1"/>
  <c r="AO27" i="21"/>
  <c r="K24" i="34" s="1"/>
  <c r="AR27" i="21"/>
  <c r="Q24" i="34" s="1"/>
  <c r="AO22" i="21"/>
  <c r="K19" i="34" s="1"/>
  <c r="AR22" i="21"/>
  <c r="Q19" i="34" s="1"/>
  <c r="AO26" i="21"/>
  <c r="K23" i="34" s="1"/>
  <c r="AR26" i="21"/>
  <c r="Q23" i="34" s="1"/>
  <c r="K22" i="34"/>
  <c r="AP49" i="21"/>
  <c r="F47" i="31" s="1"/>
  <c r="AP24" i="21"/>
  <c r="F21" i="11" s="1"/>
  <c r="AP33" i="21"/>
  <c r="J30" i="34" s="1"/>
  <c r="AP46" i="21"/>
  <c r="F43" i="30" s="1"/>
  <c r="AP32" i="21"/>
  <c r="J29" i="34" s="1"/>
  <c r="AP27" i="21"/>
  <c r="F24" i="30" s="1"/>
  <c r="AP22" i="21"/>
  <c r="J19" i="34" s="1"/>
  <c r="AP26" i="21"/>
  <c r="Y54" i="3" s="1"/>
  <c r="AP40" i="21"/>
  <c r="F37" i="30" s="1"/>
  <c r="AP20" i="21"/>
  <c r="Y10" i="3" s="1"/>
  <c r="AP53" i="21"/>
  <c r="J50" i="34" s="1"/>
  <c r="AP45" i="21"/>
  <c r="F43" i="31" s="1"/>
  <c r="G54" i="30"/>
  <c r="AI47" i="21"/>
  <c r="AN47" i="21" s="1"/>
  <c r="E45" i="31" s="1"/>
  <c r="E22" i="11"/>
  <c r="E22" i="30"/>
  <c r="AQ28" i="21"/>
  <c r="G26" i="31" s="1"/>
  <c r="H39" i="30"/>
  <c r="AI37" i="21"/>
  <c r="AN37" i="21" s="1"/>
  <c r="E35" i="31" s="1"/>
  <c r="AQ41" i="21"/>
  <c r="AA164" i="3" s="1"/>
  <c r="AQ43" i="21"/>
  <c r="Q186" i="3" s="1"/>
  <c r="AI38" i="21"/>
  <c r="AN38" i="21" s="1"/>
  <c r="E35" i="30" s="1"/>
  <c r="AI49" i="21"/>
  <c r="AN49" i="21" s="1"/>
  <c r="E46" i="30" s="1"/>
  <c r="AI55" i="21"/>
  <c r="AN55" i="21" s="1"/>
  <c r="E53" i="31" s="1"/>
  <c r="AQ56" i="21"/>
  <c r="AA274" i="3" s="1"/>
  <c r="AQ19" i="21"/>
  <c r="Q10" i="3" s="1"/>
  <c r="AI50" i="21"/>
  <c r="AN50" i="21" s="1"/>
  <c r="E47" i="11" s="1"/>
  <c r="H33" i="30"/>
  <c r="AI51" i="21"/>
  <c r="AN51" i="21" s="1"/>
  <c r="E49" i="31" s="1"/>
  <c r="AI29" i="21"/>
  <c r="AN29" i="21" s="1"/>
  <c r="E26" i="30" s="1"/>
  <c r="AQ34" i="21"/>
  <c r="Q120" i="3" s="1"/>
  <c r="AI48" i="21"/>
  <c r="AN48" i="21" s="1"/>
  <c r="E45" i="30" s="1"/>
  <c r="AI44" i="21"/>
  <c r="AN44" i="21" s="1"/>
  <c r="E41" i="30" s="1"/>
  <c r="AI35" i="21"/>
  <c r="AN35" i="21" s="1"/>
  <c r="E32" i="11" s="1"/>
  <c r="AQ31" i="21"/>
  <c r="Q98" i="3" s="1"/>
  <c r="AQ39" i="21"/>
  <c r="G164" i="3" s="1"/>
  <c r="AV39" i="21"/>
  <c r="AZ39" i="21" s="1"/>
  <c r="L36" i="34" s="1"/>
  <c r="AX39" i="21"/>
  <c r="AW39" i="21"/>
  <c r="AV49" i="21"/>
  <c r="AZ49" i="21" s="1"/>
  <c r="L46" i="34" s="1"/>
  <c r="AX49" i="21"/>
  <c r="AW49" i="21"/>
  <c r="AV35" i="21"/>
  <c r="AZ35" i="21" s="1"/>
  <c r="L32" i="34" s="1"/>
  <c r="AX35" i="21"/>
  <c r="AW35" i="21"/>
  <c r="AV34" i="21"/>
  <c r="AZ34" i="21" s="1"/>
  <c r="L31" i="34" s="1"/>
  <c r="AW34" i="21"/>
  <c r="AX34" i="21"/>
  <c r="AV31" i="21"/>
  <c r="AZ31" i="21" s="1"/>
  <c r="L28" i="34" s="1"/>
  <c r="AX31" i="21"/>
  <c r="AW31" i="21"/>
  <c r="AV56" i="21"/>
  <c r="AZ56" i="21" s="1"/>
  <c r="L53" i="34" s="1"/>
  <c r="AW56" i="21"/>
  <c r="AX56" i="21"/>
  <c r="AV50" i="21"/>
  <c r="AZ50" i="21" s="1"/>
  <c r="L47" i="34" s="1"/>
  <c r="AX50" i="21"/>
  <c r="AW50" i="21"/>
  <c r="AV48" i="21"/>
  <c r="AZ48" i="21" s="1"/>
  <c r="L45" i="34" s="1"/>
  <c r="AW48" i="21"/>
  <c r="AX48" i="21"/>
  <c r="AV38" i="21"/>
  <c r="AZ38" i="21" s="1"/>
  <c r="L35" i="34" s="1"/>
  <c r="AW38" i="21"/>
  <c r="AX38" i="21"/>
  <c r="AV20" i="21"/>
  <c r="AZ20" i="21" s="1"/>
  <c r="L17" i="34" s="1"/>
  <c r="AW20" i="21"/>
  <c r="AX20" i="21"/>
  <c r="AV23" i="21"/>
  <c r="AZ23" i="21" s="1"/>
  <c r="L20" i="34" s="1"/>
  <c r="AX23" i="21"/>
  <c r="AW23" i="21"/>
  <c r="AV29" i="21"/>
  <c r="AZ29" i="21" s="1"/>
  <c r="L26" i="34" s="1"/>
  <c r="AX29" i="21"/>
  <c r="AW29" i="21"/>
  <c r="AV44" i="21"/>
  <c r="AZ44" i="21" s="1"/>
  <c r="L41" i="34" s="1"/>
  <c r="AW44" i="21"/>
  <c r="AX44" i="21"/>
  <c r="AV19" i="21"/>
  <c r="AZ19" i="21" s="1"/>
  <c r="L16" i="34" s="1"/>
  <c r="AX19" i="21"/>
  <c r="AW19" i="21"/>
  <c r="AV51" i="21"/>
  <c r="AZ51" i="21" s="1"/>
  <c r="L48" i="34" s="1"/>
  <c r="AX51" i="21"/>
  <c r="AW51" i="21"/>
  <c r="AV53" i="21"/>
  <c r="AZ53" i="21" s="1"/>
  <c r="L50" i="34" s="1"/>
  <c r="AX53" i="21"/>
  <c r="AW53" i="21"/>
  <c r="AV45" i="21"/>
  <c r="AZ45" i="21" s="1"/>
  <c r="L42" i="34" s="1"/>
  <c r="AX45" i="21"/>
  <c r="AW45" i="21"/>
  <c r="AV55" i="21"/>
  <c r="AZ55" i="21" s="1"/>
  <c r="L52" i="34" s="1"/>
  <c r="AX55" i="21"/>
  <c r="AW55" i="21"/>
  <c r="AV40" i="21"/>
  <c r="AZ40" i="21" s="1"/>
  <c r="L37" i="34" s="1"/>
  <c r="AX40" i="21"/>
  <c r="AW40" i="21"/>
  <c r="AV24" i="21"/>
  <c r="AZ24" i="21" s="1"/>
  <c r="L21" i="34" s="1"/>
  <c r="AW24" i="21"/>
  <c r="AX24" i="21"/>
  <c r="AV33" i="21"/>
  <c r="AZ33" i="21" s="1"/>
  <c r="L30" i="34" s="1"/>
  <c r="AX33" i="21"/>
  <c r="AW33" i="21"/>
  <c r="AV28" i="21"/>
  <c r="AZ28" i="21" s="1"/>
  <c r="L25" i="34" s="1"/>
  <c r="AW28" i="21"/>
  <c r="AX28" i="21"/>
  <c r="AV43" i="21"/>
  <c r="AZ43" i="21" s="1"/>
  <c r="L40" i="34" s="1"/>
  <c r="AX43" i="21"/>
  <c r="AW43" i="21"/>
  <c r="AV52" i="21"/>
  <c r="AZ52" i="21" s="1"/>
  <c r="L49" i="34" s="1"/>
  <c r="AW52" i="21"/>
  <c r="AX52" i="21"/>
  <c r="AV25" i="21"/>
  <c r="AZ25" i="21" s="1"/>
  <c r="L22" i="34" s="1"/>
  <c r="AX25" i="21"/>
  <c r="AW25" i="21"/>
  <c r="AV37" i="21"/>
  <c r="AZ37" i="21" s="1"/>
  <c r="L34" i="34" s="1"/>
  <c r="AX37" i="21"/>
  <c r="AW37" i="21"/>
  <c r="AV30" i="21"/>
  <c r="AZ30" i="21" s="1"/>
  <c r="L27" i="34" s="1"/>
  <c r="AW30" i="21"/>
  <c r="AX30" i="21"/>
  <c r="AV46" i="21"/>
  <c r="AZ46" i="21" s="1"/>
  <c r="L43" i="34" s="1"/>
  <c r="AX46" i="21"/>
  <c r="AW46" i="21"/>
  <c r="AV41" i="21"/>
  <c r="AZ41" i="21" s="1"/>
  <c r="L38" i="34" s="1"/>
  <c r="AX41" i="21"/>
  <c r="AW41" i="21"/>
  <c r="AV32" i="21"/>
  <c r="AZ32" i="21" s="1"/>
  <c r="L29" i="34" s="1"/>
  <c r="AX32" i="21"/>
  <c r="AW32" i="21"/>
  <c r="AV27" i="21"/>
  <c r="AZ27" i="21" s="1"/>
  <c r="L24" i="34" s="1"/>
  <c r="AX27" i="21"/>
  <c r="AW27" i="21"/>
  <c r="AV21" i="21"/>
  <c r="AZ21" i="21" s="1"/>
  <c r="L18" i="34" s="1"/>
  <c r="AX21" i="21"/>
  <c r="AW21" i="21"/>
  <c r="AV47" i="21"/>
  <c r="AZ47" i="21" s="1"/>
  <c r="L44" i="34" s="1"/>
  <c r="AX47" i="21"/>
  <c r="AW47" i="21"/>
  <c r="AV22" i="21"/>
  <c r="AZ22" i="21" s="1"/>
  <c r="L19" i="34" s="1"/>
  <c r="AX22" i="21"/>
  <c r="AW22" i="21"/>
  <c r="AQ25" i="21"/>
  <c r="G23" i="31" s="1"/>
  <c r="AQ30" i="21"/>
  <c r="G98" i="3" s="1"/>
  <c r="AI40" i="21"/>
  <c r="AN40" i="21" s="1"/>
  <c r="E38" i="31" s="1"/>
  <c r="AQ21" i="21"/>
  <c r="G32" i="3" s="1"/>
  <c r="G44" i="11"/>
  <c r="AA208" i="3"/>
  <c r="E36" i="30"/>
  <c r="E36" i="11"/>
  <c r="E37" i="31"/>
  <c r="E31" i="30"/>
  <c r="E32" i="31"/>
  <c r="E31" i="11"/>
  <c r="E28" i="30"/>
  <c r="E28" i="11"/>
  <c r="E29" i="31"/>
  <c r="E19" i="31"/>
  <c r="E18" i="11"/>
  <c r="E18" i="30"/>
  <c r="E27" i="11"/>
  <c r="E28" i="31"/>
  <c r="E27" i="30"/>
  <c r="E25" i="11"/>
  <c r="E26" i="31"/>
  <c r="E25" i="30"/>
  <c r="E39" i="31"/>
  <c r="E38" i="30"/>
  <c r="E38" i="11"/>
  <c r="E54" i="31"/>
  <c r="E53" i="11"/>
  <c r="E53" i="30"/>
  <c r="E41" i="31"/>
  <c r="E40" i="11"/>
  <c r="E40" i="30"/>
  <c r="E54" i="30"/>
  <c r="E54" i="11"/>
  <c r="E55" i="31"/>
  <c r="AI32" i="21"/>
  <c r="AN32" i="21" s="1"/>
  <c r="AQ27" i="21"/>
  <c r="G76" i="3" s="1"/>
  <c r="AI27" i="21"/>
  <c r="AN27" i="21" s="1"/>
  <c r="E25" i="31" s="1"/>
  <c r="AQ22" i="21"/>
  <c r="Q32" i="3" s="1"/>
  <c r="AI22" i="21"/>
  <c r="AN22" i="21" s="1"/>
  <c r="E19" i="30" s="1"/>
  <c r="AI53" i="21"/>
  <c r="AN53" i="21" s="1"/>
  <c r="E50" i="30" s="1"/>
  <c r="AQ20" i="21"/>
  <c r="AA10" i="3" s="1"/>
  <c r="AI20" i="21"/>
  <c r="AN20" i="21" s="1"/>
  <c r="E17" i="11" s="1"/>
  <c r="AQ24" i="21"/>
  <c r="G54" i="3" s="1"/>
  <c r="AI24" i="21"/>
  <c r="AN24" i="21" s="1"/>
  <c r="E21" i="30" s="1"/>
  <c r="AQ46" i="21"/>
  <c r="Q208" i="3" s="1"/>
  <c r="AI46" i="21"/>
  <c r="AN46" i="21" s="1"/>
  <c r="E43" i="30" s="1"/>
  <c r="AI45" i="21"/>
  <c r="AN45" i="21" s="1"/>
  <c r="E42" i="11" s="1"/>
  <c r="AQ33" i="21"/>
  <c r="G120" i="3" s="1"/>
  <c r="AI33" i="21"/>
  <c r="AN33" i="21" s="1"/>
  <c r="E30" i="30" s="1"/>
  <c r="G38" i="31"/>
  <c r="Q164" i="3"/>
  <c r="G45" i="11"/>
  <c r="G230" i="3"/>
  <c r="G55" i="31"/>
  <c r="G296" i="3"/>
  <c r="G49" i="11"/>
  <c r="Q252" i="3"/>
  <c r="G24" i="31"/>
  <c r="AA54" i="3"/>
  <c r="G42" i="31"/>
  <c r="AA186" i="3"/>
  <c r="G33" i="31"/>
  <c r="AA120" i="3"/>
  <c r="G46" i="11"/>
  <c r="Q230" i="3"/>
  <c r="G21" i="31"/>
  <c r="AA32" i="3"/>
  <c r="F55" i="31"/>
  <c r="E296" i="3"/>
  <c r="F54" i="30"/>
  <c r="F54" i="11"/>
  <c r="AP44" i="21"/>
  <c r="J41" i="34" s="1"/>
  <c r="AP30" i="21"/>
  <c r="J27" i="34" s="1"/>
  <c r="AP38" i="21"/>
  <c r="J35" i="34" s="1"/>
  <c r="AP25" i="21"/>
  <c r="J22" i="34" s="1"/>
  <c r="AP50" i="21"/>
  <c r="J47" i="34" s="1"/>
  <c r="AP21" i="21"/>
  <c r="J18" i="34" s="1"/>
  <c r="AP52" i="21"/>
  <c r="J49" i="34" s="1"/>
  <c r="AP28" i="21"/>
  <c r="J25" i="34" s="1"/>
  <c r="AP31" i="21"/>
  <c r="J28" i="34" s="1"/>
  <c r="AP29" i="21"/>
  <c r="J26" i="34" s="1"/>
  <c r="AP42" i="21"/>
  <c r="J39" i="34" s="1"/>
  <c r="AP36" i="21"/>
  <c r="J33" i="34" s="1"/>
  <c r="AP35" i="21"/>
  <c r="J32" i="34" s="1"/>
  <c r="AP55" i="21"/>
  <c r="J52" i="34" s="1"/>
  <c r="AP37" i="21"/>
  <c r="J34" i="34" s="1"/>
  <c r="AP43" i="21"/>
  <c r="J40" i="34" s="1"/>
  <c r="AP34" i="21"/>
  <c r="AP48" i="21"/>
  <c r="J45" i="34" s="1"/>
  <c r="AP54" i="21"/>
  <c r="J51" i="34" s="1"/>
  <c r="AP41" i="21"/>
  <c r="J38" i="34" s="1"/>
  <c r="AP51" i="21"/>
  <c r="J48" i="34" s="1"/>
  <c r="AP19" i="21"/>
  <c r="J16" i="34" s="1"/>
  <c r="AP56" i="21"/>
  <c r="J53" i="34" s="1"/>
  <c r="AP47" i="21"/>
  <c r="J44" i="34" s="1"/>
  <c r="AP39" i="21"/>
  <c r="AP23" i="21"/>
  <c r="G35" i="31"/>
  <c r="AQ45" i="21"/>
  <c r="G34" i="11"/>
  <c r="AQ53" i="21"/>
  <c r="G48" i="11"/>
  <c r="G53" i="31"/>
  <c r="G32" i="11"/>
  <c r="G35" i="11"/>
  <c r="G47" i="31"/>
  <c r="AQ32" i="21"/>
  <c r="G49" i="31"/>
  <c r="G36" i="31"/>
  <c r="G46" i="31"/>
  <c r="AN36" i="21"/>
  <c r="AQ36" i="21"/>
  <c r="G142" i="3" s="1"/>
  <c r="AN54" i="21"/>
  <c r="AQ54" i="21"/>
  <c r="G274" i="3" s="1"/>
  <c r="G52" i="11"/>
  <c r="AN42" i="21"/>
  <c r="AQ42" i="21"/>
  <c r="G186" i="3" s="1"/>
  <c r="G41" i="11"/>
  <c r="G23" i="11"/>
  <c r="G54" i="11"/>
  <c r="G50" i="31"/>
  <c r="G20" i="11"/>
  <c r="G37" i="11"/>
  <c r="G26" i="11"/>
  <c r="G27" i="31"/>
  <c r="G47" i="11"/>
  <c r="G48" i="31"/>
  <c r="E16" i="30"/>
  <c r="E17" i="31"/>
  <c r="E16" i="11"/>
  <c r="A4" i="11"/>
  <c r="AQ18" i="21" l="1"/>
  <c r="G10" i="3" s="1"/>
  <c r="E21" i="31"/>
  <c r="E20" i="30"/>
  <c r="E49" i="30"/>
  <c r="E50" i="31"/>
  <c r="E23" i="30"/>
  <c r="H51" i="30"/>
  <c r="AY26" i="21"/>
  <c r="H23" i="34" s="1"/>
  <c r="E24" i="31"/>
  <c r="AY42" i="21"/>
  <c r="H39" i="34" s="1"/>
  <c r="AW18" i="21"/>
  <c r="AY18" i="21" s="1"/>
  <c r="E15" i="11"/>
  <c r="E15" i="30"/>
  <c r="AY36" i="21"/>
  <c r="H33" i="34" s="1"/>
  <c r="AP18" i="21"/>
  <c r="J15" i="34" s="1"/>
  <c r="AV18" i="21"/>
  <c r="AZ18" i="21" s="1"/>
  <c r="L15" i="34" s="1"/>
  <c r="AR18" i="21"/>
  <c r="Q15" i="34" s="1"/>
  <c r="AO18" i="21"/>
  <c r="K15" i="34" s="1"/>
  <c r="F46" i="11"/>
  <c r="F30" i="30"/>
  <c r="Y98" i="3"/>
  <c r="F25" i="31"/>
  <c r="F22" i="31"/>
  <c r="F37" i="11"/>
  <c r="Y252" i="3"/>
  <c r="F38" i="31"/>
  <c r="F29" i="30"/>
  <c r="F30" i="11"/>
  <c r="F46" i="30"/>
  <c r="F29" i="11"/>
  <c r="F51" i="31"/>
  <c r="E120" i="3"/>
  <c r="F20" i="31"/>
  <c r="F50" i="30"/>
  <c r="O32" i="3"/>
  <c r="F31" i="31"/>
  <c r="F30" i="31"/>
  <c r="F50" i="11"/>
  <c r="F19" i="30"/>
  <c r="F19" i="11"/>
  <c r="F23" i="11"/>
  <c r="F44" i="31"/>
  <c r="F42" i="30"/>
  <c r="O120" i="3"/>
  <c r="J31" i="34"/>
  <c r="E208" i="3"/>
  <c r="J42" i="34"/>
  <c r="F17" i="11"/>
  <c r="J17" i="34"/>
  <c r="F23" i="30"/>
  <c r="J23" i="34"/>
  <c r="E76" i="3"/>
  <c r="J24" i="34"/>
  <c r="O208" i="3"/>
  <c r="J43" i="34"/>
  <c r="E54" i="3"/>
  <c r="J21" i="34"/>
  <c r="E164" i="3"/>
  <c r="J36" i="34"/>
  <c r="Y32" i="3"/>
  <c r="J20" i="34"/>
  <c r="O164" i="3"/>
  <c r="J37" i="34"/>
  <c r="O230" i="3"/>
  <c r="J46" i="34"/>
  <c r="F21" i="30"/>
  <c r="F24" i="11"/>
  <c r="F42" i="11"/>
  <c r="F24" i="31"/>
  <c r="F18" i="31"/>
  <c r="F43" i="11"/>
  <c r="F17" i="30"/>
  <c r="G51" i="30"/>
  <c r="G39" i="31"/>
  <c r="E44" i="11"/>
  <c r="E44" i="30"/>
  <c r="G41" i="31"/>
  <c r="Q76" i="3"/>
  <c r="G25" i="11"/>
  <c r="Q54" i="3"/>
  <c r="G36" i="11"/>
  <c r="E48" i="11"/>
  <c r="G54" i="31"/>
  <c r="G37" i="31"/>
  <c r="E34" i="11"/>
  <c r="E34" i="30"/>
  <c r="E52" i="11"/>
  <c r="E33" i="31"/>
  <c r="E48" i="31"/>
  <c r="G38" i="11"/>
  <c r="E47" i="31"/>
  <c r="H44" i="30"/>
  <c r="H38" i="30"/>
  <c r="H22" i="30"/>
  <c r="H49" i="30"/>
  <c r="H30" i="30"/>
  <c r="H21" i="30"/>
  <c r="H42" i="30"/>
  <c r="H45" i="30"/>
  <c r="H28" i="30"/>
  <c r="H31" i="30"/>
  <c r="H36" i="30"/>
  <c r="E52" i="30"/>
  <c r="H41" i="30"/>
  <c r="H35" i="30"/>
  <c r="H24" i="30"/>
  <c r="H40" i="30"/>
  <c r="H25" i="30"/>
  <c r="H48" i="30"/>
  <c r="H20" i="30"/>
  <c r="H17" i="30"/>
  <c r="H47" i="30"/>
  <c r="H53" i="30"/>
  <c r="H32" i="30"/>
  <c r="G19" i="31"/>
  <c r="H18" i="30"/>
  <c r="H43" i="30"/>
  <c r="H27" i="30"/>
  <c r="H50" i="30"/>
  <c r="H26" i="30"/>
  <c r="E36" i="31"/>
  <c r="E35" i="11"/>
  <c r="H19" i="30"/>
  <c r="H29" i="30"/>
  <c r="H34" i="30"/>
  <c r="H52" i="30"/>
  <c r="H16" i="30"/>
  <c r="E32" i="30"/>
  <c r="E46" i="11"/>
  <c r="H37" i="30"/>
  <c r="E47" i="30"/>
  <c r="G40" i="11"/>
  <c r="G22" i="11"/>
  <c r="E46" i="31"/>
  <c r="AY21" i="21"/>
  <c r="H18" i="34" s="1"/>
  <c r="AY46" i="21"/>
  <c r="H43" i="34" s="1"/>
  <c r="G53" i="11"/>
  <c r="E48" i="30"/>
  <c r="E45" i="11"/>
  <c r="AY30" i="21"/>
  <c r="H27" i="34" s="1"/>
  <c r="AY43" i="21"/>
  <c r="H40" i="34" s="1"/>
  <c r="AY40" i="21"/>
  <c r="H37" i="34" s="1"/>
  <c r="AY51" i="21"/>
  <c r="H48" i="34" s="1"/>
  <c r="AY23" i="21"/>
  <c r="H20" i="34" s="1"/>
  <c r="AY50" i="21"/>
  <c r="H47" i="34" s="1"/>
  <c r="AY35" i="21"/>
  <c r="H32" i="34" s="1"/>
  <c r="G17" i="31"/>
  <c r="E27" i="31"/>
  <c r="G16" i="11"/>
  <c r="AY22" i="21"/>
  <c r="H19" i="34" s="1"/>
  <c r="AY32" i="21"/>
  <c r="H29" i="34" s="1"/>
  <c r="AY37" i="21"/>
  <c r="H34" i="34" s="1"/>
  <c r="AY28" i="21"/>
  <c r="H25" i="34" s="1"/>
  <c r="AY55" i="21"/>
  <c r="H52" i="34" s="1"/>
  <c r="AY19" i="21"/>
  <c r="H16" i="34" s="1"/>
  <c r="AY56" i="21"/>
  <c r="H53" i="34" s="1"/>
  <c r="AY49" i="21"/>
  <c r="H46" i="34" s="1"/>
  <c r="G27" i="11"/>
  <c r="E37" i="11"/>
  <c r="AY53" i="21"/>
  <c r="H50" i="34" s="1"/>
  <c r="AY44" i="21"/>
  <c r="H41" i="34" s="1"/>
  <c r="AY29" i="21"/>
  <c r="H26" i="34" s="1"/>
  <c r="AY38" i="21"/>
  <c r="H35" i="34" s="1"/>
  <c r="G28" i="31"/>
  <c r="E41" i="11"/>
  <c r="E26" i="11"/>
  <c r="E42" i="31"/>
  <c r="G29" i="31"/>
  <c r="AY39" i="21"/>
  <c r="H36" i="34" s="1"/>
  <c r="AY48" i="21"/>
  <c r="H45" i="34" s="1"/>
  <c r="E37" i="30"/>
  <c r="G32" i="31"/>
  <c r="AY25" i="21"/>
  <c r="H22" i="34" s="1"/>
  <c r="G31" i="11"/>
  <c r="AY20" i="21"/>
  <c r="H17" i="34" s="1"/>
  <c r="H46" i="30"/>
  <c r="AY47" i="21"/>
  <c r="H44" i="34" s="1"/>
  <c r="AY41" i="21"/>
  <c r="H38" i="34" s="1"/>
  <c r="AY34" i="21"/>
  <c r="H31" i="34" s="1"/>
  <c r="AY31" i="21"/>
  <c r="H28" i="34" s="1"/>
  <c r="AY52" i="21"/>
  <c r="H49" i="34" s="1"/>
  <c r="G28" i="11"/>
  <c r="AY27" i="21"/>
  <c r="H24" i="34" s="1"/>
  <c r="AY24" i="21"/>
  <c r="H21" i="34" s="1"/>
  <c r="AY33" i="21"/>
  <c r="H30" i="34" s="1"/>
  <c r="AY45" i="21"/>
  <c r="H42" i="34" s="1"/>
  <c r="G18" i="11"/>
  <c r="G19" i="11"/>
  <c r="G20" i="31"/>
  <c r="G31" i="31"/>
  <c r="G17" i="11"/>
  <c r="G44" i="31"/>
  <c r="G43" i="11"/>
  <c r="G18" i="31"/>
  <c r="G30" i="11"/>
  <c r="G25" i="31"/>
  <c r="E29" i="30"/>
  <c r="E30" i="31"/>
  <c r="E29" i="11"/>
  <c r="G22" i="31"/>
  <c r="E42" i="30"/>
  <c r="E51" i="31"/>
  <c r="G21" i="11"/>
  <c r="E43" i="31"/>
  <c r="G24" i="11"/>
  <c r="E50" i="11"/>
  <c r="G30" i="31"/>
  <c r="AA98" i="3"/>
  <c r="F44" i="30"/>
  <c r="Y208" i="3"/>
  <c r="F16" i="30"/>
  <c r="O10" i="3"/>
  <c r="F38" i="11"/>
  <c r="Y164" i="3"/>
  <c r="F34" i="30"/>
  <c r="O142" i="3"/>
  <c r="F33" i="31"/>
  <c r="Y120" i="3"/>
  <c r="F40" i="31"/>
  <c r="E186" i="3"/>
  <c r="F28" i="11"/>
  <c r="O98" i="3"/>
  <c r="F49" i="30"/>
  <c r="O252" i="3"/>
  <c r="F48" i="31"/>
  <c r="Y230" i="3"/>
  <c r="F35" i="30"/>
  <c r="Y142" i="3"/>
  <c r="F41" i="11"/>
  <c r="Y186" i="3"/>
  <c r="G51" i="31"/>
  <c r="AA252" i="3"/>
  <c r="G42" i="11"/>
  <c r="G208" i="3"/>
  <c r="F53" i="11"/>
  <c r="Y274" i="3"/>
  <c r="F48" i="30"/>
  <c r="E252" i="3"/>
  <c r="F51" i="30"/>
  <c r="E274" i="3"/>
  <c r="F46" i="31"/>
  <c r="E230" i="3"/>
  <c r="F41" i="31"/>
  <c r="O186" i="3"/>
  <c r="F52" i="30"/>
  <c r="O274" i="3"/>
  <c r="F34" i="31"/>
  <c r="E142" i="3"/>
  <c r="F26" i="11"/>
  <c r="Y76" i="3"/>
  <c r="F25" i="11"/>
  <c r="O76" i="3"/>
  <c r="F18" i="11"/>
  <c r="E32" i="3"/>
  <c r="F23" i="31"/>
  <c r="O54" i="3"/>
  <c r="F27" i="11"/>
  <c r="E98" i="3"/>
  <c r="E20" i="31"/>
  <c r="F40" i="11"/>
  <c r="F40" i="30"/>
  <c r="E31" i="31"/>
  <c r="E30" i="11"/>
  <c r="E19" i="11"/>
  <c r="F35" i="31"/>
  <c r="F42" i="31"/>
  <c r="F47" i="30"/>
  <c r="F39" i="31"/>
  <c r="F28" i="31"/>
  <c r="F27" i="30"/>
  <c r="F33" i="11"/>
  <c r="F52" i="31"/>
  <c r="F18" i="30"/>
  <c r="F41" i="30"/>
  <c r="F29" i="31"/>
  <c r="F33" i="30"/>
  <c r="F19" i="31"/>
  <c r="F53" i="31"/>
  <c r="F52" i="11"/>
  <c r="F51" i="11"/>
  <c r="F22" i="11"/>
  <c r="F26" i="30"/>
  <c r="G43" i="31"/>
  <c r="F53" i="30"/>
  <c r="F49" i="31"/>
  <c r="F22" i="30"/>
  <c r="F45" i="30"/>
  <c r="F45" i="11"/>
  <c r="F39" i="30"/>
  <c r="F34" i="11"/>
  <c r="F28" i="30"/>
  <c r="F39" i="11"/>
  <c r="F47" i="11"/>
  <c r="F36" i="31"/>
  <c r="F32" i="11"/>
  <c r="F38" i="30"/>
  <c r="F35" i="11"/>
  <c r="F16" i="11"/>
  <c r="F49" i="11"/>
  <c r="F50" i="31"/>
  <c r="F48" i="11"/>
  <c r="F54" i="31"/>
  <c r="F27" i="31"/>
  <c r="F32" i="30"/>
  <c r="F17" i="31"/>
  <c r="E21" i="11"/>
  <c r="F45" i="31"/>
  <c r="F44" i="11"/>
  <c r="F37" i="31"/>
  <c r="F36" i="30"/>
  <c r="F36" i="11"/>
  <c r="F25" i="30"/>
  <c r="F26" i="31"/>
  <c r="F20" i="30"/>
  <c r="F21" i="31"/>
  <c r="F20" i="11"/>
  <c r="F31" i="11"/>
  <c r="F32" i="31"/>
  <c r="F31" i="30"/>
  <c r="E22" i="31"/>
  <c r="E17" i="30"/>
  <c r="E24" i="11"/>
  <c r="E18" i="31"/>
  <c r="E43" i="11"/>
  <c r="E44" i="31"/>
  <c r="E24" i="30"/>
  <c r="G50" i="11"/>
  <c r="G29" i="11"/>
  <c r="G39" i="11"/>
  <c r="G40" i="31"/>
  <c r="G51" i="11"/>
  <c r="G52" i="31"/>
  <c r="E33" i="30"/>
  <c r="E34" i="31"/>
  <c r="E33" i="11"/>
  <c r="E40" i="31"/>
  <c r="E39" i="11"/>
  <c r="E39" i="30"/>
  <c r="E51" i="11"/>
  <c r="E52" i="31"/>
  <c r="E51" i="30"/>
  <c r="G34" i="31"/>
  <c r="G33" i="11"/>
  <c r="G16" i="31" l="1"/>
  <c r="G15" i="11"/>
  <c r="G23" i="30"/>
  <c r="G39" i="30"/>
  <c r="F15" i="11"/>
  <c r="G33" i="30"/>
  <c r="F16" i="31"/>
  <c r="E10" i="3"/>
  <c r="F15" i="30"/>
  <c r="H15" i="30"/>
  <c r="AZ17" i="21"/>
  <c r="A50" i="13" s="1"/>
  <c r="G49" i="30"/>
  <c r="G26" i="30"/>
  <c r="G32" i="30"/>
  <c r="G42" i="30"/>
  <c r="G17" i="30"/>
  <c r="G35" i="30"/>
  <c r="G16" i="30"/>
  <c r="G29" i="30"/>
  <c r="G48" i="30"/>
  <c r="G18" i="30"/>
  <c r="G52" i="30"/>
  <c r="G38" i="30"/>
  <c r="G45" i="30"/>
  <c r="G37" i="30"/>
  <c r="G21" i="30"/>
  <c r="G28" i="30"/>
  <c r="G44" i="30"/>
  <c r="G22" i="30"/>
  <c r="G36" i="30"/>
  <c r="G41" i="30"/>
  <c r="G46" i="30"/>
  <c r="G25" i="30"/>
  <c r="G47" i="30"/>
  <c r="G40" i="30"/>
  <c r="G30" i="30"/>
  <c r="G19" i="30"/>
  <c r="G24" i="30"/>
  <c r="G31" i="30"/>
  <c r="G50" i="30"/>
  <c r="G53" i="30"/>
  <c r="G34" i="30"/>
  <c r="G20" i="30"/>
  <c r="G27" i="30"/>
  <c r="G43" i="30"/>
  <c r="G15" i="30"/>
  <c r="H15" i="34"/>
  <c r="C43" i="13"/>
  <c r="E87" i="23" l="1"/>
  <c r="Z74" i="23"/>
  <c r="AE74" i="23" s="1"/>
  <c r="N78" i="23" l="1"/>
  <c r="T78" i="23" s="1"/>
  <c r="H51" i="23"/>
  <c r="S130" i="23"/>
  <c r="AE105" i="23" s="1"/>
  <c r="AO105" i="23" s="1"/>
  <c r="N108" i="23" l="1"/>
  <c r="T108" i="23" s="1"/>
  <c r="H53" i="23"/>
  <c r="R67" i="23"/>
  <c r="AA51" i="23"/>
  <c r="AK67" i="23" l="1"/>
  <c r="AE67" i="23"/>
  <c r="AA53" i="23"/>
  <c r="H50" i="23" l="1"/>
  <c r="M70" i="23"/>
  <c r="S70" i="23" s="1"/>
  <c r="O59" i="23" l="1"/>
  <c r="V59" i="23" s="1"/>
  <c r="P141" i="23"/>
  <c r="AA50" i="23"/>
  <c r="M63" i="23" l="1"/>
  <c r="S63" i="23" s="1"/>
  <c r="H49" i="23"/>
  <c r="F145" i="23" l="1"/>
  <c r="L144" i="23" s="1"/>
  <c r="K141" i="23"/>
  <c r="U141" i="23" s="1"/>
  <c r="AA49" i="23"/>
  <c r="L150" i="23" l="1"/>
  <c r="F144" i="23"/>
  <c r="AA54" i="23"/>
  <c r="H150" i="23" l="1"/>
  <c r="R150" i="23" s="1"/>
  <c r="AF13" i="23" s="1"/>
  <c r="AI54" i="23"/>
</calcChain>
</file>

<file path=xl/sharedStrings.xml><?xml version="1.0" encoding="utf-8"?>
<sst xmlns="http://schemas.openxmlformats.org/spreadsheetml/2006/main" count="3324" uniqueCount="707">
  <si>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</si>
  <si>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</si>
  <si>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</si>
  <si>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</si>
  <si>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</si>
  <si>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</si>
  <si>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</si>
  <si>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</si>
  <si>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</si>
  <si>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</si>
  <si>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</si>
  <si>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</si>
  <si>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</si>
  <si>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</si>
  <si>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</si>
  <si>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</si>
  <si>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</si>
  <si>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</si>
  <si>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</si>
  <si>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</si>
  <si>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</si>
  <si>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</si>
  <si>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</si>
  <si>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</si>
  <si>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</si>
  <si>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</si>
  <si>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</si>
  <si>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</si>
  <si>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</si>
  <si>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</si>
  <si>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</si>
  <si>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</si>
  <si>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</si>
  <si>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</si>
  <si>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</si>
  <si>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</si>
  <si>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</si>
  <si>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</si>
  <si>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</si>
  <si>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</si>
  <si>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</si>
  <si>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</si>
  <si>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</si>
  <si>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</si>
  <si>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</si>
  <si>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</si>
  <si>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</si>
  <si>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</si>
  <si>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</si>
  <si>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[Mass Calibration]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</si>
  <si>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</si>
  <si>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</si>
  <si>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</si>
  <si>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</si>
  <si>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Format</t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</si>
  <si>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</si>
  <si>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</si>
  <si>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</si>
  <si>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</si>
  <si>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</si>
  <si>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중앙</t>
    <phoneticPr fontId="4" type="noConversion"/>
  </si>
  <si>
    <t>CMC</t>
    <phoneticPr fontId="4" type="noConversion"/>
  </si>
  <si>
    <t>번호</t>
    <phoneticPr fontId="84" type="noConversion"/>
  </si>
  <si>
    <t>등록번호</t>
    <phoneticPr fontId="84" type="noConversion"/>
  </si>
  <si>
    <t>기기명(종류)</t>
    <phoneticPr fontId="84" type="noConversion"/>
  </si>
  <si>
    <t>분동번호</t>
    <phoneticPr fontId="84" type="noConversion"/>
  </si>
  <si>
    <t>분동호칭</t>
    <phoneticPr fontId="84" type="noConversion"/>
  </si>
  <si>
    <t>명목값</t>
    <phoneticPr fontId="84" type="noConversion"/>
  </si>
  <si>
    <t>기준값</t>
    <phoneticPr fontId="84" type="noConversion"/>
  </si>
  <si>
    <t>측정값</t>
    <phoneticPr fontId="84" type="noConversion"/>
  </si>
  <si>
    <t>단위</t>
    <phoneticPr fontId="84" type="noConversion"/>
  </si>
  <si>
    <t>보정값</t>
    <phoneticPr fontId="84" type="noConversion"/>
  </si>
  <si>
    <t>불확도 1</t>
    <phoneticPr fontId="84" type="noConversion"/>
  </si>
  <si>
    <t>불확도 단위</t>
    <phoneticPr fontId="84" type="noConversion"/>
  </si>
  <si>
    <t>포함인자</t>
    <phoneticPr fontId="84" type="noConversion"/>
  </si>
  <si>
    <t>분동밀도</t>
    <phoneticPr fontId="84" type="noConversion"/>
  </si>
  <si>
    <t>교정일자</t>
    <phoneticPr fontId="84" type="noConversion"/>
  </si>
  <si>
    <t>판정결과</t>
    <phoneticPr fontId="4" type="noConversion"/>
  </si>
  <si>
    <t>Resolution</t>
    <phoneticPr fontId="4" type="noConversion"/>
  </si>
  <si>
    <t>편심오차</t>
    <phoneticPr fontId="4" type="noConversion"/>
  </si>
  <si>
    <t>mg</t>
    <phoneticPr fontId="4" type="noConversion"/>
  </si>
  <si>
    <t>표준편차</t>
    <phoneticPr fontId="4" type="noConversion"/>
  </si>
  <si>
    <t>표준불확도</t>
    <phoneticPr fontId="4" type="noConversion"/>
  </si>
  <si>
    <t>자유도</t>
    <phoneticPr fontId="4" type="noConversion"/>
  </si>
  <si>
    <t>k</t>
    <phoneticPr fontId="4" type="noConversion"/>
  </si>
  <si>
    <t>+</t>
    <phoneticPr fontId="4" type="noConversion"/>
  </si>
  <si>
    <t>■ 유효자유도</t>
    <phoneticPr fontId="4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</si>
  <si>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4" type="noConversion"/>
  </si>
  <si>
    <t>■ t 분포표</t>
    <phoneticPr fontId="4" type="noConversion"/>
  </si>
  <si>
    <t>신뢰수준(%)</t>
    <phoneticPr fontId="4" type="noConversion"/>
  </si>
  <si>
    <t>■ 불확도 총괄표</t>
    <phoneticPr fontId="4" type="noConversion"/>
  </si>
  <si>
    <t>확률분포</t>
    <phoneticPr fontId="4" type="noConversion"/>
  </si>
  <si>
    <t>표준분동</t>
    <phoneticPr fontId="4" type="noConversion"/>
  </si>
  <si>
    <t>이름값</t>
    <phoneticPr fontId="4" type="noConversion"/>
  </si>
  <si>
    <t xml:space="preserve"> 성적서발급번호(Certificate No) :</t>
    <phoneticPr fontId="4" type="noConversion"/>
  </si>
  <si>
    <t>교정일자</t>
    <phoneticPr fontId="4" type="noConversion"/>
  </si>
  <si>
    <t>Correction</t>
    <phoneticPr fontId="4" type="noConversion"/>
  </si>
  <si>
    <t>명목값</t>
    <phoneticPr fontId="4" type="noConversion"/>
  </si>
  <si>
    <t>명목값</t>
    <phoneticPr fontId="4" type="noConversion"/>
  </si>
  <si>
    <t>#1</t>
    <phoneticPr fontId="4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</si>
  <si>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</si>
  <si>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</si>
  <si>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</si>
  <si>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</si>
  <si>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</si>
  <si>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</si>
  <si>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</si>
  <si>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</si>
  <si>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</si>
  <si>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</si>
  <si>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</si>
  <si>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</si>
  <si>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</si>
  <si>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</si>
  <si>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</si>
  <si>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</si>
  <si>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</si>
  <si>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</si>
  <si>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</si>
  <si>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</si>
  <si>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</si>
  <si>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</si>
  <si>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</si>
  <si>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</si>
  <si>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</si>
  <si>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</si>
  <si>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</si>
  <si>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</si>
  <si>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</si>
  <si>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</si>
  <si>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</si>
  <si>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</si>
  <si>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</si>
  <si>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</si>
  <si>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</si>
  <si>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</si>
  <si>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</si>
  <si>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</si>
  <si>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</si>
  <si>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분동밀도</t>
    <phoneticPr fontId="4" type="noConversion"/>
  </si>
  <si>
    <t>WEIGHT CALIBRATION DATA</t>
    <phoneticPr fontId="4" type="noConversion"/>
  </si>
  <si>
    <t>BALANCE CALIBRATION DATA</t>
    <phoneticPr fontId="4" type="noConversion"/>
  </si>
  <si>
    <t>O1</t>
    <phoneticPr fontId="4" type="noConversion"/>
  </si>
  <si>
    <t>O3</t>
    <phoneticPr fontId="4" type="noConversion"/>
  </si>
  <si>
    <t>O5</t>
    <phoneticPr fontId="4" type="noConversion"/>
  </si>
  <si>
    <t>O7</t>
    <phoneticPr fontId="4" type="noConversion"/>
  </si>
  <si>
    <t>O9</t>
    <phoneticPr fontId="4" type="noConversion"/>
  </si>
  <si>
    <t>O11</t>
    <phoneticPr fontId="4" type="noConversion"/>
  </si>
  <si>
    <t>O13</t>
    <phoneticPr fontId="4" type="noConversion"/>
  </si>
  <si>
    <t>O15</t>
    <phoneticPr fontId="4" type="noConversion"/>
  </si>
  <si>
    <t>O17</t>
    <phoneticPr fontId="4" type="noConversion"/>
  </si>
  <si>
    <t>O19</t>
    <phoneticPr fontId="4" type="noConversion"/>
  </si>
  <si>
    <t>O21</t>
    <phoneticPr fontId="4" type="noConversion"/>
  </si>
  <si>
    <t>O23</t>
    <phoneticPr fontId="4" type="noConversion"/>
  </si>
  <si>
    <t>CMC_1</t>
    <phoneticPr fontId="4" type="noConversion"/>
  </si>
  <si>
    <t>저울분해능</t>
    <phoneticPr fontId="4" type="noConversion"/>
  </si>
  <si>
    <t>분동번호</t>
    <phoneticPr fontId="4" type="noConversion"/>
  </si>
  <si>
    <t>등급</t>
    <phoneticPr fontId="4" type="noConversion"/>
  </si>
  <si>
    <t>교정값 (g)</t>
    <phoneticPr fontId="4" type="noConversion"/>
  </si>
  <si>
    <t>교정값 (g)</t>
    <phoneticPr fontId="4" type="noConversion"/>
  </si>
  <si>
    <t>분동밀도</t>
    <phoneticPr fontId="4" type="noConversion"/>
  </si>
  <si>
    <t>확장불확도 (mg)</t>
    <phoneticPr fontId="4" type="noConversion"/>
  </si>
  <si>
    <t>확장불확도 (mg)</t>
    <phoneticPr fontId="4" type="noConversion"/>
  </si>
  <si>
    <t>표준분동</t>
    <phoneticPr fontId="4" type="noConversion"/>
  </si>
  <si>
    <t>감도분동</t>
    <phoneticPr fontId="4" type="noConversion"/>
  </si>
  <si>
    <t>최소눈금(g)</t>
    <phoneticPr fontId="4" type="noConversion"/>
  </si>
  <si>
    <t>측정횟수</t>
    <phoneticPr fontId="4" type="noConversion"/>
  </si>
  <si>
    <t>표준분동</t>
  </si>
  <si>
    <t>감도분동</t>
  </si>
  <si>
    <t>명목값</t>
  </si>
  <si>
    <t>기기번호</t>
  </si>
  <si>
    <t>측정횟수</t>
  </si>
  <si>
    <t>분동등급</t>
  </si>
  <si>
    <r>
      <t>Δm</t>
    </r>
    <r>
      <rPr>
        <b/>
        <vertAlign val="subscript"/>
        <sz val="10"/>
        <color indexed="9"/>
        <rFont val="맑은 고딕"/>
        <family val="3"/>
        <charset val="129"/>
      </rPr>
      <t>X</t>
    </r>
    <r>
      <rPr>
        <b/>
        <sz val="10"/>
        <color indexed="9"/>
        <rFont val="맑은 고딕"/>
        <family val="3"/>
        <charset val="129"/>
      </rPr>
      <t>_평균</t>
    </r>
    <phoneticPr fontId="4" type="noConversion"/>
  </si>
  <si>
    <t>분동번호</t>
  </si>
  <si>
    <t>분동밀도</t>
  </si>
  <si>
    <t>확장불확도 (mg)</t>
  </si>
  <si>
    <t>등록번호</t>
  </si>
  <si>
    <t>최소눈금(g)</t>
  </si>
  <si>
    <t>편심계산</t>
    <phoneticPr fontId="4" type="noConversion"/>
  </si>
  <si>
    <t>감도시험</t>
    <phoneticPr fontId="4" type="noConversion"/>
  </si>
  <si>
    <t>B형 평가</t>
    <phoneticPr fontId="4" type="noConversion"/>
  </si>
  <si>
    <t>불확도</t>
    <phoneticPr fontId="4" type="noConversion"/>
  </si>
  <si>
    <r>
      <t xml:space="preserve">± </t>
    </r>
    <r>
      <rPr>
        <i/>
        <sz val="10"/>
        <rFont val="맑은 고딕"/>
        <family val="3"/>
        <charset val="129"/>
        <scheme val="major"/>
      </rPr>
      <t>δ</t>
    </r>
    <r>
      <rPr>
        <vertAlign val="subscript"/>
        <sz val="10"/>
        <rFont val="맑은 고딕"/>
        <family val="3"/>
        <charset val="129"/>
        <scheme val="major"/>
      </rPr>
      <t>m</t>
    </r>
    <r>
      <rPr>
        <sz val="10"/>
        <rFont val="맑은 고딕"/>
        <family val="3"/>
        <charset val="129"/>
        <scheme val="major"/>
      </rPr>
      <t xml:space="preserve"> (mg)</t>
    </r>
    <phoneticPr fontId="4" type="noConversion"/>
  </si>
  <si>
    <t>F1</t>
    <phoneticPr fontId="4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</si>
  <si>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</si>
  <si>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</si>
  <si>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</si>
  <si>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등급외</t>
    <phoneticPr fontId="4" type="noConversion"/>
  </si>
  <si>
    <t>100 kg</t>
  </si>
  <si>
    <t>50 kg</t>
  </si>
  <si>
    <t>20 kg</t>
  </si>
  <si>
    <t>10 kg</t>
  </si>
  <si>
    <t>5 kg</t>
  </si>
  <si>
    <t>2 kg</t>
  </si>
  <si>
    <t>1 kg</t>
  </si>
  <si>
    <t>200 g</t>
    <phoneticPr fontId="4" type="noConversion"/>
  </si>
  <si>
    <t>100 g</t>
    <phoneticPr fontId="4" type="noConversion"/>
  </si>
  <si>
    <t>20 g</t>
    <phoneticPr fontId="4" type="noConversion"/>
  </si>
  <si>
    <t>10 g</t>
    <phoneticPr fontId="4" type="noConversion"/>
  </si>
  <si>
    <t>1 g</t>
    <phoneticPr fontId="4" type="noConversion"/>
  </si>
  <si>
    <t>500 mg</t>
  </si>
  <si>
    <t>200 mg</t>
  </si>
  <si>
    <t>100 mg</t>
  </si>
  <si>
    <t>50 mg</t>
  </si>
  <si>
    <t>20 mg</t>
  </si>
  <si>
    <t>10 mg</t>
  </si>
  <si>
    <t>5 mg</t>
  </si>
  <si>
    <t>2 mg</t>
  </si>
  <si>
    <t>1 mg</t>
  </si>
  <si>
    <t>분동의 등급별 최대 허용 오차 (OIML)</t>
    <phoneticPr fontId="4" type="noConversion"/>
  </si>
  <si>
    <t>mg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</si>
  <si>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등급판별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</si>
  <si>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</si>
  <si>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기타정보</t>
    </r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</si>
  <si>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</si>
  <si>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불확도과다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</si>
  <si>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자리수</t>
    </r>
    <phoneticPr fontId="4" type="noConversion"/>
  </si>
  <si>
    <t>0.00</t>
    <phoneticPr fontId="4" type="noConversion"/>
  </si>
  <si>
    <t>0.000 000</t>
    <phoneticPr fontId="4" type="noConversion"/>
  </si>
  <si>
    <t>0.0</t>
    <phoneticPr fontId="4" type="noConversion"/>
  </si>
  <si>
    <t>Unit</t>
    <phoneticPr fontId="4" type="noConversion"/>
  </si>
  <si>
    <r>
      <rPr>
        <sz val="9"/>
        <rFont val="돋움"/>
        <family val="3"/>
        <charset val="129"/>
      </rPr>
      <t>μ</t>
    </r>
    <r>
      <rPr>
        <sz val="9"/>
        <rFont val="Tahoma"/>
        <family val="2"/>
      </rPr>
      <t>g</t>
    </r>
    <phoneticPr fontId="4" type="noConversion"/>
  </si>
  <si>
    <t>mg</t>
    <phoneticPr fontId="4" type="noConversion"/>
  </si>
  <si>
    <t>g</t>
    <phoneticPr fontId="4" type="noConversion"/>
  </si>
  <si>
    <t>kg</t>
    <phoneticPr fontId="4" type="noConversion"/>
  </si>
  <si>
    <r>
      <rPr>
        <sz val="9"/>
        <rFont val="돋움"/>
        <family val="3"/>
        <charset val="129"/>
      </rPr>
      <t>μ</t>
    </r>
    <r>
      <rPr>
        <sz val="9"/>
        <rFont val="Tahoma"/>
        <family val="2"/>
      </rPr>
      <t>g</t>
    </r>
    <phoneticPr fontId="4" type="noConversion"/>
  </si>
  <si>
    <t>0.000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</si>
  <si>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공기밀도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</si>
  <si>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평균온도</t>
    </r>
    <r>
      <rPr>
        <b/>
        <sz val="10"/>
        <color indexed="9"/>
        <rFont val="Tahoma"/>
        <family val="2"/>
      </rPr>
      <t>(</t>
    </r>
    <r>
      <rPr>
        <b/>
        <sz val="10"/>
        <color indexed="9"/>
        <rFont val="맑은 고딕"/>
        <family val="3"/>
        <charset val="129"/>
      </rPr>
      <t>℃</t>
    </r>
    <r>
      <rPr>
        <b/>
        <sz val="10"/>
        <color indexed="9"/>
        <rFont val="Tahoma"/>
        <family val="2"/>
      </rPr>
      <t>)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</si>
  <si>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평균습도</t>
    </r>
    <r>
      <rPr>
        <b/>
        <sz val="10"/>
        <color indexed="9"/>
        <rFont val="Tahoma"/>
        <family val="2"/>
      </rPr>
      <t>(%R.H.)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</si>
  <si>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평균기압</t>
    </r>
    <r>
      <rPr>
        <b/>
        <sz val="10"/>
        <color indexed="9"/>
        <rFont val="Tahoma"/>
        <family val="2"/>
      </rPr>
      <t>(Pa)</t>
    </r>
    <phoneticPr fontId="4" type="noConversion"/>
  </si>
  <si>
    <r>
      <rPr>
        <b/>
        <sz val="10"/>
        <color indexed="9"/>
        <rFont val="맑은 고딕"/>
        <family val="3"/>
        <charset val="129"/>
      </rPr>
      <t>공기밀도</t>
    </r>
    <r>
      <rPr>
        <b/>
        <sz val="10"/>
        <color indexed="9"/>
        <rFont val="Tahoma"/>
        <family val="2"/>
      </rPr>
      <t>(kg/m</t>
    </r>
    <r>
      <rPr>
        <vertAlign val="superscript"/>
        <sz val="10"/>
        <rFont val="Tahoma"/>
        <family val="2"/>
      </rPr>
      <t>3</t>
    </r>
    <r>
      <rPr>
        <sz val="10"/>
        <rFont val="Tahoma"/>
        <family val="2"/>
      </rPr>
      <t>)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</si>
  <si>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분동정보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</si>
  <si>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성적서용</t>
    </r>
    <phoneticPr fontId="4" type="noConversion"/>
  </si>
  <si>
    <t>분동번호</t>
    <phoneticPr fontId="4" type="noConversion"/>
  </si>
  <si>
    <t>시험분동</t>
    <phoneticPr fontId="4" type="noConversion"/>
  </si>
  <si>
    <t>저울</t>
    <phoneticPr fontId="4" type="noConversion"/>
  </si>
  <si>
    <t>측정불확도</t>
    <phoneticPr fontId="4" type="noConversion"/>
  </si>
  <si>
    <t>기준값 (g)</t>
    <phoneticPr fontId="4" type="noConversion"/>
  </si>
  <si>
    <t>최소눈금(mg)</t>
    <phoneticPr fontId="4" type="noConversion"/>
  </si>
  <si>
    <t>g</t>
    <phoneticPr fontId="4" type="noConversion"/>
  </si>
  <si>
    <t>mg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</si>
  <si>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</si>
  <si>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t>합성표준</t>
    <phoneticPr fontId="4" type="noConversion"/>
  </si>
  <si>
    <t>포함인자</t>
    <phoneticPr fontId="4" type="noConversion"/>
  </si>
  <si>
    <t>확장불확도</t>
    <phoneticPr fontId="4" type="noConversion"/>
  </si>
  <si>
    <r>
      <t>(1/3)δ</t>
    </r>
    <r>
      <rPr>
        <b/>
        <vertAlign val="subscript"/>
        <sz val="10"/>
        <color indexed="9"/>
        <rFont val="맑은 고딕"/>
        <family val="3"/>
        <charset val="129"/>
      </rPr>
      <t>m</t>
    </r>
    <phoneticPr fontId="4" type="noConversion"/>
  </si>
  <si>
    <t>적용명목값</t>
    <phoneticPr fontId="4" type="noConversion"/>
  </si>
  <si>
    <r>
      <t>δ</t>
    </r>
    <r>
      <rPr>
        <b/>
        <vertAlign val="subscript"/>
        <sz val="10"/>
        <color indexed="9"/>
        <rFont val="맑은 고딕"/>
        <family val="3"/>
        <charset val="129"/>
      </rPr>
      <t>m</t>
    </r>
    <phoneticPr fontId="4" type="noConversion"/>
  </si>
  <si>
    <r>
      <t>m</t>
    </r>
    <r>
      <rPr>
        <b/>
        <vertAlign val="subscript"/>
        <sz val="10"/>
        <color indexed="9"/>
        <rFont val="맑은 고딕"/>
        <family val="3"/>
        <charset val="129"/>
      </rPr>
      <t>0</t>
    </r>
    <r>
      <rPr>
        <b/>
        <sz val="10"/>
        <color indexed="9"/>
        <rFont val="맑은 고딕"/>
        <family val="3"/>
        <charset val="129"/>
      </rPr>
      <t>-(δ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-U)</t>
    </r>
    <phoneticPr fontId="4" type="noConversion"/>
  </si>
  <si>
    <r>
      <t>m</t>
    </r>
    <r>
      <rPr>
        <b/>
        <vertAlign val="subscript"/>
        <sz val="10"/>
        <color indexed="9"/>
        <rFont val="맑은 고딕"/>
        <family val="3"/>
        <charset val="129"/>
      </rPr>
      <t>0</t>
    </r>
    <r>
      <rPr>
        <b/>
        <sz val="10"/>
        <color indexed="9"/>
        <rFont val="맑은 고딕"/>
        <family val="3"/>
        <charset val="129"/>
      </rPr>
      <t>+(δ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-U)</t>
    </r>
    <phoneticPr fontId="4" type="noConversion"/>
  </si>
  <si>
    <t>불만족?</t>
    <phoneticPr fontId="4" type="noConversion"/>
  </si>
  <si>
    <t>신뢰수준(%)</t>
    <phoneticPr fontId="4" type="noConversion"/>
  </si>
  <si>
    <t>A형 평가</t>
    <phoneticPr fontId="4" type="noConversion"/>
  </si>
  <si>
    <t>부력보정</t>
    <phoneticPr fontId="4" type="noConversion"/>
  </si>
  <si>
    <t>저울감도</t>
    <phoneticPr fontId="4" type="noConversion"/>
  </si>
  <si>
    <t>자성</t>
    <phoneticPr fontId="4" type="noConversion"/>
  </si>
  <si>
    <t>저울 불확도</t>
    <phoneticPr fontId="4" type="noConversion"/>
  </si>
  <si>
    <t>(U, mg)</t>
    <phoneticPr fontId="4" type="noConversion"/>
  </si>
  <si>
    <t>값</t>
    <phoneticPr fontId="4" type="noConversion"/>
  </si>
  <si>
    <t>단위</t>
    <phoneticPr fontId="4" type="noConversion"/>
  </si>
  <si>
    <t>선택 (mg)</t>
    <phoneticPr fontId="4" type="noConversion"/>
  </si>
  <si>
    <t>(g)</t>
    <phoneticPr fontId="4" type="noConversion"/>
  </si>
  <si>
    <t>F2</t>
    <phoneticPr fontId="4" type="noConversion"/>
  </si>
  <si>
    <t>500 g</t>
    <phoneticPr fontId="4" type="noConversion"/>
  </si>
  <si>
    <t>50 g</t>
    <phoneticPr fontId="4" type="noConversion"/>
  </si>
  <si>
    <t>5 g</t>
    <phoneticPr fontId="4" type="noConversion"/>
  </si>
  <si>
    <t>2 g</t>
    <phoneticPr fontId="4" type="noConversion"/>
  </si>
  <si>
    <t>O22</t>
    <phoneticPr fontId="4" type="noConversion"/>
  </si>
  <si>
    <r>
      <t xml:space="preserve">kg </t>
    </r>
    <r>
      <rPr>
        <sz val="10"/>
        <rFont val="돋움"/>
        <family val="3"/>
        <charset val="129"/>
      </rPr>
      <t>이하</t>
    </r>
    <phoneticPr fontId="4" type="noConversion"/>
  </si>
  <si>
    <r>
      <t xml:space="preserve">kg </t>
    </r>
    <r>
      <rPr>
        <sz val="10"/>
        <rFont val="돋움"/>
        <family val="3"/>
        <charset val="129"/>
      </rPr>
      <t>초과</t>
    </r>
    <phoneticPr fontId="4" type="noConversion"/>
  </si>
  <si>
    <t>■ 교정 결과</t>
    <phoneticPr fontId="4" type="noConversion"/>
  </si>
  <si>
    <t>보정값</t>
    <phoneticPr fontId="4" type="noConversion"/>
  </si>
  <si>
    <t>상용질량값</t>
    <phoneticPr fontId="4" type="noConversion"/>
  </si>
  <si>
    <t>◇ 보정값 = 상용질량값 - 명목값</t>
    <phoneticPr fontId="4" type="noConversion"/>
  </si>
  <si>
    <t>◇ '*' 표시가 된 분동은 { |보정값|+측정불확도 } 가 최대허용오차를 초과하는 분동을 나타냄.</t>
    <phoneticPr fontId="4" type="noConversion"/>
  </si>
  <si>
    <t>■ Calibration Result</t>
  </si>
  <si>
    <t>value</t>
    <phoneticPr fontId="4" type="noConversion"/>
  </si>
  <si>
    <t>Nominal</t>
    <phoneticPr fontId="4" type="noConversion"/>
  </si>
  <si>
    <t>Conventioanl</t>
    <phoneticPr fontId="4" type="noConversion"/>
  </si>
  <si>
    <t>Mass</t>
    <phoneticPr fontId="4" type="noConversion"/>
  </si>
  <si>
    <t xml:space="preserve"> Measurement</t>
    <phoneticPr fontId="4" type="noConversion"/>
  </si>
  <si>
    <t>◇ Correction = Conventioanl Mass - Nominal value</t>
    <phoneticPr fontId="4" type="noConversion"/>
  </si>
  <si>
    <t>불만족?</t>
    <phoneticPr fontId="4" type="noConversion"/>
  </si>
  <si>
    <t>만족?</t>
    <phoneticPr fontId="4" type="noConversion"/>
  </si>
  <si>
    <t xml:space="preserve">◇ '*' Marked weight is Indicated that </t>
    <phoneticPr fontId="4" type="noConversion"/>
  </si>
  <si>
    <t xml:space="preserve">   {|Correction| + Uncertainty} have exceeded maximum tolerance.</t>
    <phoneticPr fontId="4" type="noConversion"/>
  </si>
  <si>
    <t>분동등급</t>
    <phoneticPr fontId="4" type="noConversion"/>
  </si>
  <si>
    <t>Spec</t>
    <phoneticPr fontId="4" type="noConversion"/>
  </si>
  <si>
    <r>
      <rPr>
        <b/>
        <sz val="9"/>
        <color indexed="9"/>
        <rFont val="돋움"/>
        <family val="3"/>
        <charset val="129"/>
      </rPr>
      <t>값</t>
    </r>
    <phoneticPr fontId="4" type="noConversion"/>
  </si>
  <si>
    <t>Number</t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</si>
  <si>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</si>
  <si>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t>0.000 000 000</t>
    <phoneticPr fontId="4" type="noConversion"/>
  </si>
  <si>
    <t>0.000 000 00</t>
    <phoneticPr fontId="4" type="noConversion"/>
  </si>
  <si>
    <t>0.000 000 0</t>
    <phoneticPr fontId="4" type="noConversion"/>
  </si>
  <si>
    <t>#</t>
    <phoneticPr fontId="4" type="noConversion"/>
  </si>
  <si>
    <t>0.000 00</t>
    <phoneticPr fontId="4" type="noConversion"/>
  </si>
  <si>
    <t>##</t>
    <phoneticPr fontId="4" type="noConversion"/>
  </si>
  <si>
    <t>0.000 0</t>
    <phoneticPr fontId="4" type="noConversion"/>
  </si>
  <si>
    <t># ##</t>
  </si>
  <si>
    <t>## ##</t>
  </si>
  <si>
    <t>### ##</t>
  </si>
  <si>
    <t># ### ##</t>
  </si>
  <si>
    <t>## ### ##</t>
  </si>
  <si>
    <t>### ### ##</t>
    <phoneticPr fontId="4" type="noConversion"/>
  </si>
  <si>
    <t>사용?</t>
    <phoneticPr fontId="4" type="noConversion"/>
  </si>
  <si>
    <t>보정값</t>
    <phoneticPr fontId="4" type="noConversion"/>
  </si>
  <si>
    <t>측정불확도</t>
    <phoneticPr fontId="4" type="noConversion"/>
  </si>
  <si>
    <t>배율</t>
    <phoneticPr fontId="4" type="noConversion"/>
  </si>
  <si>
    <t>소수점</t>
    <phoneticPr fontId="4" type="noConversion"/>
  </si>
  <si>
    <t>Number Format</t>
    <phoneticPr fontId="4" type="noConversion"/>
  </si>
  <si>
    <t>상용질량</t>
    <phoneticPr fontId="4" type="noConversion"/>
  </si>
  <si>
    <t>측정불확도</t>
    <phoneticPr fontId="4" type="noConversion"/>
  </si>
  <si>
    <t>mg</t>
    <phoneticPr fontId="4" type="noConversion"/>
  </si>
  <si>
    <t>자리수</t>
    <phoneticPr fontId="4" type="noConversion"/>
  </si>
  <si>
    <t>보정값</t>
    <phoneticPr fontId="4" type="noConversion"/>
  </si>
  <si>
    <t>상용질량</t>
    <phoneticPr fontId="4" type="noConversion"/>
  </si>
  <si>
    <t>불확도</t>
    <phoneticPr fontId="4" type="noConversion"/>
  </si>
  <si>
    <t>초과?</t>
    <phoneticPr fontId="4" type="noConversion"/>
  </si>
  <si>
    <t>불확도</t>
    <phoneticPr fontId="4" type="noConversion"/>
  </si>
  <si>
    <t>과다?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</si>
  <si>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합불판정</t>
    </r>
    <phoneticPr fontId="4" type="noConversion"/>
  </si>
  <si>
    <r>
      <rPr>
        <b/>
        <sz val="9"/>
        <color indexed="9"/>
        <rFont val="돋움"/>
        <family val="3"/>
        <charset val="129"/>
      </rPr>
      <t>범위</t>
    </r>
    <phoneticPr fontId="4" type="noConversion"/>
  </si>
  <si>
    <t>Spec</t>
    <phoneticPr fontId="4" type="noConversion"/>
  </si>
  <si>
    <r>
      <rPr>
        <b/>
        <sz val="9"/>
        <color indexed="9"/>
        <rFont val="돋움"/>
        <family val="3"/>
        <charset val="129"/>
      </rPr>
      <t>판정</t>
    </r>
    <phoneticPr fontId="4" type="noConversion"/>
  </si>
  <si>
    <r>
      <rPr>
        <b/>
        <sz val="9"/>
        <color indexed="9"/>
        <rFont val="돋움"/>
        <family val="3"/>
        <charset val="129"/>
      </rPr>
      <t>하한</t>
    </r>
    <phoneticPr fontId="4" type="noConversion"/>
  </si>
  <si>
    <r>
      <rPr>
        <b/>
        <sz val="9"/>
        <color indexed="9"/>
        <rFont val="돋움"/>
        <family val="3"/>
        <charset val="129"/>
      </rPr>
      <t>상한</t>
    </r>
    <phoneticPr fontId="4" type="noConversion"/>
  </si>
  <si>
    <t>상용질량 (g)</t>
    <phoneticPr fontId="4" type="noConversion"/>
  </si>
  <si>
    <t>질량 (g)</t>
    <phoneticPr fontId="4" type="noConversion"/>
  </si>
  <si>
    <t>부력보정 불확도</t>
    <phoneticPr fontId="4" type="noConversion"/>
  </si>
  <si>
    <t>∂ρa/∂p</t>
    <phoneticPr fontId="4" type="noConversion"/>
  </si>
  <si>
    <t>∂ρa/∂t</t>
    <phoneticPr fontId="4" type="noConversion"/>
  </si>
  <si>
    <t>∂ρa/∂rh</t>
    <phoneticPr fontId="4" type="noConversion"/>
  </si>
  <si>
    <t>℃</t>
    <phoneticPr fontId="4" type="noConversion"/>
  </si>
  <si>
    <t>% R.H.</t>
    <phoneticPr fontId="4" type="noConversion"/>
  </si>
  <si>
    <t>Pa</t>
    <phoneticPr fontId="4" type="noConversion"/>
  </si>
  <si>
    <t>ρa</t>
    <phoneticPr fontId="4" type="noConversion"/>
  </si>
  <si>
    <t>공기밀도 불확도</t>
    <phoneticPr fontId="4" type="noConversion"/>
  </si>
  <si>
    <t>ρ0</t>
    <phoneticPr fontId="4" type="noConversion"/>
  </si>
  <si>
    <t>g</t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</si>
  <si>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b</t>
    </r>
    <phoneticPr fontId="4" type="noConversion"/>
  </si>
  <si>
    <r>
      <t>M</t>
    </r>
    <r>
      <rPr>
        <vertAlign val="subscript"/>
        <sz val="9"/>
        <rFont val="맑은 고딕"/>
        <family val="3"/>
        <charset val="129"/>
        <scheme val="minor"/>
      </rPr>
      <t>SC</t>
    </r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</si>
  <si>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inor"/>
      </rPr>
      <t>S</t>
    </r>
    <phoneticPr fontId="4" type="noConversion"/>
  </si>
  <si>
    <r>
      <t>d</t>
    </r>
    <r>
      <rPr>
        <vertAlign val="subscript"/>
        <sz val="9"/>
        <rFont val="맑은 고딕"/>
        <family val="3"/>
        <charset val="129"/>
        <scheme val="minor"/>
      </rPr>
      <t>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</si>
  <si>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ρa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</si>
  <si>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dT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</si>
  <si>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dS</t>
    </r>
    <phoneticPr fontId="4" type="noConversion"/>
  </si>
  <si>
    <r>
      <t>u</t>
    </r>
    <r>
      <rPr>
        <vertAlign val="superscript"/>
        <sz val="9"/>
        <rFont val="맑은 고딕"/>
        <family val="3"/>
        <charset val="129"/>
        <scheme val="minor"/>
      </rPr>
      <t>2</t>
    </r>
    <r>
      <rPr>
        <vertAlign val="subscript"/>
        <sz val="9"/>
        <rFont val="맑은 고딕"/>
        <family val="3"/>
        <charset val="129"/>
        <scheme val="minor"/>
      </rPr>
      <t>ρa</t>
    </r>
    <phoneticPr fontId="4" type="noConversion"/>
  </si>
  <si>
    <r>
      <t>u</t>
    </r>
    <r>
      <rPr>
        <vertAlign val="superscript"/>
        <sz val="9"/>
        <rFont val="맑은 고딕"/>
        <family val="3"/>
        <charset val="129"/>
        <scheme val="minor"/>
      </rPr>
      <t>2</t>
    </r>
    <r>
      <rPr>
        <vertAlign val="subscript"/>
        <sz val="9"/>
        <rFont val="맑은 고딕"/>
        <family val="3"/>
        <charset val="129"/>
        <scheme val="minor"/>
      </rPr>
      <t>F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</si>
  <si>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p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</si>
  <si>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t</t>
    </r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</si>
  <si>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rh</t>
    </r>
    <phoneticPr fontId="4" type="noConversion"/>
  </si>
  <si>
    <r>
      <t>g/cm</t>
    </r>
    <r>
      <rPr>
        <vertAlign val="superscript"/>
        <sz val="9"/>
        <rFont val="맑은 고딕"/>
        <family val="3"/>
        <charset val="129"/>
        <scheme val="minor"/>
      </rPr>
      <t>3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</si>
  <si>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·Pa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</si>
  <si>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·K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</si>
  <si>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r>
      <t>g·cm</t>
    </r>
    <r>
      <rPr>
        <vertAlign val="superscript"/>
        <sz val="9"/>
        <rFont val="맑은 고딕"/>
        <family val="3"/>
        <charset val="129"/>
        <scheme val="minor"/>
      </rPr>
      <t>-3</t>
    </r>
    <r>
      <rPr>
        <sz val="9"/>
        <rFont val="맑은 고딕"/>
        <family val="3"/>
        <charset val="129"/>
        <scheme val="minor"/>
      </rPr>
      <t>·%R.H.</t>
    </r>
    <r>
      <rPr>
        <vertAlign val="superscript"/>
        <sz val="9"/>
        <rFont val="맑은 고딕"/>
        <family val="3"/>
        <charset val="129"/>
        <scheme val="minor"/>
      </rPr>
      <t>-1</t>
    </r>
    <phoneticPr fontId="4" type="noConversion"/>
  </si>
  <si>
    <t>변화량 (mg)</t>
    <phoneticPr fontId="4" type="noConversion"/>
  </si>
  <si>
    <t>평균변화량</t>
    <phoneticPr fontId="4" type="noConversion"/>
  </si>
  <si>
    <t>불안정성 불확도 u inst</t>
    <phoneticPr fontId="4" type="noConversion"/>
  </si>
  <si>
    <t>20 kg</t>
    <phoneticPr fontId="4" type="noConversion"/>
  </si>
  <si>
    <t>10 kg</t>
    <phoneticPr fontId="4" type="noConversion"/>
  </si>
  <si>
    <t>5 kg</t>
    <phoneticPr fontId="4" type="noConversion"/>
  </si>
  <si>
    <t>2 kg</t>
    <phoneticPr fontId="4" type="noConversion"/>
  </si>
  <si>
    <t>2 kg´</t>
    <phoneticPr fontId="4" type="noConversion"/>
  </si>
  <si>
    <t>1 kg</t>
    <phoneticPr fontId="4" type="noConversion"/>
  </si>
  <si>
    <t>200 g´</t>
    <phoneticPr fontId="4" type="noConversion"/>
  </si>
  <si>
    <t>20 g´</t>
    <phoneticPr fontId="4" type="noConversion"/>
  </si>
  <si>
    <t>2 g´</t>
    <phoneticPr fontId="4" type="noConversion"/>
  </si>
  <si>
    <t>200 mg´</t>
  </si>
  <si>
    <t>20 mg´</t>
  </si>
  <si>
    <t>2 mg´</t>
  </si>
  <si>
    <t>분동</t>
    <phoneticPr fontId="4" type="noConversion"/>
  </si>
  <si>
    <t>불안정성</t>
    <phoneticPr fontId="4" type="noConversion"/>
  </si>
  <si>
    <t>명목값</t>
    <phoneticPr fontId="4" type="noConversion"/>
  </si>
  <si>
    <t>기준값</t>
    <phoneticPr fontId="4" type="noConversion"/>
  </si>
  <si>
    <t>기준값(g)</t>
    <phoneticPr fontId="4" type="noConversion"/>
  </si>
  <si>
    <t>u inst</t>
    <phoneticPr fontId="4" type="noConversion"/>
  </si>
  <si>
    <r>
      <t>u</t>
    </r>
    <r>
      <rPr>
        <vertAlign val="subscript"/>
        <sz val="9"/>
        <rFont val="맑은 고딕"/>
        <family val="3"/>
        <charset val="129"/>
        <scheme val="minor"/>
      </rPr>
      <t>b</t>
    </r>
    <r>
      <rPr>
        <vertAlign val="superscript"/>
        <sz val="9"/>
        <rFont val="맑은 고딕"/>
        <family val="3"/>
        <charset val="129"/>
        <scheme val="minor"/>
      </rPr>
      <t>2</t>
    </r>
    <phoneticPr fontId="4" type="noConversion"/>
  </si>
  <si>
    <r>
      <t>g/cm</t>
    </r>
    <r>
      <rPr>
        <vertAlign val="superscript"/>
        <sz val="9"/>
        <rFont val="맑은 고딕"/>
        <family val="3"/>
        <charset val="129"/>
        <scheme val="minor"/>
      </rPr>
      <t>3</t>
    </r>
    <phoneticPr fontId="4" type="noConversion"/>
  </si>
  <si>
    <t>N.F</t>
    <phoneticPr fontId="4" type="noConversion"/>
  </si>
  <si>
    <t>data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</si>
  <si>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</si>
  <si>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</si>
  <si>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</si>
  <si>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</si>
  <si>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교정일자</t>
    <phoneticPr fontId="4" type="noConversion"/>
  </si>
  <si>
    <t>분동 식별 표기</t>
    <phoneticPr fontId="4" type="noConversion"/>
  </si>
  <si>
    <t>질량 (g)</t>
    <phoneticPr fontId="4" type="noConversion"/>
  </si>
  <si>
    <t>상용질량 (g)</t>
    <phoneticPr fontId="4" type="noConversion"/>
  </si>
  <si>
    <t>측정불확도 (mg)</t>
    <phoneticPr fontId="4" type="noConversion"/>
  </si>
  <si>
    <t>사용저울</t>
    <phoneticPr fontId="4" type="noConversion"/>
  </si>
  <si>
    <t>표준분동</t>
    <phoneticPr fontId="4" type="noConversion"/>
  </si>
  <si>
    <t>감도분동</t>
    <phoneticPr fontId="4" type="noConversion"/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</si>
  <si>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</t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</si>
  <si>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</si>
  <si>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t>중심</t>
    <phoneticPr fontId="4" type="noConversion"/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</si>
  <si>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</si>
  <si>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</si>
  <si>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t>전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</si>
  <si>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</si>
  <si>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</si>
  <si>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후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</si>
  <si>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</si>
  <si>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/>
    </r>
  </si>
  <si>
    <t>좌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</si>
  <si>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9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</si>
  <si>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/>
    </r>
  </si>
  <si>
    <t>우</t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</si>
  <si>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</si>
  <si>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12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</si>
  <si>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13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</si>
  <si>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14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</si>
  <si>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15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</si>
  <si>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16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</si>
  <si>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17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</si>
  <si>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18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</si>
  <si>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19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</si>
  <si>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20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</si>
  <si>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21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</si>
  <si>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22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</si>
  <si>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b/>
        <vertAlign val="subscript"/>
        <sz val="11"/>
        <color theme="0"/>
        <rFont val="맑은 고딕"/>
        <family val="3"/>
        <charset val="129"/>
        <scheme val="minor"/>
      </rPr>
      <t>23</t>
    </r>
    <r>
      <rPr>
        <sz val="11"/>
        <color theme="1"/>
        <rFont val="맑은 고딕"/>
        <family val="2"/>
        <charset val="129"/>
        <scheme val="minor"/>
      </rPr>
      <t/>
    </r>
  </si>
  <si>
    <t>중심</t>
    <phoneticPr fontId="4" type="noConversion"/>
  </si>
  <si>
    <t>상용질량 (g)</t>
    <phoneticPr fontId="4" type="noConversion"/>
  </si>
  <si>
    <t>측정불확도 (mg)</t>
    <phoneticPr fontId="4" type="noConversion"/>
  </si>
  <si>
    <t>사용저울</t>
    <phoneticPr fontId="4" type="noConversion"/>
  </si>
  <si>
    <t>질량 (g)</t>
    <phoneticPr fontId="4" type="noConversion"/>
  </si>
  <si>
    <t>표준분동</t>
    <phoneticPr fontId="4" type="noConversion"/>
  </si>
  <si>
    <t>시험분동</t>
    <phoneticPr fontId="4" type="noConversion"/>
  </si>
  <si>
    <t>N.F</t>
    <phoneticPr fontId="4" type="noConversion"/>
  </si>
  <si>
    <t>질량 비교기 편심오차</t>
    <phoneticPr fontId="4" type="noConversion"/>
  </si>
  <si>
    <t>(g)</t>
    <phoneticPr fontId="4" type="noConversion"/>
  </si>
  <si>
    <t>■ 측정 결과</t>
    <phoneticPr fontId="4" type="noConversion"/>
  </si>
  <si>
    <t>1. 분동 식별 표기</t>
    <phoneticPr fontId="4" type="noConversion"/>
  </si>
  <si>
    <r>
      <t>(kg/cm</t>
    </r>
    <r>
      <rPr>
        <vertAlign val="superscript"/>
        <sz val="10"/>
        <rFont val="맑은 고딕"/>
        <family val="3"/>
        <charset val="129"/>
        <scheme val="minor"/>
      </rPr>
      <t>3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</si>
  <si>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</si>
  <si>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12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</si>
  <si>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3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</si>
  <si>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14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</si>
  <si>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2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</si>
  <si>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5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</si>
  <si>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13</t>
    </r>
    <phoneticPr fontId="4" type="noConversion"/>
  </si>
  <si>
    <t>위치</t>
    <phoneticPr fontId="4" type="noConversion"/>
  </si>
  <si>
    <t>■ 합성표준불확도 관계식</t>
    <phoneticPr fontId="4" type="noConversion"/>
  </si>
  <si>
    <t>입력량</t>
    <phoneticPr fontId="4" type="noConversion"/>
  </si>
  <si>
    <t>표준불확도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</si>
  <si>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</si>
  <si>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</si>
  <si>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</si>
  <si>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</si>
  <si>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</si>
  <si>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</si>
  <si>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</t>
    </r>
    <phoneticPr fontId="4" type="noConversion"/>
  </si>
  <si>
    <t>A</t>
    <phoneticPr fontId="4" type="noConversion"/>
  </si>
  <si>
    <t>C</t>
    <phoneticPr fontId="4" type="noConversion"/>
  </si>
  <si>
    <t>I</t>
    <phoneticPr fontId="4" type="noConversion"/>
  </si>
  <si>
    <t>-</t>
    <phoneticPr fontId="4" type="noConversion"/>
  </si>
  <si>
    <t>■ 표준불확도 성분의 계산</t>
    <phoneticPr fontId="4" type="noConversion"/>
  </si>
  <si>
    <r>
      <t xml:space="preserve">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</si>
  <si>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=</t>
    <phoneticPr fontId="4" type="noConversion"/>
  </si>
  <si>
    <t>-1 ×</t>
    <phoneticPr fontId="4" type="noConversion"/>
  </si>
  <si>
    <t>×</t>
    <phoneticPr fontId="4" type="noConversion"/>
  </si>
  <si>
    <t>각각의 불확도를 추정하면</t>
    <phoneticPr fontId="4" type="noConversion"/>
  </si>
  <si>
    <t>※</t>
    <phoneticPr fontId="4" type="noConversion"/>
  </si>
  <si>
    <t>는 표준 분동과 시험 분동을 각각 읽기 때문에 생긴 것이다.</t>
    <phoneticPr fontId="4" type="noConversion"/>
  </si>
  <si>
    <r>
      <rPr>
        <i/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inor"/>
      </rPr>
      <t xml:space="preserve"> : 편심오차 시험시 분동 위치의 간격 (전후 혹은 좌우)</t>
    </r>
    <phoneticPr fontId="4" type="noConversion"/>
  </si>
  <si>
    <r>
      <rPr>
        <i/>
        <sz val="10"/>
        <rFont val="Times New Roman"/>
        <family val="1"/>
      </rPr>
      <t>d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inor"/>
      </rPr>
      <t xml:space="preserve"> : 저울 팬 중심에서 한쪽 끝까지의 거리</t>
    </r>
    <phoneticPr fontId="4" type="noConversion"/>
  </si>
  <si>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inor"/>
      </rPr>
      <t xml:space="preserve"> : 편심오차의 최대값과 최소값의 차이</t>
    </r>
    <phoneticPr fontId="4" type="noConversion"/>
  </si>
  <si>
    <t>※ 국제법정계량기구의 권고에 따라 제작된 분동은 자성의 불확도를 '0' 으로 간주한다.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</si>
  <si>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</si>
  <si>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</si>
  <si>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◆ 측정불확도 추정보고서 ◆</t>
    <phoneticPr fontId="4" type="noConversion"/>
  </si>
  <si>
    <t>■ 교정대상기기 사양</t>
    <phoneticPr fontId="4" type="noConversion"/>
  </si>
  <si>
    <t>명목값</t>
    <phoneticPr fontId="4" type="noConversion"/>
  </si>
  <si>
    <t>질량 비교기 분해능</t>
    <phoneticPr fontId="4" type="noConversion"/>
  </si>
  <si>
    <t>측정횟수</t>
    <phoneticPr fontId="4" type="noConversion"/>
  </si>
  <si>
    <t>(mg)</t>
    <phoneticPr fontId="4" type="noConversion"/>
  </si>
  <si>
    <t>질량</t>
    <phoneticPr fontId="4" type="noConversion"/>
  </si>
  <si>
    <t>상용 질량</t>
    <phoneticPr fontId="4" type="noConversion"/>
  </si>
  <si>
    <t>밀도</t>
    <phoneticPr fontId="4" type="noConversion"/>
  </si>
  <si>
    <t>(g)</t>
    <phoneticPr fontId="4" type="noConversion"/>
  </si>
  <si>
    <t>(g)</t>
    <phoneticPr fontId="4" type="noConversion"/>
  </si>
  <si>
    <r>
      <t xml:space="preserve">(mg),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=2</t>
    </r>
    <phoneticPr fontId="4" type="noConversion"/>
  </si>
  <si>
    <t>표준분동, S</t>
    <phoneticPr fontId="4" type="noConversion"/>
  </si>
  <si>
    <t>시험분동, T</t>
    <phoneticPr fontId="4" type="noConversion"/>
  </si>
  <si>
    <t>감도분동, x</t>
    <phoneticPr fontId="4" type="noConversion"/>
  </si>
  <si>
    <t>2. 측정결과</t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</si>
  <si>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</si>
  <si>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5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</si>
  <si>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16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</si>
  <si>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3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</si>
  <si>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7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</si>
  <si>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18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</si>
  <si>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4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</si>
  <si>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9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</si>
  <si>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10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</si>
  <si>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11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</si>
  <si>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12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</si>
  <si>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</si>
  <si>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rFont val="맑은 고딕"/>
        <family val="3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</si>
  <si>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15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</si>
  <si>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16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</si>
  <si>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</si>
  <si>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17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</si>
  <si>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18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</si>
  <si>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9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</si>
  <si>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19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</si>
  <si>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20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</si>
  <si>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</si>
  <si>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21</t>
    </r>
    <r>
      <rPr>
        <sz val="11"/>
        <color theme="1"/>
        <rFont val="맑은 고딕"/>
        <family val="2"/>
        <charset val="129"/>
        <scheme val="minor"/>
      </rPr>
      <t/>
    </r>
  </si>
  <si>
    <r>
      <t>O</t>
    </r>
    <r>
      <rPr>
        <vertAlign val="subscript"/>
        <sz val="10"/>
        <rFont val="맑은 고딕"/>
        <family val="3"/>
        <charset val="129"/>
        <scheme val="minor"/>
      </rPr>
      <t>22</t>
    </r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</si>
  <si>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평균</t>
    </r>
    <phoneticPr fontId="4" type="noConversion"/>
  </si>
  <si>
    <r>
      <t>O</t>
    </r>
    <r>
      <rPr>
        <vertAlign val="subscript"/>
        <sz val="10"/>
        <rFont val="맑은 고딕"/>
        <family val="3"/>
        <charset val="129"/>
        <scheme val="minor"/>
      </rPr>
      <t>23</t>
    </r>
    <r>
      <rPr>
        <sz val="11"/>
        <color theme="1"/>
        <rFont val="맑은 고딕"/>
        <family val="2"/>
        <charset val="129"/>
        <scheme val="minor"/>
      </rPr>
      <t/>
    </r>
  </si>
  <si>
    <t>전</t>
    <phoneticPr fontId="4" type="noConversion"/>
  </si>
  <si>
    <t>후</t>
    <phoneticPr fontId="4" type="noConversion"/>
  </si>
  <si>
    <t>좌</t>
    <phoneticPr fontId="4" type="noConversion"/>
  </si>
  <si>
    <t>우</t>
    <phoneticPr fontId="4" type="noConversion"/>
  </si>
  <si>
    <t>중앙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</si>
  <si>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A</t>
    </r>
    <phoneticPr fontId="4" type="noConversion"/>
  </si>
  <si>
    <t>mg</t>
    <phoneticPr fontId="4" type="noConversion"/>
  </si>
  <si>
    <t>B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</si>
  <si>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</si>
  <si>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N</t>
    </r>
    <phoneticPr fontId="4" type="noConversion"/>
  </si>
  <si>
    <t>D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</si>
  <si>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</si>
  <si>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×10</t>
    <phoneticPr fontId="4" type="noConversion"/>
  </si>
  <si>
    <t>mg</t>
    <phoneticPr fontId="4" type="noConversion"/>
  </si>
  <si>
    <t>×10</t>
    <phoneticPr fontId="4" type="noConversion"/>
  </si>
  <si>
    <t>mg</t>
    <phoneticPr fontId="4" type="noConversion"/>
  </si>
  <si>
    <t>E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</si>
  <si>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ba</t>
    </r>
    <phoneticPr fontId="4" type="noConversion"/>
  </si>
  <si>
    <t>mg</t>
    <phoneticPr fontId="4" type="noConversion"/>
  </si>
  <si>
    <t>mg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</si>
  <si>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</si>
  <si>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-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</si>
  <si>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측정표준불확도의 A형 평가,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A</t>
    </r>
    <phoneticPr fontId="4" type="noConversion"/>
  </si>
  <si>
    <t>A1. 표준불확도 :</t>
    <phoneticPr fontId="4" type="noConversion"/>
  </si>
  <si>
    <r>
      <t>※ 표준편차 (</t>
    </r>
    <r>
      <rPr>
        <i/>
        <sz val="10"/>
        <rFont val="맑은 고딕"/>
        <family val="3"/>
        <charset val="129"/>
        <scheme val="minor"/>
      </rPr>
      <t>s</t>
    </r>
    <r>
      <rPr>
        <sz val="10"/>
        <rFont val="맑은 고딕"/>
        <family val="3"/>
        <charset val="129"/>
        <scheme val="minor"/>
      </rPr>
      <t>) =</t>
    </r>
    <phoneticPr fontId="4" type="noConversion"/>
  </si>
  <si>
    <t>=</t>
    <phoneticPr fontId="4" type="noConversion"/>
  </si>
  <si>
    <t>A2. 확률분포 :</t>
    <phoneticPr fontId="4" type="noConversion"/>
  </si>
  <si>
    <t>t</t>
    <phoneticPr fontId="4" type="noConversion"/>
  </si>
  <si>
    <t>A3. 감도계수 :</t>
    <phoneticPr fontId="4" type="noConversion"/>
  </si>
  <si>
    <t>A4. 불확도 기여량 :</t>
    <phoneticPr fontId="4" type="noConversion"/>
  </si>
  <si>
    <t>A5. 자유도 :</t>
    <phoneticPr fontId="4" type="noConversion"/>
  </si>
  <si>
    <r>
      <rPr>
        <b/>
        <sz val="10"/>
        <rFont val="맑은 고딕"/>
        <family val="1"/>
        <scheme val="major"/>
      </rPr>
      <t xml:space="preserve">2. 측정표준불확도의 B형 평가,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</t>
    </r>
    <phoneticPr fontId="4" type="noConversion"/>
  </si>
  <si>
    <t>B1. 표준불확도 :</t>
    <phoneticPr fontId="4" type="noConversion"/>
  </si>
  <si>
    <t>+</t>
    <phoneticPr fontId="4" type="noConversion"/>
  </si>
  <si>
    <t>+</t>
    <phoneticPr fontId="4" type="noConversion"/>
  </si>
  <si>
    <t>×10</t>
    <phoneticPr fontId="4" type="noConversion"/>
  </si>
  <si>
    <t>B2. 확률분포 :</t>
    <phoneticPr fontId="4" type="noConversion"/>
  </si>
  <si>
    <t>직사각형</t>
    <phoneticPr fontId="4" type="noConversion"/>
  </si>
  <si>
    <t>B3. 감도계수 :</t>
    <phoneticPr fontId="4" type="noConversion"/>
  </si>
  <si>
    <t>B4. 불확도 기여량 :</t>
    <phoneticPr fontId="4" type="noConversion"/>
  </si>
  <si>
    <t>-1 ×</t>
    <phoneticPr fontId="4" type="noConversion"/>
  </si>
  <si>
    <t>B5.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</si>
  <si>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=</t>
    </r>
    <phoneticPr fontId="4" type="noConversion"/>
  </si>
  <si>
    <t>∞</t>
    <phoneticPr fontId="4" type="noConversion"/>
  </si>
  <si>
    <r>
      <rPr>
        <b/>
        <sz val="10"/>
        <rFont val="맑은 고딕"/>
        <family val="1"/>
        <scheme val="major"/>
      </rPr>
      <t xml:space="preserve">1). 표준분동의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N</t>
    </r>
    <phoneticPr fontId="4" type="noConversion"/>
  </si>
  <si>
    <t>C1. 표준불확도 :</t>
    <phoneticPr fontId="4" type="noConversion"/>
  </si>
  <si>
    <t>C2. 확률분포 :</t>
    <phoneticPr fontId="4" type="noConversion"/>
  </si>
  <si>
    <t>C3. 감도계수 :</t>
    <phoneticPr fontId="4" type="noConversion"/>
  </si>
  <si>
    <t>C4. 불확도 기여량 :</t>
    <phoneticPr fontId="4" type="noConversion"/>
  </si>
  <si>
    <t>C5. 자유도 :</t>
    <phoneticPr fontId="4" type="noConversion"/>
  </si>
  <si>
    <t>가) 사용된 표준분동의 불확도</t>
    <phoneticPr fontId="4" type="noConversion"/>
  </si>
  <si>
    <t>나) 표준분동의 불안정성에 기인된 불확도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</si>
  <si>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inst</t>
    </r>
    <r>
      <rPr>
        <vertAlign val="subscript"/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</si>
  <si>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</si>
  <si>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</si>
  <si>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r>
      <rPr>
        <b/>
        <sz val="10"/>
        <rFont val="맑은 고딕"/>
        <family val="1"/>
        <scheme val="major"/>
      </rPr>
      <t>2)</t>
    </r>
    <r>
      <rPr>
        <b/>
        <sz val="10"/>
        <rFont val="맑은 고딕"/>
        <family val="3"/>
        <charset val="129"/>
        <scheme val="major"/>
      </rPr>
      <t xml:space="preserve">. 부력보정의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</t>
    </r>
    <phoneticPr fontId="4" type="noConversion"/>
  </si>
  <si>
    <t>D1. 표준불확도 :</t>
    <phoneticPr fontId="4" type="noConversion"/>
  </si>
  <si>
    <t>(</t>
    <phoneticPr fontId="4" type="noConversion"/>
  </si>
  <si>
    <t>(</t>
    <phoneticPr fontId="4" type="noConversion"/>
  </si>
  <si>
    <t>×</t>
    <phoneticPr fontId="4" type="noConversion"/>
  </si>
  <si>
    <t>×</t>
    <phoneticPr fontId="4" type="noConversion"/>
  </si>
  <si>
    <t>-</t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</si>
  <si>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inor"/>
      </rPr>
      <t>2</t>
    </r>
    <phoneticPr fontId="4" type="noConversion"/>
  </si>
  <si>
    <t>×</t>
    <phoneticPr fontId="4" type="noConversion"/>
  </si>
  <si>
    <r>
      <t>)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× (</t>
    </r>
    <phoneticPr fontId="4" type="noConversion"/>
  </si>
  <si>
    <t>)</t>
    <phoneticPr fontId="4" type="noConversion"/>
  </si>
  <si>
    <t>D2. 확률분포 :</t>
    <phoneticPr fontId="4" type="noConversion"/>
  </si>
  <si>
    <t>D3. 감도계수 :</t>
    <phoneticPr fontId="4" type="noConversion"/>
  </si>
  <si>
    <t>D4. 불확도 기여량 :</t>
    <phoneticPr fontId="4" type="noConversion"/>
  </si>
  <si>
    <t>mg</t>
    <phoneticPr fontId="4" type="noConversion"/>
  </si>
  <si>
    <t>=</t>
    <phoneticPr fontId="4" type="noConversion"/>
  </si>
  <si>
    <t>mg</t>
    <phoneticPr fontId="4" type="noConversion"/>
  </si>
  <si>
    <t>D5.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</si>
  <si>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=</t>
    </r>
    <phoneticPr fontId="4" type="noConversion"/>
  </si>
  <si>
    <t>∞</t>
    <phoneticPr fontId="4" type="noConversion"/>
  </si>
  <si>
    <r>
      <rPr>
        <b/>
        <sz val="10"/>
        <rFont val="맑은 고딕"/>
        <family val="1"/>
        <scheme val="major"/>
      </rPr>
      <t>3)</t>
    </r>
    <r>
      <rPr>
        <b/>
        <sz val="10"/>
        <rFont val="맑은 고딕"/>
        <family val="3"/>
        <charset val="129"/>
        <scheme val="major"/>
      </rPr>
      <t xml:space="preserve">. 저울의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ba</t>
    </r>
    <phoneticPr fontId="4" type="noConversion"/>
  </si>
  <si>
    <t>E1. 표준불확도 :</t>
    <phoneticPr fontId="4" type="noConversion"/>
  </si>
  <si>
    <t>+</t>
    <phoneticPr fontId="4" type="noConversion"/>
  </si>
  <si>
    <t>E2. 확률분포 :</t>
    <phoneticPr fontId="4" type="noConversion"/>
  </si>
  <si>
    <t>E3. 감도계수 :</t>
    <phoneticPr fontId="4" type="noConversion"/>
  </si>
  <si>
    <t>E4. 불확도 기여량 :</t>
    <phoneticPr fontId="4" type="noConversion"/>
  </si>
  <si>
    <t>-1 ×</t>
    <phoneticPr fontId="4" type="noConversion"/>
  </si>
  <si>
    <t>E5. 자유도 :</t>
    <phoneticPr fontId="4" type="noConversion"/>
  </si>
  <si>
    <t>∞</t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</si>
  <si>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저울 감도의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s</t>
    </r>
    <phoneticPr fontId="4" type="noConversion"/>
  </si>
  <si>
    <t>※ 저울의 감도 불확도는 감도 분동의 불확도와 저울 지시값의 불확도로 구성되며</t>
    <phoneticPr fontId="4" type="noConversion"/>
  </si>
  <si>
    <t>+</t>
    <phoneticPr fontId="4" type="noConversion"/>
  </si>
  <si>
    <t>※ 감도 분동에 의한 저울 지시값의 불확도</t>
    <phoneticPr fontId="4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</si>
  <si>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 xml:space="preserve">) 분해능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d</t>
    </r>
    <phoneticPr fontId="4" type="noConversion"/>
  </si>
  <si>
    <r>
      <rPr>
        <b/>
        <sz val="10"/>
        <rFont val="맑은 고딕"/>
        <family val="1"/>
        <scheme val="major"/>
      </rPr>
      <t>다</t>
    </r>
    <r>
      <rPr>
        <b/>
        <sz val="10"/>
        <rFont val="맑은 고딕"/>
        <family val="3"/>
        <charset val="129"/>
        <scheme val="major"/>
      </rPr>
      <t xml:space="preserve">) 편심오차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E</t>
    </r>
    <phoneticPr fontId="4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</si>
  <si>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 xml:space="preserve">) 자성의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ma</t>
    </r>
    <phoneticPr fontId="4" type="noConversion"/>
  </si>
  <si>
    <t>■ 합성표준불확도 계산</t>
    <phoneticPr fontId="4" type="noConversion"/>
  </si>
  <si>
    <t>※ KASTO 11-20116-088 (분동의 표준교정절차, 2011.12.30 개정본) 중,</t>
    <phoneticPr fontId="4" type="noConversion"/>
  </si>
  <si>
    <t>"원칙적으로는 의뢰한 시험 분동이 밀도값을 가지고 있지 않은 경우, 부력보정 평가, 등급 등이 유효한지</t>
    <phoneticPr fontId="4" type="noConversion"/>
  </si>
  <si>
    <t>판별할 수 없다. 다만 현실적인 혼란을 피하기 위하여 품질관리를 위한 별도의 지침이 있기 전까지는,</t>
    <phoneticPr fontId="4" type="noConversion"/>
  </si>
  <si>
    <t>분동의 밀도값을 합리적인 과정을 통해 가정하여 사용한다. 교정단계에서는 언제든지 그 등급이 유효한지</t>
    <phoneticPr fontId="4" type="noConversion"/>
  </si>
  <si>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 xml:space="preserve"> =</t>
    </r>
    <phoneticPr fontId="4" type="noConversion"/>
  </si>
  <si>
    <r>
      <t xml:space="preserve">∴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 xml:space="preserve"> =</t>
    </r>
    <phoneticPr fontId="4" type="noConversion"/>
  </si>
  <si>
    <t>분동번호</t>
    <phoneticPr fontId="4" type="noConversion"/>
  </si>
  <si>
    <r>
      <t>X</t>
    </r>
    <r>
      <rPr>
        <b/>
        <vertAlign val="subscript"/>
        <sz val="10"/>
        <color indexed="9"/>
        <rFont val="맑은 고딕"/>
        <family val="3"/>
        <charset val="129"/>
      </rPr>
      <t>k</t>
    </r>
    <r>
      <rPr>
        <b/>
        <sz val="10"/>
        <color indexed="9"/>
        <rFont val="맑은 고딕"/>
        <family val="3"/>
        <charset val="129"/>
      </rPr>
      <t>=S-T</t>
    </r>
    <phoneticPr fontId="4" type="noConversion"/>
  </si>
  <si>
    <t>편심계산</t>
    <phoneticPr fontId="4" type="noConversion"/>
  </si>
  <si>
    <t>측정횟수</t>
    <phoneticPr fontId="4" type="noConversion"/>
  </si>
  <si>
    <t>O21</t>
    <phoneticPr fontId="4" type="noConversion"/>
  </si>
  <si>
    <t>O22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</si>
  <si>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</si>
  <si>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4" type="noConversion"/>
  </si>
  <si>
    <r>
      <rPr>
        <sz val="10"/>
        <rFont val="돋움"/>
        <family val="3"/>
        <charset val="129"/>
      </rPr>
      <t>기본수수료</t>
    </r>
    <phoneticPr fontId="4" type="noConversion"/>
  </si>
  <si>
    <r>
      <rPr>
        <sz val="10"/>
        <rFont val="돋움"/>
        <family val="3"/>
        <charset val="129"/>
      </rPr>
      <t>추가수수료</t>
    </r>
    <phoneticPr fontId="4" type="noConversion"/>
  </si>
  <si>
    <t>기준값 (kg)</t>
    <phoneticPr fontId="4" type="noConversion"/>
  </si>
  <si>
    <r>
      <rPr>
        <sz val="10"/>
        <rFont val="돋움"/>
        <family val="3"/>
        <charset val="129"/>
      </rPr>
      <t>교정여부</t>
    </r>
    <phoneticPr fontId="4" type="noConversion"/>
  </si>
  <si>
    <t>등급</t>
    <phoneticPr fontId="4" type="noConversion"/>
  </si>
  <si>
    <r>
      <rPr>
        <sz val="10"/>
        <rFont val="돋움"/>
        <family val="3"/>
        <charset val="129"/>
      </rPr>
      <t>합계</t>
    </r>
    <phoneticPr fontId="4" type="noConversion"/>
  </si>
  <si>
    <t>M</t>
    <phoneticPr fontId="4" type="noConversion"/>
  </si>
  <si>
    <t>급</t>
    <phoneticPr fontId="4" type="noConversion"/>
  </si>
  <si>
    <r>
      <t xml:space="preserve">kg </t>
    </r>
    <r>
      <rPr>
        <sz val="10"/>
        <rFont val="돋움"/>
        <family val="3"/>
        <charset val="129"/>
      </rPr>
      <t>미만</t>
    </r>
    <phoneticPr fontId="4" type="noConversion"/>
  </si>
  <si>
    <t>분동식 압력계용 분동, 추 일 경우 실비</t>
    <phoneticPr fontId="4" type="noConversion"/>
  </si>
  <si>
    <r>
      <rPr>
        <sz val="10"/>
        <rFont val="돋움"/>
        <family val="3"/>
        <charset val="129"/>
      </rPr>
      <t>실비</t>
    </r>
    <phoneticPr fontId="4" type="noConversion"/>
  </si>
  <si>
    <t>F</t>
    <phoneticPr fontId="4" type="noConversion"/>
  </si>
  <si>
    <t>E</t>
    <phoneticPr fontId="4" type="noConversion"/>
  </si>
  <si>
    <t>실비</t>
    <phoneticPr fontId="4" type="noConversion"/>
  </si>
  <si>
    <t>3. 저울의 편심오차</t>
    <phoneticPr fontId="4" type="noConversion"/>
  </si>
  <si>
    <t>측정 데이터</t>
    <phoneticPr fontId="4" type="noConversion"/>
  </si>
  <si>
    <t>S (g)</t>
    <phoneticPr fontId="4" type="noConversion"/>
  </si>
  <si>
    <t>T (g)</t>
    <phoneticPr fontId="4" type="noConversion"/>
  </si>
  <si>
    <t>S (g)</t>
    <phoneticPr fontId="4" type="noConversion"/>
  </si>
  <si>
    <r>
      <t>x</t>
    </r>
    <r>
      <rPr>
        <vertAlign val="subscript"/>
        <sz val="10"/>
        <rFont val="맑은 고딕"/>
        <family val="3"/>
        <charset val="129"/>
        <scheme val="minor"/>
      </rPr>
      <t>i</t>
    </r>
    <r>
      <rPr>
        <sz val="10"/>
        <rFont val="맑은 고딕"/>
        <family val="3"/>
        <charset val="129"/>
        <scheme val="minor"/>
      </rPr>
      <t>=S-T (g)</t>
    </r>
    <phoneticPr fontId="4" type="noConversion"/>
  </si>
  <si>
    <t>표준편차, s (g)</t>
    <phoneticPr fontId="4" type="noConversion"/>
  </si>
  <si>
    <t>지시값 (g)</t>
    <phoneticPr fontId="4" type="noConversion"/>
  </si>
  <si>
    <t>편심오차 (g)</t>
    <phoneticPr fontId="4" type="noConversion"/>
  </si>
  <si>
    <t>편심오차 최대값 - 최소값 (g)</t>
    <phoneticPr fontId="4" type="noConversion"/>
  </si>
  <si>
    <t>감도분동 (g)</t>
    <phoneticPr fontId="4" type="noConversion"/>
  </si>
  <si>
    <t>표준편차 (g)</t>
    <phoneticPr fontId="4" type="noConversion"/>
  </si>
  <si>
    <t>S (g)</t>
  </si>
  <si>
    <t>T (g)</t>
  </si>
  <si>
    <t>편심 (g)</t>
  </si>
  <si>
    <t>편심측정 (g)</t>
  </si>
  <si>
    <t xml:space="preserve">※ Conventional mass is the mass an object would appear to have if it was weighed </t>
    <phoneticPr fontId="4" type="noConversion"/>
  </si>
  <si>
    <t>소수점</t>
    <phoneticPr fontId="4" type="noConversion"/>
  </si>
  <si>
    <t>측정값</t>
    <phoneticPr fontId="4" type="noConversion"/>
  </si>
  <si>
    <t>자리수</t>
    <phoneticPr fontId="4" type="noConversion"/>
  </si>
  <si>
    <t>Decision</t>
  </si>
  <si>
    <t>■ 측정불확도</t>
    <phoneticPr fontId="4" type="noConversion"/>
  </si>
  <si>
    <r>
      <t xml:space="preserve">확인할 수 있는 자료를 요구할 수 있다. 또한, 이러한 경우 성적서상의 측정불확도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>는 (1/3)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m</t>
    </r>
    <r>
      <rPr>
        <sz val="10"/>
        <rFont val="맑은 고딕"/>
        <family val="3"/>
        <charset val="129"/>
        <scheme val="major"/>
      </rPr>
      <t xml:space="preserve"> 수준이어야 한다."</t>
    </r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</si>
  <si>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</si>
  <si>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</si>
  <si>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</si>
  <si>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분동등급</t>
    <phoneticPr fontId="4" type="noConversion"/>
  </si>
  <si>
    <t>수량</t>
    <phoneticPr fontId="4" type="noConversion"/>
  </si>
  <si>
    <t>Count?</t>
    <phoneticPr fontId="4" type="noConversion"/>
  </si>
  <si>
    <t>F1</t>
    <phoneticPr fontId="4" type="noConversion"/>
  </si>
  <si>
    <t>F2</t>
    <phoneticPr fontId="4" type="noConversion"/>
  </si>
  <si>
    <t>M1</t>
    <phoneticPr fontId="4" type="noConversion"/>
  </si>
  <si>
    <t>M2</t>
    <phoneticPr fontId="4" type="noConversion"/>
  </si>
  <si>
    <t>M3</t>
    <phoneticPr fontId="4" type="noConversion"/>
  </si>
  <si>
    <t>등급외</t>
    <phoneticPr fontId="4" type="noConversion"/>
  </si>
  <si>
    <t>fees</t>
    <phoneticPr fontId="4" type="noConversion"/>
  </si>
  <si>
    <t>P/F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</si>
  <si>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</si>
  <si>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</si>
  <si>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</si>
  <si>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</si>
  <si>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</si>
  <si>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</si>
  <si>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</si>
  <si>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</si>
  <si>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</si>
  <si>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Nominal Value</t>
    <phoneticPr fontId="4" type="noConversion"/>
  </si>
  <si>
    <t>※ 신뢰수준 약 95 %,</t>
  </si>
  <si>
    <t>g</t>
    <phoneticPr fontId="4" type="noConversion"/>
  </si>
  <si>
    <t>상용질량</t>
  </si>
  <si>
    <t>자리수맞춤</t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</si>
  <si>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</si>
  <si>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</si>
  <si>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</si>
  <si>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Correction
Value</t>
    <phoneticPr fontId="4" type="noConversion"/>
  </si>
  <si>
    <t>Pass
/Fail</t>
    <phoneticPr fontId="4" type="noConversion"/>
  </si>
  <si>
    <t>◇ 신뢰수준 약 95 %,</t>
    <phoneticPr fontId="4" type="noConversion"/>
  </si>
  <si>
    <t>측정불확도</t>
    <phoneticPr fontId="4" type="noConversion"/>
  </si>
  <si>
    <t>uncertainty</t>
    <phoneticPr fontId="4" type="noConversion"/>
  </si>
  <si>
    <t>◇ Confidence level about 95 %,</t>
    <phoneticPr fontId="4" type="noConversion"/>
  </si>
  <si>
    <t>U &amp; r</t>
  </si>
  <si>
    <t>←</t>
    <phoneticPr fontId="4" type="noConversion"/>
  </si>
  <si>
    <r>
      <t>U≤d</t>
    </r>
    <r>
      <rPr>
        <b/>
        <vertAlign val="subscript"/>
        <sz val="10"/>
        <color indexed="9"/>
        <rFont val="맑은 고딕"/>
        <family val="3"/>
        <charset val="129"/>
      </rPr>
      <t>m</t>
    </r>
    <r>
      <rPr>
        <b/>
        <sz val="10"/>
        <color indexed="9"/>
        <rFont val="맑은 고딕"/>
        <family val="3"/>
        <charset val="129"/>
      </rPr>
      <t>/3</t>
    </r>
    <phoneticPr fontId="4" type="noConversion"/>
  </si>
  <si>
    <t>복합</t>
    <phoneticPr fontId="4" type="noConversion"/>
  </si>
  <si>
    <t>호칭</t>
    <phoneticPr fontId="4" type="noConversion"/>
  </si>
  <si>
    <t>호칭값</t>
    <phoneticPr fontId="4" type="noConversion"/>
  </si>
  <si>
    <t>단위</t>
    <phoneticPr fontId="4" type="noConversion"/>
  </si>
  <si>
    <t>분동밀도</t>
    <phoneticPr fontId="4" type="noConversion"/>
  </si>
  <si>
    <t>N.F</t>
    <phoneticPr fontId="4" type="noConversion"/>
  </si>
  <si>
    <t>호칭</t>
    <phoneticPr fontId="4" type="noConversion"/>
  </si>
  <si>
    <t>분동밀도</t>
    <phoneticPr fontId="4" type="noConversion"/>
  </si>
  <si>
    <t xml:space="preserve">                가정한 분동의 질량값.</t>
    <phoneticPr fontId="4" type="noConversion"/>
  </si>
  <si>
    <t xml:space="preserve">   at 20 ℃ in the air density 1.2 kg/㎥ against a standard of density 8000 kg/㎥.</t>
    <phoneticPr fontId="4" type="noConversion"/>
  </si>
  <si>
    <t>◇ 상용질량값 : 기준온도 20 ℃에서 공기밀도가 1.2 kg/㎥ 이고 분동의 밀도를 8 000 kg/㎥ 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</si>
</sst>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_ "/>
    <numFmt numFmtId="191" formatCode="0.000000_ "/>
    <numFmt numFmtId="192" formatCode="0.000\ &quot;mg&quot;"/>
    <numFmt numFmtId="193" formatCode="0\ &quot;mg&quot;"/>
    <numFmt numFmtId="194" formatCode="0.0_ "/>
    <numFmt numFmtId="195" formatCode="0.000"/>
    <numFmt numFmtId="196" formatCode="####\-##\-##"/>
    <numFmt numFmtId="197" formatCode="0.0000"/>
    <numFmt numFmtId="198" formatCode="0.0"/>
    <numFmt numFmtId="199" formatCode="#\ ###"/>
    <numFmt numFmtId="200" formatCode="#\ ##0.000"/>
    <numFmt numFmtId="201" formatCode="#\ ###\ ###"/>
    <numFmt numFmtId="202" formatCode="0.00\ &quot;μm&quot;"/>
    <numFmt numFmtId="203" formatCode="0.000\ 0\ &quot;mg&quot;"/>
    <numFmt numFmtId="204" formatCode="0.0000\ 00"/>
    <numFmt numFmtId="205" formatCode="0.000\ &quot;μm&quot;"/>
    <numFmt numFmtId="206" formatCode="0.00\ \˝"/>
    <numFmt numFmtId="207" formatCode="0.###\ ###"/>
    <numFmt numFmtId="208" formatCode="0.000\ 000"/>
    <numFmt numFmtId="209" formatCode="0.000\ 0"/>
    <numFmt numFmtId="210" formatCode="0\ 000"/>
    <numFmt numFmtId="211" formatCode="0.00\ &quot;mg&quot;"/>
    <numFmt numFmtId="212" formatCode="#\ ##0.0##"/>
  </numFmts>
  <fonts count="10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b/>
      <sz val="10"/>
      <name val="Tahoma"/>
      <family val="2"/>
    </font>
    <font>
      <sz val="10"/>
      <name val="돋움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0"/>
      <color indexed="9"/>
      <name val="Tahoma"/>
      <family val="2"/>
    </font>
    <font>
      <b/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vertAlign val="superscript"/>
      <sz val="10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Tahoma"/>
      <family val="2"/>
    </font>
    <font>
      <b/>
      <sz val="9"/>
      <color rgb="FFFF0000"/>
      <name val="Tahoma"/>
      <family val="2"/>
    </font>
    <font>
      <b/>
      <vertAlign val="subscript"/>
      <sz val="10"/>
      <color indexed="9"/>
      <name val="맑은 고딕"/>
      <family val="3"/>
      <charset val="129"/>
    </font>
    <font>
      <b/>
      <i/>
      <sz val="10"/>
      <color indexed="9"/>
      <name val="맑은 고딕"/>
      <family val="3"/>
      <charset val="129"/>
    </font>
    <font>
      <vertAlign val="subscript"/>
      <sz val="10"/>
      <name val="맑은 고딕"/>
      <family val="3"/>
      <charset val="129"/>
      <scheme val="major"/>
    </font>
    <font>
      <sz val="9"/>
      <name val="돋움"/>
      <family val="3"/>
      <charset val="129"/>
    </font>
    <font>
      <vertAlign val="subscript"/>
      <sz val="9"/>
      <name val="맑은 고딕"/>
      <family val="3"/>
      <charset val="129"/>
      <scheme val="minor"/>
    </font>
    <font>
      <vertAlign val="superscript"/>
      <sz val="9"/>
      <name val="맑은 고딕"/>
      <family val="3"/>
      <charset val="129"/>
      <scheme val="minor"/>
    </font>
    <font>
      <b/>
      <sz val="9"/>
      <color theme="0"/>
      <name val="돋움"/>
      <family val="3"/>
      <charset val="129"/>
    </font>
    <font>
      <b/>
      <vertAlign val="subscript"/>
      <sz val="11"/>
      <color theme="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inor"/>
    </font>
    <font>
      <vertAlign val="subscript"/>
      <sz val="10"/>
      <name val="Times New Roman"/>
      <family val="1"/>
    </font>
    <font>
      <sz val="6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2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10" fontId="35" fillId="17" borderId="58" applyNumberFormat="0" applyBorder="0" applyAlignment="0" applyProtection="0"/>
    <xf numFmtId="0" fontId="17" fillId="22" borderId="68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69" applyNumberFormat="0" applyFill="0" applyAlignment="0" applyProtection="0">
      <alignment vertical="center"/>
    </xf>
    <xf numFmtId="0" fontId="25" fillId="7" borderId="68" applyNumberFormat="0" applyAlignment="0" applyProtection="0">
      <alignment vertical="center"/>
    </xf>
    <xf numFmtId="0" fontId="31" fillId="22" borderId="7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1" applyNumberFormat="0" applyBorder="0" applyAlignment="0" applyProtection="0"/>
    <xf numFmtId="0" fontId="17" fillId="22" borderId="68" applyNumberFormat="0" applyAlignment="0" applyProtection="0">
      <alignment vertical="center"/>
    </xf>
    <xf numFmtId="0" fontId="3" fillId="23" borderId="54" applyNumberFormat="0" applyFont="0" applyAlignment="0" applyProtection="0">
      <alignment vertical="center"/>
    </xf>
    <xf numFmtId="0" fontId="24" fillId="0" borderId="69" applyNumberFormat="0" applyFill="0" applyAlignment="0" applyProtection="0">
      <alignment vertical="center"/>
    </xf>
    <xf numFmtId="0" fontId="25" fillId="7" borderId="68" applyNumberFormat="0" applyAlignment="0" applyProtection="0">
      <alignment vertical="center"/>
    </xf>
    <xf numFmtId="0" fontId="31" fillId="22" borderId="7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4" applyNumberFormat="0" applyBorder="0" applyAlignment="0" applyProtection="0"/>
    <xf numFmtId="0" fontId="17" fillId="22" borderId="75" applyNumberFormat="0" applyAlignment="0" applyProtection="0">
      <alignment vertical="center"/>
    </xf>
    <xf numFmtId="0" fontId="3" fillId="23" borderId="73" applyNumberFormat="0" applyFont="0" applyAlignment="0" applyProtection="0">
      <alignment vertical="center"/>
    </xf>
    <xf numFmtId="0" fontId="24" fillId="0" borderId="76" applyNumberFormat="0" applyFill="0" applyAlignment="0" applyProtection="0">
      <alignment vertical="center"/>
    </xf>
    <xf numFmtId="0" fontId="25" fillId="7" borderId="75" applyNumberFormat="0" applyAlignment="0" applyProtection="0">
      <alignment vertical="center"/>
    </xf>
    <xf numFmtId="0" fontId="31" fillId="22" borderId="77" applyNumberFormat="0" applyAlignment="0" applyProtection="0">
      <alignment vertical="center"/>
    </xf>
    <xf numFmtId="0" fontId="6" fillId="0" borderId="0"/>
    <xf numFmtId="0" fontId="24" fillId="0" borderId="78" applyNumberFormat="0" applyFill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84" applyNumberFormat="0" applyBorder="0" applyAlignment="0" applyProtection="0"/>
    <xf numFmtId="0" fontId="17" fillId="22" borderId="85" applyNumberFormat="0" applyAlignment="0" applyProtection="0">
      <alignment vertical="center"/>
    </xf>
    <xf numFmtId="0" fontId="3" fillId="23" borderId="82" applyNumberFormat="0" applyFont="0" applyAlignment="0" applyProtection="0">
      <alignment vertical="center"/>
    </xf>
    <xf numFmtId="0" fontId="24" fillId="0" borderId="86" applyNumberFormat="0" applyFill="0" applyAlignment="0" applyProtection="0">
      <alignment vertical="center"/>
    </xf>
    <xf numFmtId="0" fontId="25" fillId="7" borderId="85" applyNumberFormat="0" applyAlignment="0" applyProtection="0">
      <alignment vertical="center"/>
    </xf>
    <xf numFmtId="0" fontId="31" fillId="22" borderId="8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84" applyNumberFormat="0" applyBorder="0" applyAlignment="0" applyProtection="0"/>
    <xf numFmtId="0" fontId="17" fillId="22" borderId="85" applyNumberFormat="0" applyAlignment="0" applyProtection="0">
      <alignment vertical="center"/>
    </xf>
    <xf numFmtId="0" fontId="3" fillId="23" borderId="82" applyNumberFormat="0" applyFont="0" applyAlignment="0" applyProtection="0">
      <alignment vertical="center"/>
    </xf>
    <xf numFmtId="0" fontId="24" fillId="0" borderId="86" applyNumberFormat="0" applyFill="0" applyAlignment="0" applyProtection="0">
      <alignment vertical="center"/>
    </xf>
    <xf numFmtId="0" fontId="25" fillId="7" borderId="85" applyNumberFormat="0" applyAlignment="0" applyProtection="0">
      <alignment vertical="center"/>
    </xf>
    <xf numFmtId="0" fontId="31" fillId="22" borderId="8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81" applyNumberFormat="0" applyBorder="0" applyAlignment="0" applyProtection="0"/>
    <xf numFmtId="0" fontId="17" fillId="22" borderId="88" applyNumberFormat="0" applyAlignment="0" applyProtection="0">
      <alignment vertical="center"/>
    </xf>
    <xf numFmtId="0" fontId="3" fillId="23" borderId="82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88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</cellStyleXfs>
  <cellXfs count="594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0" fillId="0" borderId="0" xfId="0" applyNumberFormat="1" applyFont="1">
      <alignment vertical="center"/>
    </xf>
    <xf numFmtId="0" fontId="65" fillId="0" borderId="0" xfId="0" applyNumberFormat="1" applyFont="1">
      <alignment vertical="center"/>
    </xf>
    <xf numFmtId="0" fontId="2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2" fillId="0" borderId="0" xfId="79" applyNumberFormat="1" applyFont="1" applyFill="1" applyBorder="1" applyAlignment="1">
      <alignment horizontal="lef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9" fillId="0" borderId="0" xfId="0" applyFo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 applyAlignment="1">
      <alignment vertical="center"/>
    </xf>
    <xf numFmtId="0" fontId="69" fillId="0" borderId="0" xfId="0" applyFont="1" applyAlignment="1">
      <alignment vertical="center"/>
    </xf>
    <xf numFmtId="193" fontId="69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1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76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70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8" quotePrefix="1" applyNumberFormat="1" applyFont="1" applyFill="1" applyBorder="1" applyAlignment="1">
      <alignment horizontal="center" vertical="center"/>
    </xf>
    <xf numFmtId="0" fontId="10" fillId="0" borderId="40" xfId="78" applyNumberFormat="1" applyFont="1" applyFill="1" applyBorder="1" applyAlignment="1">
      <alignment horizontal="center" vertical="center"/>
    </xf>
    <xf numFmtId="0" fontId="10" fillId="29" borderId="40" xfId="78" applyNumberFormat="1" applyFont="1" applyFill="1" applyBorder="1" applyAlignment="1">
      <alignment horizontal="center" vertical="center"/>
    </xf>
    <xf numFmtId="191" fontId="5" fillId="28" borderId="40" xfId="0" applyNumberFormat="1" applyFont="1" applyFill="1" applyBorder="1" applyAlignment="1">
      <alignment horizontal="center" vertical="center" wrapText="1"/>
    </xf>
    <xf numFmtId="0" fontId="83" fillId="33" borderId="39" xfId="0" applyFont="1" applyFill="1" applyBorder="1">
      <alignment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41" xfId="79" applyNumberFormat="1" applyFont="1" applyFill="1" applyBorder="1" applyAlignment="1">
      <alignment vertical="center"/>
    </xf>
    <xf numFmtId="0" fontId="48" fillId="0" borderId="41" xfId="79" applyNumberFormat="1" applyFont="1" applyFill="1" applyBorder="1" applyAlignment="1">
      <alignment horizontal="left" vertical="center"/>
    </xf>
    <xf numFmtId="0" fontId="48" fillId="0" borderId="41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85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9" xfId="0" applyNumberFormat="1" applyFont="1" applyBorder="1" applyAlignment="1">
      <alignment horizontal="center" vertical="center"/>
    </xf>
    <xf numFmtId="0" fontId="55" fillId="0" borderId="39" xfId="0" applyFont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50" fillId="0" borderId="41" xfId="80" applyNumberFormat="1" applyFont="1" applyFill="1" applyBorder="1" applyAlignment="1">
      <alignment horizontal="right" vertical="center"/>
    </xf>
    <xf numFmtId="0" fontId="2" fillId="34" borderId="40" xfId="78" applyNumberFormat="1" applyFont="1" applyFill="1" applyBorder="1" applyAlignment="1">
      <alignment horizontal="center"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6" xfId="79" applyNumberFormat="1" applyFont="1" applyFill="1" applyBorder="1" applyAlignment="1">
      <alignment horizontal="center" vertical="center"/>
    </xf>
    <xf numFmtId="0" fontId="60" fillId="31" borderId="46" xfId="0" applyNumberFormat="1" applyFont="1" applyFill="1" applyBorder="1" applyAlignment="1">
      <alignment horizontal="left" vertical="center"/>
    </xf>
    <xf numFmtId="0" fontId="87" fillId="31" borderId="40" xfId="78" applyNumberFormat="1" applyFont="1" applyFill="1" applyBorder="1" applyAlignment="1">
      <alignment horizontal="center" vertical="center"/>
    </xf>
    <xf numFmtId="0" fontId="71" fillId="0" borderId="0" xfId="0" applyFont="1" applyBorder="1" applyAlignment="1">
      <alignment vertical="center"/>
    </xf>
    <xf numFmtId="0" fontId="9" fillId="0" borderId="0" xfId="0" applyFont="1">
      <alignment vertical="center"/>
    </xf>
    <xf numFmtId="49" fontId="55" fillId="0" borderId="47" xfId="0" applyNumberFormat="1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47" xfId="0" applyFont="1" applyBorder="1" applyAlignment="1">
      <alignment horizontal="center" vertical="center"/>
    </xf>
    <xf numFmtId="0" fontId="53" fillId="26" borderId="47" xfId="0" applyFont="1" applyFill="1" applyBorder="1" applyAlignment="1">
      <alignment horizontal="center" vertical="center" wrapText="1"/>
    </xf>
    <xf numFmtId="0" fontId="52" fillId="0" borderId="31" xfId="0" applyFont="1" applyBorder="1" applyAlignment="1">
      <alignment horizontal="center" vertical="center"/>
    </xf>
    <xf numFmtId="0" fontId="55" fillId="29" borderId="47" xfId="0" applyFont="1" applyFill="1" applyBorder="1" applyAlignment="1">
      <alignment horizontal="center" vertical="center"/>
    </xf>
    <xf numFmtId="0" fontId="52" fillId="29" borderId="47" xfId="0" applyFont="1" applyFill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7" xfId="0" applyNumberFormat="1" applyFont="1" applyBorder="1" applyAlignment="1">
      <alignment horizontal="center" vertical="center"/>
    </xf>
    <xf numFmtId="191" fontId="5" fillId="28" borderId="53" xfId="0" applyNumberFormat="1" applyFont="1" applyFill="1" applyBorder="1" applyAlignment="1">
      <alignment horizontal="center" vertical="center" wrapText="1"/>
    </xf>
    <xf numFmtId="0" fontId="79" fillId="28" borderId="54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0" fontId="2" fillId="0" borderId="54" xfId="0" applyNumberFormat="1" applyFont="1" applyFill="1" applyBorder="1" applyAlignment="1">
      <alignment horizontal="left" vertical="center"/>
    </xf>
    <xf numFmtId="0" fontId="2" fillId="31" borderId="54" xfId="78" applyNumberFormat="1" applyFont="1" applyFill="1" applyBorder="1" applyAlignment="1">
      <alignment horizontal="center" vertical="center"/>
    </xf>
    <xf numFmtId="0" fontId="2" fillId="0" borderId="54" xfId="78" applyNumberFormat="1" applyFont="1" applyFill="1" applyBorder="1" applyAlignment="1">
      <alignment horizontal="center" vertical="center"/>
    </xf>
    <xf numFmtId="0" fontId="2" fillId="0" borderId="54" xfId="0" quotePrefix="1" applyNumberFormat="1" applyFont="1" applyFill="1" applyBorder="1" applyAlignment="1">
      <alignment horizontal="left" vertical="center"/>
    </xf>
    <xf numFmtId="0" fontId="81" fillId="28" borderId="54" xfId="0" applyNumberFormat="1" applyFont="1" applyFill="1" applyBorder="1" applyAlignment="1">
      <alignment horizontal="center" vertical="center"/>
    </xf>
    <xf numFmtId="49" fontId="10" fillId="0" borderId="40" xfId="78" applyNumberFormat="1" applyFont="1" applyFill="1" applyBorder="1" applyAlignment="1">
      <alignment horizontal="center" vertical="center"/>
    </xf>
    <xf numFmtId="195" fontId="10" fillId="0" borderId="40" xfId="78" applyNumberFormat="1" applyFont="1" applyFill="1" applyBorder="1" applyAlignment="1">
      <alignment horizontal="center" vertical="center"/>
    </xf>
    <xf numFmtId="195" fontId="10" fillId="29" borderId="40" xfId="78" applyNumberFormat="1" applyFont="1" applyFill="1" applyBorder="1" applyAlignment="1">
      <alignment horizontal="center" vertical="center"/>
    </xf>
    <xf numFmtId="0" fontId="10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vertical="center"/>
    </xf>
    <xf numFmtId="0" fontId="10" fillId="0" borderId="60" xfId="0" applyNumberFormat="1" applyFont="1" applyBorder="1" applyAlignment="1">
      <alignment vertical="center"/>
    </xf>
    <xf numFmtId="41" fontId="10" fillId="0" borderId="58" xfId="86" applyFont="1" applyBorder="1" applyAlignment="1">
      <alignment horizontal="center" vertical="center"/>
    </xf>
    <xf numFmtId="197" fontId="10" fillId="29" borderId="40" xfId="78" applyNumberFormat="1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 wrapText="1"/>
    </xf>
    <xf numFmtId="0" fontId="77" fillId="32" borderId="58" xfId="0" applyFont="1" applyFill="1" applyBorder="1" applyAlignment="1">
      <alignment horizontal="center" vertical="center"/>
    </xf>
    <xf numFmtId="0" fontId="89" fillId="28" borderId="54" xfId="0" applyNumberFormat="1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top" wrapText="1"/>
    </xf>
    <xf numFmtId="197" fontId="10" fillId="0" borderId="40" xfId="78" applyNumberFormat="1" applyFont="1" applyFill="1" applyBorder="1" applyAlignment="1">
      <alignment horizontal="center" vertical="center"/>
    </xf>
    <xf numFmtId="197" fontId="10" fillId="31" borderId="40" xfId="78" applyNumberFormat="1" applyFont="1" applyFill="1" applyBorder="1" applyAlignment="1">
      <alignment horizontal="center" vertical="center"/>
    </xf>
    <xf numFmtId="197" fontId="10" fillId="32" borderId="40" xfId="78" applyNumberFormat="1" applyFont="1" applyFill="1" applyBorder="1" applyAlignment="1">
      <alignment horizontal="center" vertical="center"/>
    </xf>
    <xf numFmtId="197" fontId="10" fillId="35" borderId="40" xfId="78" applyNumberFormat="1" applyFont="1" applyFill="1" applyBorder="1" applyAlignment="1">
      <alignment horizontal="center" vertical="center"/>
    </xf>
    <xf numFmtId="197" fontId="10" fillId="36" borderId="40" xfId="78" applyNumberFormat="1" applyFont="1" applyFill="1" applyBorder="1" applyAlignment="1">
      <alignment horizontal="center" vertical="center"/>
    </xf>
    <xf numFmtId="190" fontId="77" fillId="0" borderId="58" xfId="0" applyNumberFormat="1" applyFont="1" applyBorder="1" applyAlignment="1">
      <alignment horizontal="center" vertical="center" wrapText="1"/>
    </xf>
    <xf numFmtId="188" fontId="77" fillId="0" borderId="58" xfId="0" applyNumberFormat="1" applyFont="1" applyBorder="1" applyAlignment="1">
      <alignment horizontal="center" vertical="center" wrapText="1"/>
    </xf>
    <xf numFmtId="0" fontId="77" fillId="0" borderId="58" xfId="0" applyFont="1" applyBorder="1" applyAlignment="1">
      <alignment horizontal="center" vertical="center" wrapText="1"/>
    </xf>
    <xf numFmtId="0" fontId="69" fillId="0" borderId="61" xfId="0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58" xfId="0" applyFont="1" applyBorder="1" applyAlignment="1">
      <alignment horizontal="center" vertical="center"/>
    </xf>
    <xf numFmtId="198" fontId="69" fillId="0" borderId="58" xfId="0" applyNumberFormat="1" applyFont="1" applyBorder="1" applyAlignment="1">
      <alignment horizontal="center" vertical="center"/>
    </xf>
    <xf numFmtId="2" fontId="69" fillId="0" borderId="58" xfId="0" applyNumberFormat="1" applyFont="1" applyBorder="1" applyAlignment="1">
      <alignment horizontal="center" vertical="center"/>
    </xf>
    <xf numFmtId="49" fontId="55" fillId="0" borderId="58" xfId="0" applyNumberFormat="1" applyFont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2" fillId="29" borderId="40" xfId="78" applyNumberFormat="1" applyFont="1" applyFill="1" applyBorder="1" applyAlignment="1">
      <alignment horizontal="center" vertical="center"/>
    </xf>
    <xf numFmtId="0" fontId="66" fillId="0" borderId="0" xfId="0" applyNumberFormat="1" applyFont="1">
      <alignment vertical="center"/>
    </xf>
    <xf numFmtId="198" fontId="10" fillId="0" borderId="40" xfId="78" applyNumberFormat="1" applyFont="1" applyFill="1" applyBorder="1" applyAlignment="1">
      <alignment horizontal="center" vertical="center"/>
    </xf>
    <xf numFmtId="0" fontId="10" fillId="36" borderId="40" xfId="78" applyNumberFormat="1" applyFont="1" applyFill="1" applyBorder="1" applyAlignment="1">
      <alignment horizontal="center" vertical="center"/>
    </xf>
    <xf numFmtId="0" fontId="60" fillId="0" borderId="0" xfId="79" applyNumberFormat="1" applyFont="1" applyFill="1" applyAlignment="1">
      <alignment vertical="center"/>
    </xf>
    <xf numFmtId="0" fontId="60" fillId="0" borderId="0" xfId="79" applyNumberFormat="1" applyFont="1" applyFill="1" applyAlignment="1">
      <alignment horizontal="center" vertical="center"/>
    </xf>
    <xf numFmtId="0" fontId="60" fillId="0" borderId="4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left" vertical="center" indent="2"/>
    </xf>
    <xf numFmtId="0" fontId="7" fillId="28" borderId="53" xfId="0" applyNumberFormat="1" applyFont="1" applyFill="1" applyBorder="1" applyAlignment="1">
      <alignment horizontal="center" vertical="center"/>
    </xf>
    <xf numFmtId="49" fontId="48" fillId="0" borderId="0" xfId="87" applyNumberFormat="1" applyFont="1" applyFill="1" applyBorder="1" applyAlignment="1">
      <alignment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60" fillId="0" borderId="0" xfId="79" applyNumberFormat="1" applyFont="1" applyFill="1" applyAlignment="1">
      <alignment horizontal="center" vertical="center" shrinkToFit="1"/>
    </xf>
    <xf numFmtId="0" fontId="48" fillId="31" borderId="0" xfId="79" applyNumberFormat="1" applyFont="1" applyFill="1" applyBorder="1" applyAlignment="1">
      <alignment horizontal="center" vertical="center"/>
    </xf>
    <xf numFmtId="191" fontId="10" fillId="0" borderId="40" xfId="78" applyNumberFormat="1" applyFont="1" applyFill="1" applyBorder="1" applyAlignment="1">
      <alignment horizontal="center" vertical="center"/>
    </xf>
    <xf numFmtId="195" fontId="86" fillId="0" borderId="40" xfId="78" applyNumberFormat="1" applyFont="1" applyFill="1" applyBorder="1" applyAlignment="1">
      <alignment horizontal="center" vertical="center"/>
    </xf>
    <xf numFmtId="195" fontId="10" fillId="36" borderId="40" xfId="78" applyNumberFormat="1" applyFont="1" applyFill="1" applyBorder="1" applyAlignment="1">
      <alignment horizontal="center" vertical="center"/>
    </xf>
    <xf numFmtId="0" fontId="10" fillId="34" borderId="40" xfId="78" applyNumberFormat="1" applyFont="1" applyFill="1" applyBorder="1" applyAlignment="1">
      <alignment horizontal="center" vertical="center"/>
    </xf>
    <xf numFmtId="0" fontId="2" fillId="0" borderId="40" xfId="78" applyNumberFormat="1" applyFont="1" applyFill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10" fillId="32" borderId="40" xfId="78" applyNumberFormat="1" applyFont="1" applyFill="1" applyBorder="1" applyAlignment="1">
      <alignment horizontal="center" vertical="center"/>
    </xf>
    <xf numFmtId="0" fontId="85" fillId="0" borderId="47" xfId="0" applyFont="1" applyBorder="1" applyAlignment="1">
      <alignment horizontal="center" vertical="center"/>
    </xf>
    <xf numFmtId="0" fontId="85" fillId="0" borderId="47" xfId="0" applyNumberFormat="1" applyFont="1" applyBorder="1" applyAlignment="1">
      <alignment horizontal="center" vertical="center"/>
    </xf>
    <xf numFmtId="0" fontId="91" fillId="0" borderId="0" xfId="0" applyFont="1">
      <alignment vertical="center"/>
    </xf>
    <xf numFmtId="0" fontId="91" fillId="0" borderId="47" xfId="0" applyFont="1" applyBorder="1" applyAlignment="1">
      <alignment horizontal="center" vertical="center"/>
    </xf>
    <xf numFmtId="0" fontId="61" fillId="0" borderId="47" xfId="0" applyFont="1" applyBorder="1" applyAlignment="1">
      <alignment horizontal="center" vertical="center"/>
    </xf>
    <xf numFmtId="0" fontId="91" fillId="32" borderId="47" xfId="0" applyFont="1" applyFill="1" applyBorder="1" applyAlignment="1">
      <alignment horizontal="center" vertical="center"/>
    </xf>
    <xf numFmtId="0" fontId="91" fillId="29" borderId="47" xfId="0" applyFont="1" applyFill="1" applyBorder="1" applyAlignment="1">
      <alignment horizontal="center" vertical="center"/>
    </xf>
    <xf numFmtId="0" fontId="91" fillId="31" borderId="47" xfId="0" applyFont="1" applyFill="1" applyBorder="1" applyAlignment="1">
      <alignment horizontal="center" vertical="center"/>
    </xf>
    <xf numFmtId="0" fontId="91" fillId="35" borderId="47" xfId="0" applyFont="1" applyFill="1" applyBorder="1" applyAlignment="1">
      <alignment horizontal="center" vertical="center"/>
    </xf>
    <xf numFmtId="0" fontId="91" fillId="32" borderId="47" xfId="0" applyFont="1" applyFill="1" applyBorder="1" applyAlignment="1">
      <alignment vertical="center"/>
    </xf>
    <xf numFmtId="0" fontId="85" fillId="32" borderId="47" xfId="0" applyFont="1" applyFill="1" applyBorder="1" applyAlignment="1">
      <alignment horizontal="center" vertical="center"/>
    </xf>
    <xf numFmtId="0" fontId="85" fillId="32" borderId="47" xfId="0" applyFont="1" applyFill="1" applyBorder="1" applyAlignment="1">
      <alignment horizontal="center" vertical="center" shrinkToFit="1"/>
    </xf>
    <xf numFmtId="0" fontId="81" fillId="28" borderId="42" xfId="0" applyNumberFormat="1" applyFont="1" applyFill="1" applyBorder="1" applyAlignment="1">
      <alignment horizontal="center" vertical="center"/>
    </xf>
    <xf numFmtId="49" fontId="91" fillId="29" borderId="47" xfId="0" applyNumberFormat="1" applyFont="1" applyFill="1" applyBorder="1" applyAlignment="1">
      <alignment horizontal="center" vertical="center"/>
    </xf>
    <xf numFmtId="0" fontId="85" fillId="32" borderId="58" xfId="0" applyFont="1" applyFill="1" applyBorder="1" applyAlignment="1">
      <alignment horizontal="center" vertical="center"/>
    </xf>
    <xf numFmtId="0" fontId="85" fillId="32" borderId="58" xfId="0" applyFont="1" applyFill="1" applyBorder="1" applyAlignment="1">
      <alignment horizontal="center" vertical="center" shrinkToFit="1"/>
    </xf>
    <xf numFmtId="0" fontId="85" fillId="0" borderId="58" xfId="0" applyFont="1" applyBorder="1" applyAlignment="1">
      <alignment horizontal="center" vertical="center"/>
    </xf>
    <xf numFmtId="49" fontId="85" fillId="0" borderId="58" xfId="0" applyNumberFormat="1" applyFont="1" applyBorder="1" applyAlignment="1">
      <alignment horizontal="center" vertical="center"/>
    </xf>
    <xf numFmtId="0" fontId="85" fillId="0" borderId="58" xfId="0" applyNumberFormat="1" applyFont="1" applyBorder="1" applyAlignment="1">
      <alignment horizontal="center" vertical="center"/>
    </xf>
    <xf numFmtId="49" fontId="2" fillId="0" borderId="54" xfId="78" applyNumberFormat="1" applyFont="1" applyFill="1" applyBorder="1" applyAlignment="1">
      <alignment horizontal="center" vertical="center"/>
    </xf>
    <xf numFmtId="199" fontId="2" fillId="0" borderId="54" xfId="78" applyNumberFormat="1" applyFont="1" applyFill="1" applyBorder="1" applyAlignment="1">
      <alignment horizontal="center" vertical="center"/>
    </xf>
    <xf numFmtId="0" fontId="94" fillId="28" borderId="53" xfId="0" applyNumberFormat="1" applyFont="1" applyFill="1" applyBorder="1" applyAlignment="1">
      <alignment horizontal="center" vertical="center"/>
    </xf>
    <xf numFmtId="2" fontId="69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195" fontId="69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189" fontId="69" fillId="0" borderId="0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0" fontId="52" fillId="0" borderId="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right" vertical="center"/>
    </xf>
    <xf numFmtId="202" fontId="52" fillId="0" borderId="0" xfId="0" applyNumberFormat="1" applyFont="1" applyBorder="1" applyAlignment="1">
      <alignment horizontal="center" vertical="center"/>
    </xf>
    <xf numFmtId="192" fontId="52" fillId="0" borderId="0" xfId="0" applyNumberFormat="1" applyFont="1" applyBorder="1" applyAlignment="1">
      <alignment vertical="center"/>
    </xf>
    <xf numFmtId="0" fontId="71" fillId="0" borderId="0" xfId="0" applyNumberFormat="1" applyFont="1" applyBorder="1" applyAlignment="1">
      <alignment horizontal="right" vertical="center"/>
    </xf>
    <xf numFmtId="202" fontId="52" fillId="0" borderId="0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right" vertical="center"/>
    </xf>
    <xf numFmtId="192" fontId="52" fillId="0" borderId="0" xfId="0" applyNumberFormat="1" applyFont="1" applyBorder="1" applyAlignment="1">
      <alignment horizontal="center" vertical="center"/>
    </xf>
    <xf numFmtId="0" fontId="52" fillId="0" borderId="46" xfId="0" applyNumberFormat="1" applyFont="1" applyBorder="1" applyAlignment="1">
      <alignment vertical="center"/>
    </xf>
    <xf numFmtId="188" fontId="52" fillId="0" borderId="0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vertical="center" shrinkToFit="1"/>
    </xf>
    <xf numFmtId="205" fontId="69" fillId="0" borderId="0" xfId="0" applyNumberFormat="1" applyFont="1" applyBorder="1" applyAlignment="1">
      <alignment vertical="center" shrinkToFit="1"/>
    </xf>
    <xf numFmtId="206" fontId="69" fillId="0" borderId="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2" fontId="69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right" vertical="center"/>
    </xf>
    <xf numFmtId="192" fontId="69" fillId="0" borderId="0" xfId="0" applyNumberFormat="1" applyFont="1" applyBorder="1" applyAlignment="1">
      <alignment horizontal="center" vertical="center"/>
    </xf>
    <xf numFmtId="194" fontId="69" fillId="0" borderId="0" xfId="0" applyNumberFormat="1" applyFont="1" applyBorder="1" applyAlignment="1">
      <alignment horizontal="center" vertical="center"/>
    </xf>
    <xf numFmtId="0" fontId="100" fillId="0" borderId="62" xfId="0" applyNumberFormat="1" applyFont="1" applyBorder="1" applyAlignment="1">
      <alignment horizontal="left" vertical="top"/>
    </xf>
    <xf numFmtId="203" fontId="52" fillId="0" borderId="62" xfId="0" applyNumberFormat="1" applyFont="1" applyBorder="1" applyAlignment="1">
      <alignment vertical="center"/>
    </xf>
    <xf numFmtId="192" fontId="52" fillId="0" borderId="60" xfId="0" applyNumberFormat="1" applyFont="1" applyBorder="1" applyAlignment="1">
      <alignment horizontal="center" vertical="center"/>
    </xf>
    <xf numFmtId="192" fontId="52" fillId="0" borderId="62" xfId="0" applyNumberFormat="1" applyFont="1" applyBorder="1" applyAlignment="1">
      <alignment horizontal="center" vertical="center"/>
    </xf>
    <xf numFmtId="0" fontId="69" fillId="0" borderId="60" xfId="0" applyNumberFormat="1" applyFont="1" applyBorder="1" applyAlignment="1">
      <alignment vertical="center"/>
    </xf>
    <xf numFmtId="0" fontId="52" fillId="0" borderId="0" xfId="0" applyNumberFormat="1" applyFont="1" applyAlignment="1">
      <alignment horizontal="center" vertical="center"/>
    </xf>
    <xf numFmtId="209" fontId="52" fillId="0" borderId="0" xfId="0" applyNumberFormat="1" applyFont="1" applyBorder="1" applyAlignment="1">
      <alignment vertical="center"/>
    </xf>
    <xf numFmtId="0" fontId="100" fillId="0" borderId="0" xfId="0" applyNumberFormat="1" applyFont="1" applyBorder="1" applyAlignment="1">
      <alignment horizontal="left" vertical="top"/>
    </xf>
    <xf numFmtId="49" fontId="52" fillId="0" borderId="0" xfId="0" applyNumberFormat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100" fillId="0" borderId="41" xfId="0" applyNumberFormat="1" applyFont="1" applyBorder="1" applyAlignment="1">
      <alignment horizontal="left" vertical="top"/>
    </xf>
    <xf numFmtId="0" fontId="100" fillId="0" borderId="46" xfId="0" applyNumberFormat="1" applyFont="1" applyBorder="1" applyAlignment="1">
      <alignment horizontal="left" vertical="top"/>
    </xf>
    <xf numFmtId="0" fontId="100" fillId="0" borderId="0" xfId="0" applyNumberFormat="1" applyFont="1" applyBorder="1" applyAlignment="1">
      <alignment horizontal="left" vertical="top" shrinkToFit="1"/>
    </xf>
    <xf numFmtId="203" fontId="52" fillId="0" borderId="0" xfId="0" applyNumberFormat="1" applyFont="1" applyBorder="1" applyAlignment="1">
      <alignment vertical="center"/>
    </xf>
    <xf numFmtId="208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 shrinkToFit="1"/>
    </xf>
    <xf numFmtId="199" fontId="52" fillId="0" borderId="0" xfId="0" applyNumberFormat="1" applyFont="1" applyBorder="1" applyAlignment="1">
      <alignment horizontal="right" vertical="center"/>
    </xf>
    <xf numFmtId="204" fontId="69" fillId="0" borderId="0" xfId="0" applyNumberFormat="1" applyFont="1" applyBorder="1" applyAlignment="1">
      <alignment vertical="center"/>
    </xf>
    <xf numFmtId="192" fontId="69" fillId="0" borderId="0" xfId="0" applyNumberFormat="1" applyFont="1" applyBorder="1" applyAlignment="1">
      <alignment vertical="center" shrinkToFit="1"/>
    </xf>
    <xf numFmtId="189" fontId="69" fillId="0" borderId="41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2" fontId="69" fillId="0" borderId="0" xfId="0" applyNumberFormat="1" applyFont="1" applyBorder="1" applyAlignment="1">
      <alignment horizontal="center" vertical="center"/>
    </xf>
    <xf numFmtId="195" fontId="10" fillId="32" borderId="40" xfId="78" applyNumberFormat="1" applyFont="1" applyFill="1" applyBorder="1" applyAlignment="1">
      <alignment horizontal="center" vertical="center"/>
    </xf>
    <xf numFmtId="195" fontId="10" fillId="37" borderId="40" xfId="78" applyNumberFormat="1" applyFont="1" applyFill="1" applyBorder="1" applyAlignment="1">
      <alignment horizontal="center" vertical="center"/>
    </xf>
    <xf numFmtId="0" fontId="66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horizontal="right" vertical="center"/>
    </xf>
    <xf numFmtId="0" fontId="66" fillId="0" borderId="60" xfId="0" applyNumberFormat="1" applyFont="1" applyBorder="1" applyAlignment="1">
      <alignment vertical="center"/>
    </xf>
    <xf numFmtId="49" fontId="10" fillId="0" borderId="58" xfId="0" applyNumberFormat="1" applyFont="1" applyBorder="1" applyAlignment="1">
      <alignment horizontal="center" vertical="center"/>
    </xf>
    <xf numFmtId="41" fontId="10" fillId="0" borderId="13" xfId="86" applyFont="1" applyBorder="1" applyAlignment="1">
      <alignment vertical="center"/>
    </xf>
    <xf numFmtId="41" fontId="66" fillId="0" borderId="58" xfId="86" applyFont="1" applyBorder="1" applyAlignment="1">
      <alignment horizontal="center" vertical="center"/>
    </xf>
    <xf numFmtId="0" fontId="61" fillId="0" borderId="63" xfId="0" applyNumberFormat="1" applyFont="1" applyFill="1" applyBorder="1" applyAlignment="1">
      <alignment vertical="center"/>
    </xf>
    <xf numFmtId="0" fontId="2" fillId="0" borderId="46" xfId="0" applyNumberFormat="1" applyFont="1" applyFill="1" applyBorder="1" applyAlignment="1">
      <alignment horizontal="left" vertical="center"/>
    </xf>
    <xf numFmtId="0" fontId="5" fillId="0" borderId="46" xfId="0" applyNumberFormat="1" applyFont="1" applyFill="1" applyBorder="1" applyAlignment="1">
      <alignment horizontal="center" vertical="center"/>
    </xf>
    <xf numFmtId="0" fontId="5" fillId="0" borderId="64" xfId="0" applyNumberFormat="1" applyFont="1" applyFill="1" applyBorder="1" applyAlignment="1">
      <alignment horizontal="center" vertical="center"/>
    </xf>
    <xf numFmtId="0" fontId="61" fillId="0" borderId="31" xfId="0" applyNumberFormat="1" applyFont="1" applyFill="1" applyBorder="1" applyAlignment="1">
      <alignment vertical="center"/>
    </xf>
    <xf numFmtId="0" fontId="5" fillId="0" borderId="32" xfId="0" applyNumberFormat="1" applyFont="1" applyFill="1" applyBorder="1" applyAlignment="1">
      <alignment horizontal="center" vertical="center"/>
    </xf>
    <xf numFmtId="0" fontId="61" fillId="0" borderId="32" xfId="0" applyNumberFormat="1" applyFont="1" applyFill="1" applyBorder="1" applyAlignment="1">
      <alignment vertical="center"/>
    </xf>
    <xf numFmtId="0" fontId="61" fillId="0" borderId="37" xfId="0" applyNumberFormat="1" applyFont="1" applyFill="1" applyBorder="1" applyAlignment="1">
      <alignment vertical="center"/>
    </xf>
    <xf numFmtId="0" fontId="2" fillId="0" borderId="41" xfId="0" applyNumberFormat="1" applyFont="1" applyFill="1" applyBorder="1" applyAlignment="1">
      <alignment horizontal="left" vertical="center"/>
    </xf>
    <xf numFmtId="0" fontId="61" fillId="0" borderId="41" xfId="0" applyNumberFormat="1" applyFont="1" applyFill="1" applyBorder="1" applyAlignment="1">
      <alignment vertical="center"/>
    </xf>
    <xf numFmtId="0" fontId="61" fillId="0" borderId="38" xfId="0" applyNumberFormat="1" applyFont="1" applyFill="1" applyBorder="1" applyAlignment="1">
      <alignment vertical="center"/>
    </xf>
    <xf numFmtId="0" fontId="5" fillId="0" borderId="65" xfId="0" applyNumberFormat="1" applyFont="1" applyFill="1" applyBorder="1" applyAlignment="1">
      <alignment horizontal="center" vertical="center"/>
    </xf>
    <xf numFmtId="0" fontId="5" fillId="0" borderId="66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>
      <alignment horizontal="left" vertical="center"/>
    </xf>
    <xf numFmtId="0" fontId="2" fillId="0" borderId="67" xfId="0" applyNumberFormat="1" applyFont="1" applyFill="1" applyBorder="1" applyAlignment="1">
      <alignment horizontal="left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2" fillId="0" borderId="32" xfId="0" applyNumberFormat="1" applyFont="1" applyFill="1" applyBorder="1" applyAlignment="1">
      <alignment horizontal="left" vertical="center"/>
    </xf>
    <xf numFmtId="0" fontId="2" fillId="0" borderId="65" xfId="0" applyNumberFormat="1" applyFont="1" applyFill="1" applyBorder="1" applyAlignment="1">
      <alignment horizontal="left" vertical="center"/>
    </xf>
    <xf numFmtId="0" fontId="2" fillId="0" borderId="31" xfId="0" applyNumberFormat="1" applyFont="1" applyFill="1" applyBorder="1" applyAlignment="1">
      <alignment horizontal="left" vertical="center"/>
    </xf>
    <xf numFmtId="0" fontId="2" fillId="0" borderId="38" xfId="0" applyNumberFormat="1" applyFont="1" applyFill="1" applyBorder="1" applyAlignment="1">
      <alignment horizontal="left" vertical="center"/>
    </xf>
    <xf numFmtId="0" fontId="61" fillId="0" borderId="65" xfId="0" applyNumberFormat="1" applyFont="1" applyFill="1" applyBorder="1" applyAlignment="1">
      <alignment vertical="center"/>
    </xf>
    <xf numFmtId="0" fontId="61" fillId="0" borderId="66" xfId="0" applyNumberFormat="1" applyFont="1" applyFill="1" applyBorder="1" applyAlignment="1">
      <alignment vertical="center"/>
    </xf>
    <xf numFmtId="0" fontId="61" fillId="0" borderId="67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2" xfId="0" applyNumberFormat="1" applyFont="1" applyFill="1" applyBorder="1" applyAlignment="1">
      <alignment vertical="center"/>
    </xf>
    <xf numFmtId="0" fontId="2" fillId="0" borderId="37" xfId="0" applyNumberFormat="1" applyFont="1" applyFill="1" applyBorder="1" applyAlignment="1">
      <alignment vertical="center"/>
    </xf>
    <xf numFmtId="0" fontId="2" fillId="0" borderId="41" xfId="0" applyNumberFormat="1" applyFont="1" applyFill="1" applyBorder="1" applyAlignment="1">
      <alignment vertical="center"/>
    </xf>
    <xf numFmtId="0" fontId="2" fillId="0" borderId="38" xfId="0" applyNumberFormat="1" applyFont="1" applyFill="1" applyBorder="1" applyAlignment="1">
      <alignment vertical="center"/>
    </xf>
    <xf numFmtId="41" fontId="2" fillId="0" borderId="0" xfId="0" applyNumberFormat="1" applyFont="1" applyFill="1" applyBorder="1">
      <alignment vertical="center"/>
    </xf>
    <xf numFmtId="0" fontId="2" fillId="34" borderId="0" xfId="0" applyFont="1" applyFill="1" applyBorder="1" applyProtection="1">
      <alignment vertical="center"/>
      <protection locked="0"/>
    </xf>
    <xf numFmtId="198" fontId="10" fillId="0" borderId="0" xfId="78" applyNumberFormat="1" applyFont="1" applyFill="1" applyBorder="1" applyAlignment="1">
      <alignment horizontal="center" vertical="center"/>
    </xf>
    <xf numFmtId="0" fontId="81" fillId="28" borderId="3" xfId="0" applyNumberFormat="1" applyFont="1" applyFill="1" applyBorder="1" applyAlignment="1">
      <alignment horizontal="center" vertical="center"/>
    </xf>
    <xf numFmtId="0" fontId="87" fillId="34" borderId="3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83" fillId="33" borderId="72" xfId="0" applyFont="1" applyFill="1" applyBorder="1">
      <alignment vertical="center"/>
    </xf>
    <xf numFmtId="0" fontId="81" fillId="28" borderId="73" xfId="0" applyNumberFormat="1" applyFont="1" applyFill="1" applyBorder="1" applyAlignment="1">
      <alignment horizontal="center" vertical="center"/>
    </xf>
    <xf numFmtId="49" fontId="66" fillId="0" borderId="40" xfId="78" applyNumberFormat="1" applyFont="1" applyFill="1" applyBorder="1" applyAlignment="1">
      <alignment horizontal="center" vertical="center"/>
    </xf>
    <xf numFmtId="0" fontId="64" fillId="0" borderId="0" xfId="79" applyNumberFormat="1" applyFont="1" applyFill="1" applyAlignment="1">
      <alignment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left" vertical="center"/>
    </xf>
    <xf numFmtId="0" fontId="81" fillId="28" borderId="82" xfId="0" applyNumberFormat="1" applyFont="1" applyFill="1" applyBorder="1" applyAlignment="1">
      <alignment horizontal="center" vertical="center"/>
    </xf>
    <xf numFmtId="49" fontId="10" fillId="0" borderId="80" xfId="78" applyNumberFormat="1" applyFont="1" applyFill="1" applyBorder="1" applyAlignment="1">
      <alignment horizontal="center" vertical="center"/>
    </xf>
    <xf numFmtId="0" fontId="81" fillId="28" borderId="83" xfId="0" applyNumberFormat="1" applyFont="1" applyFill="1" applyBorder="1" applyAlignment="1">
      <alignment horizontal="center" vertical="center"/>
    </xf>
    <xf numFmtId="190" fontId="101" fillId="38" borderId="41" xfId="108" applyNumberFormat="1" applyFont="1" applyFill="1" applyBorder="1" applyAlignment="1">
      <alignment horizontal="center" vertical="center" wrapText="1"/>
    </xf>
    <xf numFmtId="49" fontId="60" fillId="38" borderId="41" xfId="79" applyNumberFormat="1" applyFont="1" applyFill="1" applyBorder="1" applyAlignment="1">
      <alignment horizontal="center" vertical="center" wrapText="1"/>
    </xf>
    <xf numFmtId="198" fontId="10" fillId="0" borderId="80" xfId="78" applyNumberFormat="1" applyFont="1" applyFill="1" applyBorder="1" applyAlignment="1">
      <alignment horizontal="center" vertical="center"/>
    </xf>
    <xf numFmtId="49" fontId="66" fillId="0" borderId="80" xfId="78" applyNumberFormat="1" applyFont="1" applyFill="1" applyBorder="1" applyAlignment="1">
      <alignment horizontal="center" vertical="center"/>
    </xf>
    <xf numFmtId="0" fontId="10" fillId="0" borderId="80" xfId="78" applyNumberFormat="1" applyFont="1" applyFill="1" applyBorder="1" applyAlignment="1">
      <alignment horizontal="center" vertical="center"/>
    </xf>
    <xf numFmtId="0" fontId="10" fillId="31" borderId="40" xfId="78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8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41" xfId="79" applyNumberFormat="1" applyFont="1" applyFill="1" applyBorder="1" applyAlignment="1">
      <alignment horizontal="center" vertical="center"/>
    </xf>
    <xf numFmtId="190" fontId="60" fillId="38" borderId="0" xfId="0" applyNumberFormat="1" applyFont="1" applyFill="1" applyBorder="1" applyAlignment="1">
      <alignment horizontal="center" vertical="center" wrapText="1"/>
    </xf>
    <xf numFmtId="190" fontId="60" fillId="38" borderId="41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41" xfId="0" applyNumberFormat="1" applyFont="1" applyFill="1" applyBorder="1" applyAlignment="1">
      <alignment horizontal="center" vertical="center"/>
    </xf>
    <xf numFmtId="190" fontId="48" fillId="38" borderId="0" xfId="0" applyNumberFormat="1" applyFont="1" applyFill="1" applyAlignment="1">
      <alignment horizontal="center" vertical="center"/>
    </xf>
    <xf numFmtId="190" fontId="48" fillId="38" borderId="41" xfId="0" applyNumberFormat="1" applyFont="1" applyFill="1" applyBorder="1" applyAlignment="1">
      <alignment horizontal="center" vertical="center"/>
    </xf>
    <xf numFmtId="190" fontId="101" fillId="38" borderId="0" xfId="108" applyNumberFormat="1" applyFont="1" applyFill="1" applyBorder="1" applyAlignment="1">
      <alignment horizontal="center" vertical="center" wrapText="1"/>
    </xf>
    <xf numFmtId="190" fontId="101" fillId="38" borderId="41" xfId="108" applyNumberFormat="1" applyFont="1" applyFill="1" applyBorder="1" applyAlignment="1">
      <alignment horizontal="center" vertical="center" wrapText="1"/>
    </xf>
    <xf numFmtId="190" fontId="101" fillId="38" borderId="0" xfId="108" applyNumberFormat="1" applyFont="1" applyFill="1" applyBorder="1" applyAlignment="1">
      <alignment horizontal="center" vertical="center"/>
    </xf>
    <xf numFmtId="190" fontId="101" fillId="38" borderId="41" xfId="108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41" xfId="0" applyNumberFormat="1" applyFont="1" applyFill="1" applyBorder="1" applyAlignment="1">
      <alignment horizontal="center" vertical="center"/>
    </xf>
    <xf numFmtId="190" fontId="48" fillId="38" borderId="0" xfId="0" applyNumberFormat="1" applyFont="1" applyFill="1" applyBorder="1" applyAlignment="1">
      <alignment horizontal="center" vertical="center"/>
    </xf>
    <xf numFmtId="190" fontId="60" fillId="38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2" fillId="0" borderId="55" xfId="78" applyNumberFormat="1" applyFont="1" applyFill="1" applyBorder="1" applyAlignment="1">
      <alignment horizontal="center" vertical="center"/>
    </xf>
    <xf numFmtId="196" fontId="2" fillId="0" borderId="57" xfId="78" applyNumberFormat="1" applyFont="1" applyFill="1" applyBorder="1" applyAlignment="1">
      <alignment horizontal="center" vertical="center"/>
    </xf>
    <xf numFmtId="49" fontId="2" fillId="0" borderId="55" xfId="78" applyNumberFormat="1" applyFont="1" applyFill="1" applyBorder="1" applyAlignment="1">
      <alignment horizontal="center" vertical="center"/>
    </xf>
    <xf numFmtId="49" fontId="2" fillId="0" borderId="57" xfId="78" applyNumberFormat="1" applyFont="1" applyFill="1" applyBorder="1" applyAlignment="1">
      <alignment horizontal="center" vertical="center"/>
    </xf>
    <xf numFmtId="196" fontId="2" fillId="0" borderId="56" xfId="78" applyNumberFormat="1" applyFont="1" applyFill="1" applyBorder="1" applyAlignment="1">
      <alignment horizontal="center" vertical="center"/>
    </xf>
    <xf numFmtId="190" fontId="77" fillId="0" borderId="58" xfId="0" applyNumberFormat="1" applyFont="1" applyBorder="1" applyAlignment="1">
      <alignment horizontal="center" vertical="center" wrapText="1"/>
    </xf>
    <xf numFmtId="0" fontId="77" fillId="0" borderId="58" xfId="0" applyFont="1" applyBorder="1" applyAlignment="1">
      <alignment horizontal="center" vertical="center" wrapText="1"/>
    </xf>
    <xf numFmtId="211" fontId="69" fillId="0" borderId="0" xfId="0" applyNumberFormat="1" applyFont="1" applyBorder="1" applyAlignment="1">
      <alignment horizontal="center" vertical="center"/>
    </xf>
    <xf numFmtId="211" fontId="69" fillId="0" borderId="0" xfId="0" applyNumberFormat="1" applyFont="1" applyBorder="1" applyAlignment="1">
      <alignment horizontal="left" vertical="center"/>
    </xf>
    <xf numFmtId="199" fontId="52" fillId="0" borderId="58" xfId="0" applyNumberFormat="1" applyFont="1" applyBorder="1" applyAlignment="1">
      <alignment horizontal="center" vertical="center"/>
    </xf>
    <xf numFmtId="2" fontId="52" fillId="0" borderId="58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49" fontId="52" fillId="0" borderId="58" xfId="0" applyNumberFormat="1" applyFont="1" applyBorder="1" applyAlignment="1">
      <alignment horizontal="center" vertical="center"/>
    </xf>
    <xf numFmtId="208" fontId="52" fillId="0" borderId="58" xfId="0" applyNumberFormat="1" applyFont="1" applyBorder="1" applyAlignment="1">
      <alignment horizontal="center" vertical="center"/>
    </xf>
    <xf numFmtId="210" fontId="52" fillId="0" borderId="41" xfId="0" applyNumberFormat="1" applyFont="1" applyBorder="1" applyAlignment="1">
      <alignment horizontal="center" vertical="center"/>
    </xf>
    <xf numFmtId="0" fontId="52" fillId="32" borderId="59" xfId="0" applyNumberFormat="1" applyFont="1" applyFill="1" applyBorder="1" applyAlignment="1">
      <alignment horizontal="center" vertical="center"/>
    </xf>
    <xf numFmtId="0" fontId="52" fillId="32" borderId="62" xfId="0" applyNumberFormat="1" applyFont="1" applyFill="1" applyBorder="1" applyAlignment="1">
      <alignment horizontal="center" vertical="center"/>
    </xf>
    <xf numFmtId="0" fontId="52" fillId="32" borderId="60" xfId="0" applyNumberFormat="1" applyFont="1" applyFill="1" applyBorder="1" applyAlignment="1">
      <alignment horizontal="center" vertical="center"/>
    </xf>
    <xf numFmtId="0" fontId="52" fillId="32" borderId="58" xfId="0" applyNumberFormat="1" applyFont="1" applyFill="1" applyBorder="1" applyAlignment="1">
      <alignment horizontal="center" vertical="center"/>
    </xf>
    <xf numFmtId="200" fontId="52" fillId="0" borderId="58" xfId="0" applyNumberFormat="1" applyFont="1" applyBorder="1" applyAlignment="1">
      <alignment horizontal="center" vertical="center"/>
    </xf>
    <xf numFmtId="195" fontId="52" fillId="0" borderId="59" xfId="0" applyNumberFormat="1" applyFont="1" applyBorder="1" applyAlignment="1">
      <alignment horizontal="center" vertical="center"/>
    </xf>
    <xf numFmtId="195" fontId="52" fillId="0" borderId="62" xfId="0" applyNumberFormat="1" applyFont="1" applyBorder="1" applyAlignment="1">
      <alignment horizontal="center" vertical="center"/>
    </xf>
    <xf numFmtId="195" fontId="52" fillId="0" borderId="60" xfId="0" applyNumberFormat="1" applyFont="1" applyBorder="1" applyAlignment="1">
      <alignment horizontal="center" vertical="center"/>
    </xf>
    <xf numFmtId="0" fontId="52" fillId="32" borderId="59" xfId="0" applyNumberFormat="1" applyFont="1" applyFill="1" applyBorder="1" applyAlignment="1">
      <alignment horizontal="center" vertical="center" shrinkToFit="1"/>
    </xf>
    <xf numFmtId="0" fontId="52" fillId="32" borderId="62" xfId="0" applyNumberFormat="1" applyFont="1" applyFill="1" applyBorder="1" applyAlignment="1">
      <alignment horizontal="center" vertical="center" shrinkToFit="1"/>
    </xf>
    <xf numFmtId="0" fontId="52" fillId="32" borderId="60" xfId="0" applyNumberFormat="1" applyFont="1" applyFill="1" applyBorder="1" applyAlignment="1">
      <alignment horizontal="center" vertical="center" shrinkToFit="1"/>
    </xf>
    <xf numFmtId="197" fontId="52" fillId="0" borderId="59" xfId="0" applyNumberFormat="1" applyFont="1" applyBorder="1" applyAlignment="1">
      <alignment horizontal="center" vertical="center"/>
    </xf>
    <xf numFmtId="197" fontId="52" fillId="0" borderId="62" xfId="0" applyNumberFormat="1" applyFont="1" applyBorder="1" applyAlignment="1">
      <alignment horizontal="center" vertical="center"/>
    </xf>
    <xf numFmtId="197" fontId="52" fillId="0" borderId="60" xfId="0" applyNumberFormat="1" applyFont="1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 wrapText="1"/>
    </xf>
    <xf numFmtId="0" fontId="52" fillId="32" borderId="46" xfId="0" applyNumberFormat="1" applyFont="1" applyFill="1" applyBorder="1" applyAlignment="1">
      <alignment horizontal="center" vertical="center" wrapText="1"/>
    </xf>
    <xf numFmtId="0" fontId="52" fillId="32" borderId="64" xfId="0" applyNumberFormat="1" applyFont="1" applyFill="1" applyBorder="1" applyAlignment="1">
      <alignment horizontal="center" vertical="center" wrapText="1"/>
    </xf>
    <xf numFmtId="0" fontId="52" fillId="32" borderId="31" xfId="0" applyNumberFormat="1" applyFont="1" applyFill="1" applyBorder="1" applyAlignment="1">
      <alignment horizontal="center" vertical="center" wrapText="1"/>
    </xf>
    <xf numFmtId="0" fontId="52" fillId="32" borderId="0" xfId="0" applyNumberFormat="1" applyFont="1" applyFill="1" applyBorder="1" applyAlignment="1">
      <alignment horizontal="center" vertical="center" wrapText="1"/>
    </xf>
    <xf numFmtId="0" fontId="52" fillId="32" borderId="32" xfId="0" applyNumberFormat="1" applyFont="1" applyFill="1" applyBorder="1" applyAlignment="1">
      <alignment horizontal="center" vertical="center" wrapText="1"/>
    </xf>
    <xf numFmtId="0" fontId="85" fillId="32" borderId="63" xfId="0" applyNumberFormat="1" applyFont="1" applyFill="1" applyBorder="1" applyAlignment="1">
      <alignment horizontal="center" vertical="center" wrapText="1"/>
    </xf>
    <xf numFmtId="0" fontId="85" fillId="32" borderId="46" xfId="0" applyNumberFormat="1" applyFont="1" applyFill="1" applyBorder="1" applyAlignment="1">
      <alignment horizontal="center" vertical="center" wrapText="1"/>
    </xf>
    <xf numFmtId="0" fontId="85" fillId="32" borderId="64" xfId="0" applyNumberFormat="1" applyFont="1" applyFill="1" applyBorder="1" applyAlignment="1">
      <alignment horizontal="center" vertical="center" wrapText="1"/>
    </xf>
    <xf numFmtId="0" fontId="85" fillId="32" borderId="37" xfId="0" applyNumberFormat="1" applyFont="1" applyFill="1" applyBorder="1" applyAlignment="1">
      <alignment horizontal="center" vertical="center" wrapText="1"/>
    </xf>
    <xf numFmtId="0" fontId="85" fillId="32" borderId="41" xfId="0" applyNumberFormat="1" applyFont="1" applyFill="1" applyBorder="1" applyAlignment="1">
      <alignment horizontal="center" vertical="center" wrapText="1"/>
    </xf>
    <xf numFmtId="0" fontId="85" fillId="32" borderId="38" xfId="0" applyNumberFormat="1" applyFont="1" applyFill="1" applyBorder="1" applyAlignment="1">
      <alignment horizontal="center" vertical="center" wrapText="1"/>
    </xf>
    <xf numFmtId="195" fontId="52" fillId="0" borderId="0" xfId="0" applyNumberFormat="1" applyFont="1" applyBorder="1" applyAlignment="1">
      <alignment horizontal="center" vertical="center"/>
    </xf>
    <xf numFmtId="209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0" fontId="52" fillId="0" borderId="59" xfId="0" applyNumberFormat="1" applyFont="1" applyBorder="1" applyAlignment="1">
      <alignment horizontal="center" vertical="center"/>
    </xf>
    <xf numFmtId="0" fontId="52" fillId="0" borderId="62" xfId="0" applyNumberFormat="1" applyFont="1" applyBorder="1" applyAlignment="1">
      <alignment horizontal="center" vertical="center"/>
    </xf>
    <xf numFmtId="0" fontId="52" fillId="0" borderId="60" xfId="0" applyNumberFormat="1" applyFont="1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/>
    </xf>
    <xf numFmtId="0" fontId="52" fillId="32" borderId="46" xfId="0" applyNumberFormat="1" applyFont="1" applyFill="1" applyBorder="1" applyAlignment="1">
      <alignment horizontal="center" vertical="center"/>
    </xf>
    <xf numFmtId="0" fontId="52" fillId="32" borderId="64" xfId="0" applyNumberFormat="1" applyFont="1" applyFill="1" applyBorder="1" applyAlignment="1">
      <alignment horizontal="center" vertical="center"/>
    </xf>
    <xf numFmtId="0" fontId="52" fillId="32" borderId="31" xfId="0" applyNumberFormat="1" applyFont="1" applyFill="1" applyBorder="1" applyAlignment="1">
      <alignment horizontal="center" vertical="center"/>
    </xf>
    <xf numFmtId="0" fontId="52" fillId="32" borderId="0" xfId="0" applyNumberFormat="1" applyFont="1" applyFill="1" applyBorder="1" applyAlignment="1">
      <alignment horizontal="center" vertical="center"/>
    </xf>
    <xf numFmtId="0" fontId="52" fillId="32" borderId="32" xfId="0" applyNumberFormat="1" applyFont="1" applyFill="1" applyBorder="1" applyAlignment="1">
      <alignment horizontal="center" vertical="center"/>
    </xf>
    <xf numFmtId="192" fontId="52" fillId="0" borderId="0" xfId="0" applyNumberFormat="1" applyFont="1" applyBorder="1" applyAlignment="1">
      <alignment horizontal="center" vertical="center"/>
    </xf>
    <xf numFmtId="192" fontId="52" fillId="0" borderId="41" xfId="0" applyNumberFormat="1" applyFont="1" applyBorder="1" applyAlignment="1">
      <alignment horizontal="center" vertical="center"/>
    </xf>
    <xf numFmtId="49" fontId="52" fillId="0" borderId="0" xfId="0" applyNumberFormat="1" applyFont="1" applyBorder="1" applyAlignment="1">
      <alignment horizontal="left" vertical="center"/>
    </xf>
    <xf numFmtId="2" fontId="52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vertical="center"/>
    </xf>
    <xf numFmtId="203" fontId="52" fillId="0" borderId="0" xfId="0" applyNumberFormat="1" applyFont="1" applyBorder="1" applyAlignment="1">
      <alignment horizontal="center" vertical="center"/>
    </xf>
    <xf numFmtId="203" fontId="52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center" vertical="center"/>
    </xf>
    <xf numFmtId="202" fontId="52" fillId="0" borderId="0" xfId="0" applyNumberFormat="1" applyFont="1" applyBorder="1" applyAlignment="1">
      <alignment horizontal="center" vertical="center"/>
    </xf>
    <xf numFmtId="0" fontId="52" fillId="32" borderId="37" xfId="0" applyNumberFormat="1" applyFont="1" applyFill="1" applyBorder="1" applyAlignment="1">
      <alignment horizontal="center" vertical="center" shrinkToFit="1"/>
    </xf>
    <xf numFmtId="0" fontId="52" fillId="32" borderId="41" xfId="0" applyNumberFormat="1" applyFont="1" applyFill="1" applyBorder="1" applyAlignment="1">
      <alignment horizontal="center" vertical="center" shrinkToFit="1"/>
    </xf>
    <xf numFmtId="0" fontId="52" fillId="32" borderId="38" xfId="0" applyNumberFormat="1" applyFont="1" applyFill="1" applyBorder="1" applyAlignment="1">
      <alignment horizontal="center" vertical="center" shrinkToFit="1"/>
    </xf>
    <xf numFmtId="0" fontId="52" fillId="32" borderId="37" xfId="0" applyNumberFormat="1" applyFont="1" applyFill="1" applyBorder="1" applyAlignment="1">
      <alignment horizontal="center" vertical="center"/>
    </xf>
    <xf numFmtId="0" fontId="52" fillId="32" borderId="41" xfId="0" applyNumberFormat="1" applyFont="1" applyFill="1" applyBorder="1" applyAlignment="1">
      <alignment horizontal="center" vertical="center"/>
    </xf>
    <xf numFmtId="0" fontId="52" fillId="32" borderId="38" xfId="0" applyNumberFormat="1" applyFont="1" applyFill="1" applyBorder="1" applyAlignment="1">
      <alignment horizontal="center" vertical="center"/>
    </xf>
    <xf numFmtId="0" fontId="52" fillId="32" borderId="61" xfId="0" applyNumberFormat="1" applyFont="1" applyFill="1" applyBorder="1" applyAlignment="1">
      <alignment horizontal="center" vertical="center"/>
    </xf>
    <xf numFmtId="0" fontId="52" fillId="32" borderId="13" xfId="0" applyNumberFormat="1" applyFont="1" applyFill="1" applyBorder="1" applyAlignment="1">
      <alignment horizontal="center" vertical="center"/>
    </xf>
    <xf numFmtId="207" fontId="52" fillId="0" borderId="58" xfId="0" applyNumberFormat="1" applyFont="1" applyBorder="1" applyAlignment="1">
      <alignment horizontal="center" vertical="center"/>
    </xf>
    <xf numFmtId="0" fontId="52" fillId="32" borderId="63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64" xfId="0" applyNumberFormat="1" applyFont="1" applyFill="1" applyBorder="1" applyAlignment="1">
      <alignment horizontal="center" vertical="center" shrinkToFit="1"/>
    </xf>
    <xf numFmtId="200" fontId="52" fillId="0" borderId="59" xfId="0" applyNumberFormat="1" applyFont="1" applyBorder="1" applyAlignment="1">
      <alignment horizontal="center" vertical="center"/>
    </xf>
    <xf numFmtId="200" fontId="52" fillId="0" borderId="62" xfId="0" applyNumberFormat="1" applyFont="1" applyBorder="1" applyAlignment="1">
      <alignment horizontal="center" vertical="center"/>
    </xf>
    <xf numFmtId="200" fontId="52" fillId="0" borderId="60" xfId="0" applyNumberFormat="1" applyFont="1" applyBorder="1" applyAlignment="1">
      <alignment horizontal="center" vertical="center"/>
    </xf>
    <xf numFmtId="209" fontId="52" fillId="0" borderId="63" xfId="0" applyNumberFormat="1" applyFont="1" applyBorder="1" applyAlignment="1">
      <alignment horizontal="center" vertical="center"/>
    </xf>
    <xf numFmtId="209" fontId="52" fillId="0" borderId="46" xfId="0" applyNumberFormat="1" applyFont="1" applyBorder="1" applyAlignment="1">
      <alignment horizontal="center" vertical="center"/>
    </xf>
    <xf numFmtId="209" fontId="52" fillId="0" borderId="64" xfId="0" applyNumberFormat="1" applyFont="1" applyBorder="1" applyAlignment="1">
      <alignment horizontal="center" vertical="center"/>
    </xf>
    <xf numFmtId="209" fontId="52" fillId="0" borderId="31" xfId="0" applyNumberFormat="1" applyFont="1" applyBorder="1" applyAlignment="1">
      <alignment horizontal="center" vertical="center"/>
    </xf>
    <xf numFmtId="209" fontId="52" fillId="0" borderId="32" xfId="0" applyNumberFormat="1" applyFont="1" applyBorder="1" applyAlignment="1">
      <alignment horizontal="center" vertical="center"/>
    </xf>
    <xf numFmtId="209" fontId="52" fillId="0" borderId="37" xfId="0" applyNumberFormat="1" applyFont="1" applyBorder="1" applyAlignment="1">
      <alignment horizontal="center" vertical="center"/>
    </xf>
    <xf numFmtId="209" fontId="52" fillId="0" borderId="41" xfId="0" applyNumberFormat="1" applyFont="1" applyBorder="1" applyAlignment="1">
      <alignment horizontal="center" vertical="center"/>
    </xf>
    <xf numFmtId="209" fontId="52" fillId="0" borderId="38" xfId="0" applyNumberFormat="1" applyFont="1" applyBorder="1" applyAlignment="1">
      <alignment horizontal="center" vertical="center"/>
    </xf>
    <xf numFmtId="209" fontId="52" fillId="0" borderId="59" xfId="0" applyNumberFormat="1" applyFont="1" applyBorder="1" applyAlignment="1">
      <alignment horizontal="center" vertical="center"/>
    </xf>
    <xf numFmtId="209" fontId="52" fillId="0" borderId="62" xfId="0" applyNumberFormat="1" applyFont="1" applyBorder="1" applyAlignment="1">
      <alignment horizontal="center" vertical="center"/>
    </xf>
    <xf numFmtId="209" fontId="52" fillId="0" borderId="60" xfId="0" applyNumberFormat="1" applyFont="1" applyBorder="1" applyAlignment="1">
      <alignment horizontal="center" vertical="center"/>
    </xf>
    <xf numFmtId="188" fontId="77" fillId="0" borderId="58" xfId="0" applyNumberFormat="1" applyFont="1" applyBorder="1" applyAlignment="1">
      <alignment horizontal="center" vertical="center" wrapText="1"/>
    </xf>
    <xf numFmtId="212" fontId="52" fillId="0" borderId="0" xfId="0" applyNumberFormat="1" applyFont="1" applyBorder="1" applyAlignment="1">
      <alignment horizontal="center" vertical="center" shrinkToFit="1"/>
    </xf>
    <xf numFmtId="49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203" fontId="69" fillId="0" borderId="0" xfId="0" applyNumberFormat="1" applyFont="1" applyBorder="1" applyAlignment="1">
      <alignment horizontal="center" vertical="center"/>
    </xf>
    <xf numFmtId="192" fontId="69" fillId="0" borderId="0" xfId="0" applyNumberFormat="1" applyFont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top" wrapText="1"/>
    </xf>
    <xf numFmtId="0" fontId="67" fillId="0" borderId="0" xfId="0" applyFont="1" applyBorder="1" applyAlignment="1">
      <alignment horizontal="center" vertical="center" shrinkToFit="1"/>
    </xf>
    <xf numFmtId="0" fontId="69" fillId="0" borderId="59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77" fillId="32" borderId="58" xfId="0" applyFont="1" applyFill="1" applyBorder="1" applyAlignment="1">
      <alignment horizontal="center" vertical="center" wrapText="1"/>
    </xf>
    <xf numFmtId="0" fontId="69" fillId="0" borderId="58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9" fillId="0" borderId="59" xfId="0" applyFont="1" applyBorder="1" applyAlignment="1">
      <alignment horizontal="center" vertical="center" shrinkToFit="1"/>
    </xf>
    <xf numFmtId="0" fontId="69" fillId="0" borderId="62" xfId="0" applyFont="1" applyBorder="1" applyAlignment="1">
      <alignment horizontal="center" vertical="center" shrinkToFit="1"/>
    </xf>
    <xf numFmtId="0" fontId="69" fillId="0" borderId="60" xfId="0" applyFont="1" applyBorder="1" applyAlignment="1">
      <alignment horizontal="center" vertical="center" shrinkToFit="1"/>
    </xf>
    <xf numFmtId="0" fontId="67" fillId="0" borderId="31" xfId="0" applyFont="1" applyBorder="1" applyAlignment="1">
      <alignment horizontal="center" vertical="center" shrinkToFit="1"/>
    </xf>
    <xf numFmtId="0" fontId="67" fillId="0" borderId="32" xfId="0" applyFont="1" applyBorder="1" applyAlignment="1">
      <alignment horizontal="center" vertical="center" shrinkToFit="1"/>
    </xf>
    <xf numFmtId="0" fontId="52" fillId="0" borderId="46" xfId="0" applyNumberFormat="1" applyFont="1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60" xfId="0" applyBorder="1" applyAlignment="1">
      <alignment vertical="center"/>
    </xf>
    <xf numFmtId="0" fontId="66" fillId="0" borderId="62" xfId="0" applyFont="1" applyBorder="1" applyAlignment="1">
      <alignment vertical="center"/>
    </xf>
    <xf numFmtId="0" fontId="69" fillId="0" borderId="63" xfId="0" applyFont="1" applyBorder="1" applyAlignment="1">
      <alignment horizontal="center" vertical="center" shrinkToFit="1"/>
    </xf>
    <xf numFmtId="0" fontId="69" fillId="0" borderId="46" xfId="0" applyFont="1" applyBorder="1" applyAlignment="1">
      <alignment horizontal="center" vertical="center" shrinkToFit="1"/>
    </xf>
    <xf numFmtId="0" fontId="69" fillId="0" borderId="64" xfId="0" applyFont="1" applyBorder="1" applyAlignment="1">
      <alignment horizontal="center" vertical="center" shrinkToFit="1"/>
    </xf>
    <xf numFmtId="0" fontId="0" fillId="0" borderId="46" xfId="0" applyBorder="1" applyAlignment="1">
      <alignment vertical="center"/>
    </xf>
    <xf numFmtId="0" fontId="0" fillId="0" borderId="64" xfId="0" applyBorder="1" applyAlignment="1">
      <alignment vertical="center"/>
    </xf>
    <xf numFmtId="0" fontId="66" fillId="0" borderId="46" xfId="0" applyFont="1" applyBorder="1" applyAlignment="1">
      <alignment vertical="center"/>
    </xf>
    <xf numFmtId="0" fontId="69" fillId="0" borderId="31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66" fillId="0" borderId="0" xfId="0" applyFont="1" applyBorder="1" applyAlignment="1">
      <alignment vertical="center"/>
    </xf>
    <xf numFmtId="0" fontId="69" fillId="0" borderId="63" xfId="0" applyFont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 shrinkToFit="1"/>
    </xf>
    <xf numFmtId="0" fontId="67" fillId="0" borderId="46" xfId="0" applyFont="1" applyBorder="1" applyAlignment="1">
      <alignment horizontal="center" vertical="center" shrinkToFit="1"/>
    </xf>
    <xf numFmtId="0" fontId="67" fillId="0" borderId="64" xfId="0" applyFont="1" applyBorder="1" applyAlignment="1">
      <alignment horizontal="center" vertical="center" shrinkToFit="1"/>
    </xf>
    <xf numFmtId="209" fontId="69" fillId="0" borderId="63" xfId="0" applyNumberFormat="1" applyFont="1" applyBorder="1" applyAlignment="1">
      <alignment vertical="center"/>
    </xf>
    <xf numFmtId="209" fontId="69" fillId="0" borderId="46" xfId="0" applyNumberFormat="1" applyFont="1" applyBorder="1" applyAlignment="1">
      <alignment vertical="center"/>
    </xf>
    <xf numFmtId="0" fontId="69" fillId="0" borderId="46" xfId="0" applyFont="1" applyBorder="1" applyAlignment="1">
      <alignment vertical="center"/>
    </xf>
    <xf numFmtId="0" fontId="69" fillId="0" borderId="64" xfId="0" applyFont="1" applyBorder="1" applyAlignment="1">
      <alignment vertical="center"/>
    </xf>
    <xf numFmtId="0" fontId="69" fillId="0" borderId="63" xfId="0" applyNumberFormat="1" applyFont="1" applyBorder="1" applyAlignment="1">
      <alignment horizontal="center" vertical="center" shrinkToFit="1"/>
    </xf>
    <xf numFmtId="0" fontId="69" fillId="0" borderId="46" xfId="0" applyNumberFormat="1" applyFont="1" applyBorder="1" applyAlignment="1">
      <alignment horizontal="center" vertical="center" shrinkToFit="1"/>
    </xf>
    <xf numFmtId="0" fontId="69" fillId="0" borderId="64" xfId="0" applyNumberFormat="1" applyFont="1" applyBorder="1" applyAlignment="1">
      <alignment horizontal="center" vertical="center" shrinkToFit="1"/>
    </xf>
    <xf numFmtId="209" fontId="69" fillId="0" borderId="63" xfId="0" applyNumberFormat="1" applyFont="1" applyBorder="1" applyAlignment="1">
      <alignment vertical="center" shrinkToFit="1"/>
    </xf>
    <xf numFmtId="209" fontId="69" fillId="0" borderId="46" xfId="0" applyNumberFormat="1" applyFont="1" applyBorder="1" applyAlignment="1">
      <alignment vertical="center" shrinkToFit="1"/>
    </xf>
    <xf numFmtId="0" fontId="69" fillId="0" borderId="46" xfId="0" applyNumberFormat="1" applyFont="1" applyBorder="1" applyAlignment="1">
      <alignment vertical="center"/>
    </xf>
    <xf numFmtId="49" fontId="69" fillId="0" borderId="63" xfId="0" applyNumberFormat="1" applyFont="1" applyBorder="1" applyAlignment="1">
      <alignment horizontal="center" vertical="center" shrinkToFit="1"/>
    </xf>
    <xf numFmtId="0" fontId="66" fillId="0" borderId="46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67" fillId="0" borderId="59" xfId="0" applyFont="1" applyBorder="1" applyAlignment="1">
      <alignment horizontal="center" vertical="center" shrinkToFit="1"/>
    </xf>
    <xf numFmtId="0" fontId="67" fillId="0" borderId="62" xfId="0" applyFont="1" applyBorder="1" applyAlignment="1">
      <alignment horizontal="center" vertical="center" shrinkToFit="1"/>
    </xf>
    <xf numFmtId="0" fontId="67" fillId="0" borderId="60" xfId="0" applyFont="1" applyBorder="1" applyAlignment="1">
      <alignment horizontal="center" vertical="center" shrinkToFit="1"/>
    </xf>
    <xf numFmtId="209" fontId="69" fillId="0" borderId="59" xfId="0" applyNumberFormat="1" applyFont="1" applyBorder="1" applyAlignment="1">
      <alignment vertical="center"/>
    </xf>
    <xf numFmtId="209" fontId="69" fillId="0" borderId="62" xfId="0" applyNumberFormat="1" applyFont="1" applyBorder="1" applyAlignment="1">
      <alignment vertical="center"/>
    </xf>
    <xf numFmtId="0" fontId="69" fillId="0" borderId="62" xfId="0" applyFont="1" applyBorder="1" applyAlignment="1">
      <alignment vertical="center"/>
    </xf>
    <xf numFmtId="0" fontId="69" fillId="0" borderId="60" xfId="0" applyFont="1" applyBorder="1" applyAlignment="1">
      <alignment vertical="center"/>
    </xf>
    <xf numFmtId="0" fontId="69" fillId="0" borderId="59" xfId="0" applyNumberFormat="1" applyFont="1" applyBorder="1" applyAlignment="1">
      <alignment horizontal="center" vertical="center" shrinkToFit="1"/>
    </xf>
    <xf numFmtId="0" fontId="69" fillId="0" borderId="62" xfId="0" applyNumberFormat="1" applyFont="1" applyBorder="1" applyAlignment="1">
      <alignment horizontal="center" vertical="center" shrinkToFit="1"/>
    </xf>
    <xf numFmtId="0" fontId="69" fillId="0" borderId="60" xfId="0" applyNumberFormat="1" applyFont="1" applyBorder="1" applyAlignment="1">
      <alignment horizontal="center" vertical="center" shrinkToFit="1"/>
    </xf>
    <xf numFmtId="209" fontId="69" fillId="0" borderId="59" xfId="0" applyNumberFormat="1" applyFont="1" applyBorder="1" applyAlignment="1">
      <alignment vertical="center" shrinkToFit="1"/>
    </xf>
    <xf numFmtId="209" fontId="69" fillId="0" borderId="62" xfId="0" applyNumberFormat="1" applyFont="1" applyBorder="1" applyAlignment="1">
      <alignment vertical="center" shrinkToFit="1"/>
    </xf>
    <xf numFmtId="0" fontId="69" fillId="0" borderId="62" xfId="0" applyNumberFormat="1" applyFont="1" applyBorder="1" applyAlignment="1">
      <alignment vertical="center"/>
    </xf>
    <xf numFmtId="0" fontId="67" fillId="0" borderId="59" xfId="0" applyFont="1" applyBorder="1" applyAlignment="1">
      <alignment horizontal="right" vertical="center" shrinkToFit="1"/>
    </xf>
    <xf numFmtId="0" fontId="67" fillId="0" borderId="62" xfId="0" applyFont="1" applyBorder="1" applyAlignment="1">
      <alignment horizontal="right" vertical="center" shrinkToFit="1"/>
    </xf>
    <xf numFmtId="0" fontId="67" fillId="0" borderId="60" xfId="0" applyFont="1" applyBorder="1" applyAlignment="1">
      <alignment horizontal="right" vertical="center" shrinkToFit="1"/>
    </xf>
    <xf numFmtId="0" fontId="69" fillId="0" borderId="59" xfId="0" applyFont="1" applyBorder="1" applyAlignment="1">
      <alignment horizontal="right" vertical="center" shrinkToFit="1"/>
    </xf>
    <xf numFmtId="0" fontId="66" fillId="0" borderId="62" xfId="0" applyFont="1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69" fillId="0" borderId="59" xfId="0" applyNumberFormat="1" applyFont="1" applyBorder="1" applyAlignment="1">
      <alignment horizontal="right" vertical="center" indent="1" shrinkToFit="1"/>
    </xf>
    <xf numFmtId="0" fontId="69" fillId="0" borderId="62" xfId="0" applyNumberFormat="1" applyFont="1" applyBorder="1" applyAlignment="1">
      <alignment horizontal="right" vertical="center" indent="1" shrinkToFit="1"/>
    </xf>
    <xf numFmtId="0" fontId="69" fillId="0" borderId="60" xfId="0" applyNumberFormat="1" applyFont="1" applyBorder="1" applyAlignment="1">
      <alignment horizontal="right" vertical="center" indent="1" shrinkToFit="1"/>
    </xf>
    <xf numFmtId="2" fontId="52" fillId="0" borderId="59" xfId="0" applyNumberFormat="1" applyFont="1" applyBorder="1" applyAlignment="1">
      <alignment horizontal="right" vertical="center"/>
    </xf>
    <xf numFmtId="2" fontId="52" fillId="0" borderId="62" xfId="0" applyNumberFormat="1" applyFont="1" applyBorder="1" applyAlignment="1">
      <alignment horizontal="right" vertical="center"/>
    </xf>
    <xf numFmtId="203" fontId="52" fillId="0" borderId="62" xfId="0" applyNumberFormat="1" applyFont="1" applyBorder="1" applyAlignment="1">
      <alignment horizontal="center" vertical="center"/>
    </xf>
    <xf numFmtId="195" fontId="69" fillId="0" borderId="59" xfId="0" applyNumberFormat="1" applyFont="1" applyBorder="1" applyAlignment="1">
      <alignment horizontal="center" vertical="center"/>
    </xf>
    <xf numFmtId="195" fontId="69" fillId="0" borderId="62" xfId="0" applyNumberFormat="1" applyFont="1" applyBorder="1" applyAlignment="1">
      <alignment horizontal="center" vertical="center"/>
    </xf>
    <xf numFmtId="195" fontId="69" fillId="0" borderId="60" xfId="0" applyNumberFormat="1" applyFont="1" applyBorder="1" applyAlignment="1">
      <alignment horizontal="center" vertical="center"/>
    </xf>
    <xf numFmtId="0" fontId="66" fillId="0" borderId="62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1" fontId="69" fillId="0" borderId="59" xfId="0" applyNumberFormat="1" applyFont="1" applyBorder="1" applyAlignment="1">
      <alignment horizontal="center" vertical="center" shrinkToFit="1"/>
    </xf>
    <xf numFmtId="0" fontId="66" fillId="0" borderId="62" xfId="0" applyFont="1" applyBorder="1" applyAlignment="1">
      <alignment horizontal="center" vertical="center" shrinkToFit="1"/>
    </xf>
    <xf numFmtId="0" fontId="0" fillId="0" borderId="60" xfId="0" applyBorder="1" applyAlignment="1">
      <alignment horizontal="center" vertical="center" shrinkToFit="1"/>
    </xf>
    <xf numFmtId="203" fontId="52" fillId="0" borderId="41" xfId="0" applyNumberFormat="1" applyFont="1" applyBorder="1" applyAlignment="1">
      <alignment horizontal="center" vertical="center" shrinkToFit="1"/>
    </xf>
    <xf numFmtId="49" fontId="52" fillId="0" borderId="0" xfId="0" applyNumberFormat="1" applyFont="1" applyBorder="1" applyAlignment="1">
      <alignment horizontal="center" vertical="center"/>
    </xf>
    <xf numFmtId="207" fontId="52" fillId="0" borderId="0" xfId="0" applyNumberFormat="1" applyFont="1" applyBorder="1" applyAlignment="1">
      <alignment horizontal="center" vertical="center"/>
    </xf>
    <xf numFmtId="210" fontId="52" fillId="0" borderId="46" xfId="0" applyNumberFormat="1" applyFont="1" applyBorder="1" applyAlignment="1">
      <alignment horizontal="center" vertical="center"/>
    </xf>
    <xf numFmtId="208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 shrinkToFit="1"/>
    </xf>
    <xf numFmtId="0" fontId="52" fillId="0" borderId="41" xfId="0" applyNumberFormat="1" applyFont="1" applyBorder="1" applyAlignment="1">
      <alignment horizontal="right" vertical="center"/>
    </xf>
    <xf numFmtId="199" fontId="52" fillId="0" borderId="46" xfId="0" applyNumberFormat="1" applyFont="1" applyBorder="1" applyAlignment="1">
      <alignment horizontal="right" vertical="center"/>
    </xf>
    <xf numFmtId="209" fontId="69" fillId="0" borderId="41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left" vertical="center"/>
    </xf>
    <xf numFmtId="188" fontId="52" fillId="0" borderId="0" xfId="0" applyNumberFormat="1" applyFont="1" applyBorder="1" applyAlignment="1">
      <alignment horizontal="center" vertical="center"/>
    </xf>
    <xf numFmtId="188" fontId="52" fillId="0" borderId="41" xfId="0" applyNumberFormat="1" applyFont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/>
    </xf>
    <xf numFmtId="0" fontId="10" fillId="0" borderId="59" xfId="0" applyNumberFormat="1" applyFont="1" applyBorder="1" applyAlignment="1">
      <alignment horizontal="center" vertical="center"/>
    </xf>
    <xf numFmtId="0" fontId="10" fillId="0" borderId="60" xfId="0" applyNumberFormat="1" applyFont="1" applyBorder="1" applyAlignment="1">
      <alignment horizontal="center" vertical="center"/>
    </xf>
    <xf numFmtId="0" fontId="5" fillId="28" borderId="55" xfId="0" applyNumberFormat="1" applyFont="1" applyFill="1" applyBorder="1" applyAlignment="1">
      <alignment horizontal="center" vertical="center"/>
    </xf>
    <xf numFmtId="0" fontId="5" fillId="28" borderId="56" xfId="0" applyNumberFormat="1" applyFont="1" applyFill="1" applyBorder="1" applyAlignment="1">
      <alignment horizontal="center" vertical="center"/>
    </xf>
    <xf numFmtId="0" fontId="5" fillId="28" borderId="57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/>
    </xf>
    <xf numFmtId="0" fontId="81" fillId="28" borderId="83" xfId="0" applyNumberFormat="1" applyFont="1" applyFill="1" applyBorder="1" applyAlignment="1">
      <alignment horizontal="center" vertical="center"/>
    </xf>
    <xf numFmtId="41" fontId="66" fillId="0" borderId="61" xfId="86" applyFont="1" applyBorder="1" applyAlignment="1">
      <alignment horizontal="center" vertical="center" wrapText="1"/>
    </xf>
    <xf numFmtId="41" fontId="66" fillId="0" borderId="17" xfId="86" applyFont="1" applyBorder="1" applyAlignment="1">
      <alignment horizontal="center" vertical="center" wrapText="1"/>
    </xf>
    <xf numFmtId="41" fontId="66" fillId="0" borderId="13" xfId="86" applyFont="1" applyBorder="1" applyAlignment="1">
      <alignment horizontal="center" vertical="center" wrapText="1"/>
    </xf>
    <xf numFmtId="0" fontId="70" fillId="0" borderId="59" xfId="0" applyFont="1" applyBorder="1" applyAlignment="1">
      <alignment horizontal="center" vertical="center"/>
    </xf>
    <xf numFmtId="0" fontId="70" fillId="0" borderId="62" xfId="0" applyFont="1" applyBorder="1" applyAlignment="1">
      <alignment horizontal="center" vertical="center"/>
    </xf>
    <xf numFmtId="0" fontId="70" fillId="0" borderId="60" xfId="0" applyFont="1" applyBorder="1" applyAlignment="1">
      <alignment horizontal="center" vertical="center"/>
    </xf>
    <xf numFmtId="0" fontId="69" fillId="0" borderId="62" xfId="0" applyFont="1" applyBorder="1" applyAlignment="1">
      <alignment horizontal="center" vertical="center"/>
    </xf>
    <xf numFmtId="0" fontId="91" fillId="32" borderId="59" xfId="0" applyFont="1" applyFill="1" applyBorder="1" applyAlignment="1">
      <alignment horizontal="center" vertical="center"/>
    </xf>
    <xf numFmtId="0" fontId="91" fillId="32" borderId="62" xfId="0" applyFont="1" applyFill="1" applyBorder="1" applyAlignment="1">
      <alignment horizontal="center" vertical="center"/>
    </xf>
    <xf numFmtId="0" fontId="91" fillId="32" borderId="60" xfId="0" applyFont="1" applyFill="1" applyBorder="1" applyAlignment="1">
      <alignment horizontal="center" vertical="center"/>
    </xf>
    <xf numFmtId="0" fontId="59" fillId="27" borderId="52" xfId="81" applyFont="1" applyFill="1" applyBorder="1" applyAlignment="1">
      <alignment horizontal="center" vertical="center"/>
    </xf>
    <xf numFmtId="0" fontId="59" fillId="27" borderId="49" xfId="81" applyFont="1" applyFill="1" applyBorder="1" applyAlignment="1">
      <alignment horizontal="center" vertical="center"/>
    </xf>
    <xf numFmtId="0" fontId="59" fillId="27" borderId="48" xfId="81" applyFont="1" applyFill="1" applyBorder="1" applyAlignment="1">
      <alignment horizontal="center" vertical="center"/>
    </xf>
    <xf numFmtId="0" fontId="59" fillId="27" borderId="50" xfId="81" applyFont="1" applyFill="1" applyBorder="1" applyAlignment="1">
      <alignment horizontal="center" vertical="center"/>
    </xf>
    <xf numFmtId="0" fontId="59" fillId="27" borderId="13" xfId="81" applyFont="1" applyFill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9" fillId="27" borderId="38" xfId="81" applyFont="1" applyFill="1" applyBorder="1" applyAlignment="1">
      <alignment horizontal="center" vertical="center"/>
    </xf>
  </cellXfs>
  <cellStyles count="13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95"/>
    <cellStyle name="Input [yellow] 2 2" xfId="119"/>
    <cellStyle name="Input [yellow] 3" xfId="102"/>
    <cellStyle name="Input [yellow] 3 2" xfId="126"/>
    <cellStyle name="Input [yellow] 4" xfId="88"/>
    <cellStyle name="Input [yellow] 4 2" xfId="112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96"/>
    <cellStyle name="계산 2 2" xfId="120"/>
    <cellStyle name="계산 3" xfId="103"/>
    <cellStyle name="계산 3 2" xfId="127"/>
    <cellStyle name="계산 4" xfId="89"/>
    <cellStyle name="계산 4 2" xfId="113"/>
    <cellStyle name="나쁨" xfId="49" builtinId="27" customBuiltin="1"/>
    <cellStyle name="뒤에 오는 하이퍼링크_불확도(OPM)" xfId="50"/>
    <cellStyle name="메모" xfId="51" builtinId="10" customBuiltin="1"/>
    <cellStyle name="메모 2" xfId="97"/>
    <cellStyle name="메모 2 2" xfId="121"/>
    <cellStyle name="메모 3" xfId="104"/>
    <cellStyle name="메모 3 2" xfId="128"/>
    <cellStyle name="메모 4" xfId="90"/>
    <cellStyle name="메모 4 2" xfId="114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101"/>
    <cellStyle name="쉼표 [0] 2 2" xfId="125"/>
    <cellStyle name="쉼표 [0] 3" xfId="94"/>
    <cellStyle name="쉼표 [0] 3 2" xfId="118"/>
    <cellStyle name="쉼표 [0] 4" xfId="111"/>
    <cellStyle name="스타일 1" xfId="56"/>
    <cellStyle name="연결된 셀" xfId="57" builtinId="24" customBuiltin="1"/>
    <cellStyle name="요약" xfId="58" builtinId="25" customBuiltin="1"/>
    <cellStyle name="요약 2" xfId="98"/>
    <cellStyle name="요약 2 2" xfId="122"/>
    <cellStyle name="요약 3" xfId="105"/>
    <cellStyle name="요약 3 2" xfId="129"/>
    <cellStyle name="요약 4" xfId="91"/>
    <cellStyle name="요약 4 2" xfId="115"/>
    <cellStyle name="요약 5" xfId="109"/>
    <cellStyle name="입력" xfId="59" builtinId="20" customBuiltin="1"/>
    <cellStyle name="입력 2" xfId="99"/>
    <cellStyle name="입력 2 2" xfId="123"/>
    <cellStyle name="입력 3" xfId="106"/>
    <cellStyle name="입력 3 2" xfId="130"/>
    <cellStyle name="입력 4" xfId="92"/>
    <cellStyle name="입력 4 2" xfId="116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100"/>
    <cellStyle name="출력 2 2" xfId="124"/>
    <cellStyle name="출력 3" xfId="107"/>
    <cellStyle name="출력 3 2" xfId="131"/>
    <cellStyle name="출력 4" xfId="93"/>
    <cellStyle name="출력 4 2" xfId="117"/>
    <cellStyle name="출력 5" xfId="110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8"/>
    <cellStyle name="표준_교정성적서(KOLAS有)" xfId="8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58</xdr:row>
      <xdr:rowOff>9525</xdr:rowOff>
    </xdr:from>
    <xdr:ext cx="33124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47875" y="114585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47875" y="114585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59</xdr:row>
      <xdr:rowOff>9525</xdr:rowOff>
    </xdr:from>
    <xdr:ext cx="33124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43200" y="116490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43200" y="11649075"/>
              <a:ext cx="33124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r>
                <a:rPr lang="en-US" altLang="ko-KR" sz="900">
                  <a:latin typeface="Arial Unicode MS"/>
                </a:rPr>
                <a:t> 2</a:t>
              </a:r>
              <a:endParaRPr lang="ko-KR" altLang="en-US" sz="900">
                <a:latin typeface="Arial Unicode M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55</xdr:row>
      <xdr:rowOff>9525</xdr:rowOff>
    </xdr:from>
    <xdr:to>
      <xdr:col>7</xdr:col>
      <xdr:colOff>267929</xdr:colOff>
      <xdr:row>55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143</xdr:row>
          <xdr:rowOff>133350</xdr:rowOff>
        </xdr:from>
        <xdr:to>
          <xdr:col>4</xdr:col>
          <xdr:colOff>114300</xdr:colOff>
          <xdr:row>144</xdr:row>
          <xdr:rowOff>123825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31</xdr:col>
          <xdr:colOff>95250</xdr:colOff>
          <xdr:row>42</xdr:row>
          <xdr:rowOff>209550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82</xdr:row>
          <xdr:rowOff>38100</xdr:rowOff>
        </xdr:from>
        <xdr:to>
          <xdr:col>6</xdr:col>
          <xdr:colOff>95250</xdr:colOff>
          <xdr:row>83</xdr:row>
          <xdr:rowOff>180975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103</xdr:row>
          <xdr:rowOff>200025</xdr:rowOff>
        </xdr:from>
        <xdr:to>
          <xdr:col>19</xdr:col>
          <xdr:colOff>19050</xdr:colOff>
          <xdr:row>105</xdr:row>
          <xdr:rowOff>0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103</xdr:row>
          <xdr:rowOff>200025</xdr:rowOff>
        </xdr:from>
        <xdr:to>
          <xdr:col>39</xdr:col>
          <xdr:colOff>104775</xdr:colOff>
          <xdr:row>105</xdr:row>
          <xdr:rowOff>0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58</xdr:row>
          <xdr:rowOff>38100</xdr:rowOff>
        </xdr:from>
        <xdr:to>
          <xdr:col>13</xdr:col>
          <xdr:colOff>123825</xdr:colOff>
          <xdr:row>59</xdr:row>
          <xdr:rowOff>200025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58</xdr:row>
          <xdr:rowOff>219075</xdr:rowOff>
        </xdr:from>
        <xdr:to>
          <xdr:col>17</xdr:col>
          <xdr:colOff>123825</xdr:colOff>
          <xdr:row>60</xdr:row>
          <xdr:rowOff>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124</xdr:row>
          <xdr:rowOff>38100</xdr:rowOff>
        </xdr:from>
        <xdr:to>
          <xdr:col>11</xdr:col>
          <xdr:colOff>9525</xdr:colOff>
          <xdr:row>125</xdr:row>
          <xdr:rowOff>200025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125</xdr:row>
          <xdr:rowOff>9525</xdr:rowOff>
        </xdr:from>
        <xdr:to>
          <xdr:col>15</xdr:col>
          <xdr:colOff>0</xdr:colOff>
          <xdr:row>126</xdr:row>
          <xdr:rowOff>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115</xdr:row>
          <xdr:rowOff>28575</xdr:rowOff>
        </xdr:from>
        <xdr:to>
          <xdr:col>10</xdr:col>
          <xdr:colOff>9525</xdr:colOff>
          <xdr:row>116</xdr:row>
          <xdr:rowOff>171450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104</xdr:row>
          <xdr:rowOff>0</xdr:rowOff>
        </xdr:from>
        <xdr:to>
          <xdr:col>24</xdr:col>
          <xdr:colOff>9525</xdr:colOff>
          <xdr:row>104</xdr:row>
          <xdr:rowOff>219075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104</xdr:row>
          <xdr:rowOff>0</xdr:rowOff>
        </xdr:from>
        <xdr:to>
          <xdr:col>29</xdr:col>
          <xdr:colOff>47625</xdr:colOff>
          <xdr:row>104</xdr:row>
          <xdr:rowOff>219075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57150</xdr:colOff>
          <xdr:row>104</xdr:row>
          <xdr:rowOff>0</xdr:rowOff>
        </xdr:from>
        <xdr:to>
          <xdr:col>39</xdr:col>
          <xdr:colOff>9525</xdr:colOff>
          <xdr:row>104</xdr:row>
          <xdr:rowOff>219075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112</xdr:row>
          <xdr:rowOff>200025</xdr:rowOff>
        </xdr:from>
        <xdr:to>
          <xdr:col>15</xdr:col>
          <xdr:colOff>28575</xdr:colOff>
          <xdr:row>114</xdr:row>
          <xdr:rowOff>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112</xdr:row>
          <xdr:rowOff>200025</xdr:rowOff>
        </xdr:from>
        <xdr:to>
          <xdr:col>26</xdr:col>
          <xdr:colOff>0</xdr:colOff>
          <xdr:row>114</xdr:row>
          <xdr:rowOff>19050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113</xdr:row>
          <xdr:rowOff>0</xdr:rowOff>
        </xdr:from>
        <xdr:to>
          <xdr:col>20</xdr:col>
          <xdr:colOff>0</xdr:colOff>
          <xdr:row>113</xdr:row>
          <xdr:rowOff>219075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113</xdr:row>
          <xdr:rowOff>0</xdr:rowOff>
        </xdr:from>
        <xdr:to>
          <xdr:col>25</xdr:col>
          <xdr:colOff>28575</xdr:colOff>
          <xdr:row>113</xdr:row>
          <xdr:rowOff>219075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118</xdr:row>
          <xdr:rowOff>38100</xdr:rowOff>
        </xdr:from>
        <xdr:to>
          <xdr:col>10</xdr:col>
          <xdr:colOff>9525</xdr:colOff>
          <xdr:row>119</xdr:row>
          <xdr:rowOff>200025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142875</xdr:colOff>
          <xdr:row>119</xdr:row>
          <xdr:rowOff>219075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128</xdr:row>
          <xdr:rowOff>76200</xdr:rowOff>
        </xdr:from>
        <xdr:to>
          <xdr:col>10</xdr:col>
          <xdr:colOff>0</xdr:colOff>
          <xdr:row>130</xdr:row>
          <xdr:rowOff>200025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130</xdr:row>
          <xdr:rowOff>9525</xdr:rowOff>
        </xdr:from>
        <xdr:to>
          <xdr:col>15</xdr:col>
          <xdr:colOff>0</xdr:colOff>
          <xdr:row>131</xdr:row>
          <xdr:rowOff>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137</xdr:row>
          <xdr:rowOff>9525</xdr:rowOff>
        </xdr:from>
        <xdr:to>
          <xdr:col>7</xdr:col>
          <xdr:colOff>133350</xdr:colOff>
          <xdr:row>137</xdr:row>
          <xdr:rowOff>209550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124</xdr:row>
          <xdr:rowOff>123825</xdr:rowOff>
        </xdr:from>
        <xdr:to>
          <xdr:col>18</xdr:col>
          <xdr:colOff>104775</xdr:colOff>
          <xdr:row>125</xdr:row>
          <xdr:rowOff>85725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9525</xdr:rowOff>
        </xdr:from>
        <xdr:to>
          <xdr:col>6</xdr:col>
          <xdr:colOff>123825</xdr:colOff>
          <xdr:row>123</xdr:row>
          <xdr:rowOff>209550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65</xdr:row>
          <xdr:rowOff>200025</xdr:rowOff>
        </xdr:from>
        <xdr:to>
          <xdr:col>15</xdr:col>
          <xdr:colOff>133350</xdr:colOff>
          <xdr:row>67</xdr:row>
          <xdr:rowOff>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65</xdr:row>
          <xdr:rowOff>200025</xdr:rowOff>
        </xdr:from>
        <xdr:to>
          <xdr:col>35</xdr:col>
          <xdr:colOff>66675</xdr:colOff>
          <xdr:row>67</xdr:row>
          <xdr:rowOff>9525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72</xdr:row>
          <xdr:rowOff>219075</xdr:rowOff>
        </xdr:from>
        <xdr:to>
          <xdr:col>18</xdr:col>
          <xdr:colOff>123825</xdr:colOff>
          <xdr:row>75</xdr:row>
          <xdr:rowOff>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73</xdr:row>
          <xdr:rowOff>85725</xdr:rowOff>
        </xdr:from>
        <xdr:to>
          <xdr:col>29</xdr:col>
          <xdr:colOff>76200</xdr:colOff>
          <xdr:row>74</xdr:row>
          <xdr:rowOff>114300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89</xdr:row>
          <xdr:rowOff>219075</xdr:rowOff>
        </xdr:from>
        <xdr:to>
          <xdr:col>30</xdr:col>
          <xdr:colOff>85725</xdr:colOff>
          <xdr:row>92</xdr:row>
          <xdr:rowOff>0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97</xdr:row>
          <xdr:rowOff>9525</xdr:rowOff>
        </xdr:from>
        <xdr:to>
          <xdr:col>11</xdr:col>
          <xdr:colOff>142875</xdr:colOff>
          <xdr:row>97</xdr:row>
          <xdr:rowOff>209550</xdr:rowOff>
        </xdr:to>
        <xdr:sp macro="" textlink="">
          <xdr:nvSpPr>
            <xdr:cNvPr id="2482" name="Object 434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104</xdr:row>
          <xdr:rowOff>0</xdr:rowOff>
        </xdr:from>
        <xdr:to>
          <xdr:col>34</xdr:col>
          <xdr:colOff>47625</xdr:colOff>
          <xdr:row>104</xdr:row>
          <xdr:rowOff>219075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65</xdr:row>
          <xdr:rowOff>219075</xdr:rowOff>
        </xdr:from>
        <xdr:to>
          <xdr:col>21</xdr:col>
          <xdr:colOff>38100</xdr:colOff>
          <xdr:row>66</xdr:row>
          <xdr:rowOff>209550</xdr:rowOff>
        </xdr:to>
        <xdr:sp macro="" textlink="">
          <xdr:nvSpPr>
            <xdr:cNvPr id="2484" name="Object 436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95250</xdr:colOff>
          <xdr:row>65</xdr:row>
          <xdr:rowOff>219075</xdr:rowOff>
        </xdr:from>
        <xdr:to>
          <xdr:col>28</xdr:col>
          <xdr:colOff>123825</xdr:colOff>
          <xdr:row>66</xdr:row>
          <xdr:rowOff>209550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9525</xdr:colOff>
          <xdr:row>65</xdr:row>
          <xdr:rowOff>219075</xdr:rowOff>
        </xdr:from>
        <xdr:to>
          <xdr:col>34</xdr:col>
          <xdr:colOff>38100</xdr:colOff>
          <xdr:row>66</xdr:row>
          <xdr:rowOff>209550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139</xdr:row>
          <xdr:rowOff>200025</xdr:rowOff>
        </xdr:from>
        <xdr:to>
          <xdr:col>8</xdr:col>
          <xdr:colOff>66675</xdr:colOff>
          <xdr:row>141</xdr:row>
          <xdr:rowOff>38100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139</xdr:row>
          <xdr:rowOff>209550</xdr:rowOff>
        </xdr:from>
        <xdr:to>
          <xdr:col>19</xdr:col>
          <xdr:colOff>133350</xdr:colOff>
          <xdr:row>141</xdr:row>
          <xdr:rowOff>28575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140</xdr:row>
          <xdr:rowOff>0</xdr:rowOff>
        </xdr:from>
        <xdr:to>
          <xdr:col>19</xdr:col>
          <xdr:colOff>28575</xdr:colOff>
          <xdr:row>140</xdr:row>
          <xdr:rowOff>219075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14</xdr:col>
          <xdr:colOff>28575</xdr:colOff>
          <xdr:row>140</xdr:row>
          <xdr:rowOff>219075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142</xdr:row>
          <xdr:rowOff>209550</xdr:rowOff>
        </xdr:from>
        <xdr:to>
          <xdr:col>9</xdr:col>
          <xdr:colOff>47625</xdr:colOff>
          <xdr:row>143</xdr:row>
          <xdr:rowOff>200025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144</xdr:row>
          <xdr:rowOff>0</xdr:rowOff>
        </xdr:from>
        <xdr:to>
          <xdr:col>9</xdr:col>
          <xdr:colOff>47625</xdr:colOff>
          <xdr:row>145</xdr:row>
          <xdr:rowOff>0</xdr:rowOff>
        </xdr:to>
        <xdr:sp macro="" textlink="">
          <xdr:nvSpPr>
            <xdr:cNvPr id="2492" name="Object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42" Type="http://schemas.openxmlformats.org/officeDocument/2006/relationships/image" Target="../media/image19.emf"/><Relationship Id="rId47" Type="http://schemas.openxmlformats.org/officeDocument/2006/relationships/image" Target="../media/image21.emf"/><Relationship Id="rId63" Type="http://schemas.openxmlformats.org/officeDocument/2006/relationships/oleObject" Target="../embeddings/oleObject33.bin"/><Relationship Id="rId68" Type="http://schemas.openxmlformats.org/officeDocument/2006/relationships/oleObject" Target="../embeddings/oleObject36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8.emf"/><Relationship Id="rId45" Type="http://schemas.openxmlformats.org/officeDocument/2006/relationships/image" Target="../media/image20.emf"/><Relationship Id="rId53" Type="http://schemas.openxmlformats.org/officeDocument/2006/relationships/oleObject" Target="../embeddings/oleObject27.bin"/><Relationship Id="rId58" Type="http://schemas.openxmlformats.org/officeDocument/2006/relationships/image" Target="../media/image26.emf"/><Relationship Id="rId66" Type="http://schemas.openxmlformats.org/officeDocument/2006/relationships/oleObject" Target="../embeddings/oleObject35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1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oleObject" Target="../embeddings/oleObject24.bin"/><Relationship Id="rId56" Type="http://schemas.openxmlformats.org/officeDocument/2006/relationships/image" Target="../media/image25.emf"/><Relationship Id="rId64" Type="http://schemas.openxmlformats.org/officeDocument/2006/relationships/image" Target="../media/image28.emf"/><Relationship Id="rId69" Type="http://schemas.openxmlformats.org/officeDocument/2006/relationships/oleObject" Target="../embeddings/oleObject37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6.bin"/><Relationship Id="rId72" Type="http://schemas.openxmlformats.org/officeDocument/2006/relationships/image" Target="../media/image30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image" Target="../media/image17.emf"/><Relationship Id="rId46" Type="http://schemas.openxmlformats.org/officeDocument/2006/relationships/oleObject" Target="../embeddings/oleObject23.bin"/><Relationship Id="rId59" Type="http://schemas.openxmlformats.org/officeDocument/2006/relationships/oleObject" Target="../embeddings/oleObject30.bin"/><Relationship Id="rId67" Type="http://schemas.openxmlformats.org/officeDocument/2006/relationships/image" Target="../media/image29.emf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4.emf"/><Relationship Id="rId62" Type="http://schemas.openxmlformats.org/officeDocument/2006/relationships/oleObject" Target="../embeddings/oleObject32.bin"/><Relationship Id="rId70" Type="http://schemas.openxmlformats.org/officeDocument/2006/relationships/oleObject" Target="../embeddings/oleObject38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5.bin"/><Relationship Id="rId57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2.bin"/><Relationship Id="rId52" Type="http://schemas.openxmlformats.org/officeDocument/2006/relationships/image" Target="../media/image23.emf"/><Relationship Id="rId60" Type="http://schemas.openxmlformats.org/officeDocument/2006/relationships/image" Target="../media/image27.emf"/><Relationship Id="rId65" Type="http://schemas.openxmlformats.org/officeDocument/2006/relationships/oleObject" Target="../embeddings/oleObject34.bin"/><Relationship Id="rId73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oleObject" Target="../embeddings/oleObject19.bin"/><Relationship Id="rId34" Type="http://schemas.openxmlformats.org/officeDocument/2006/relationships/oleObject" Target="../embeddings/oleObject16.bin"/><Relationship Id="rId50" Type="http://schemas.openxmlformats.org/officeDocument/2006/relationships/image" Target="../media/image22.emf"/><Relationship Id="rId55" Type="http://schemas.openxmlformats.org/officeDocument/2006/relationships/oleObject" Target="../embeddings/oleObject28.bin"/><Relationship Id="rId7" Type="http://schemas.openxmlformats.org/officeDocument/2006/relationships/image" Target="../media/image2.emf"/><Relationship Id="rId71" Type="http://schemas.openxmlformats.org/officeDocument/2006/relationships/oleObject" Target="../embeddings/oleObject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0" t="s">
        <v>0</v>
      </c>
      <c r="B1" s="321"/>
      <c r="C1" s="321"/>
      <c r="D1" s="321"/>
      <c r="E1" s="321"/>
      <c r="F1" s="321"/>
      <c r="G1" s="321"/>
      <c r="H1" s="322"/>
      <c r="I1" s="323"/>
      <c r="J1" s="324"/>
    </row>
    <row r="2" spans="1:13" ht="12.95" customHeight="1">
      <c r="A2" s="325" t="s">
        <v>1</v>
      </c>
      <c r="B2" s="325"/>
      <c r="C2" s="325"/>
      <c r="D2" s="325"/>
      <c r="E2" s="325"/>
      <c r="F2" s="325"/>
      <c r="G2" s="325"/>
      <c r="H2" s="325"/>
      <c r="I2" s="325"/>
      <c r="J2" s="325"/>
    </row>
    <row r="3" spans="1:13" ht="12.95" customHeight="1">
      <c r="A3" s="317" t="s">
        <v>2</v>
      </c>
      <c r="B3" s="314"/>
      <c r="C3" s="326"/>
      <c r="D3" s="326"/>
      <c r="E3" s="326"/>
      <c r="F3" s="314" t="s">
        <v>3</v>
      </c>
      <c r="G3" s="314"/>
      <c r="H3" s="327"/>
      <c r="I3" s="316"/>
      <c r="J3" s="316"/>
    </row>
    <row r="4" spans="1:13" ht="12.95" customHeight="1">
      <c r="A4" s="314" t="s">
        <v>4</v>
      </c>
      <c r="B4" s="314"/>
      <c r="C4" s="315"/>
      <c r="D4" s="314"/>
      <c r="E4" s="314"/>
      <c r="F4" s="314" t="s">
        <v>5</v>
      </c>
      <c r="G4" s="314"/>
      <c r="H4" s="314"/>
      <c r="I4" s="316"/>
      <c r="J4" s="316"/>
    </row>
    <row r="5" spans="1:13" ht="12.95" customHeight="1">
      <c r="A5" s="314" t="s">
        <v>6</v>
      </c>
      <c r="B5" s="314"/>
      <c r="C5" s="314"/>
      <c r="D5" s="316"/>
      <c r="E5" s="316"/>
      <c r="F5" s="317" t="s">
        <v>7</v>
      </c>
      <c r="G5" s="314"/>
      <c r="H5" s="318"/>
      <c r="I5" s="319"/>
      <c r="J5" s="319"/>
    </row>
    <row r="6" spans="1:13" ht="12.95" customHeight="1">
      <c r="A6" s="314" t="s">
        <v>8</v>
      </c>
      <c r="B6" s="314"/>
      <c r="C6" s="314"/>
      <c r="D6" s="316"/>
      <c r="E6" s="316"/>
      <c r="F6" s="317" t="s">
        <v>9</v>
      </c>
      <c r="G6" s="314"/>
      <c r="H6" s="318"/>
      <c r="I6" s="319"/>
      <c r="J6" s="319"/>
    </row>
    <row r="7" spans="1:13" ht="12.95" customHeight="1">
      <c r="A7" s="314" t="s">
        <v>10</v>
      </c>
      <c r="B7" s="314"/>
      <c r="C7" s="329"/>
      <c r="D7" s="316"/>
      <c r="E7" s="316"/>
      <c r="F7" s="317" t="s">
        <v>11</v>
      </c>
      <c r="G7" s="314"/>
      <c r="H7" s="314"/>
      <c r="I7" s="316"/>
      <c r="J7" s="316"/>
    </row>
    <row r="8" spans="1:13" ht="12.95" customHeight="1">
      <c r="A8" s="314" t="s">
        <v>12</v>
      </c>
      <c r="B8" s="314"/>
      <c r="C8" s="327"/>
      <c r="D8" s="328"/>
      <c r="E8" s="328"/>
      <c r="F8" s="317" t="s">
        <v>13</v>
      </c>
      <c r="G8" s="314"/>
      <c r="H8" s="314"/>
      <c r="I8" s="316"/>
      <c r="J8" s="316"/>
    </row>
    <row r="9" spans="1:13" ht="12.95" customHeight="1">
      <c r="A9" s="317" t="s">
        <v>35</v>
      </c>
      <c r="B9" s="314"/>
      <c r="C9" s="318"/>
      <c r="D9" s="319"/>
      <c r="E9" s="319"/>
      <c r="F9" s="330" t="s">
        <v>14</v>
      </c>
      <c r="G9" s="330"/>
      <c r="H9" s="318"/>
      <c r="I9" s="319"/>
      <c r="J9" s="319"/>
    </row>
    <row r="10" spans="1:13" ht="23.25" customHeight="1">
      <c r="A10" s="314" t="s">
        <v>15</v>
      </c>
      <c r="B10" s="314"/>
      <c r="C10" s="318"/>
      <c r="D10" s="319"/>
      <c r="E10" s="319"/>
      <c r="F10" s="314" t="s">
        <v>16</v>
      </c>
      <c r="G10" s="314"/>
      <c r="H10" s="35"/>
      <c r="I10" s="338" t="s">
        <v>17</v>
      </c>
      <c r="J10" s="339"/>
      <c r="K10" s="4"/>
    </row>
    <row r="11" spans="1:13" ht="12.95" customHeight="1">
      <c r="A11" s="325" t="s">
        <v>18</v>
      </c>
      <c r="B11" s="325"/>
      <c r="C11" s="325"/>
      <c r="D11" s="325"/>
      <c r="E11" s="325"/>
      <c r="F11" s="325"/>
      <c r="G11" s="325"/>
      <c r="H11" s="325"/>
      <c r="I11" s="325"/>
      <c r="J11" s="325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40" t="s">
        <v>22</v>
      </c>
      <c r="H12" s="336"/>
      <c r="I12" s="342" t="s">
        <v>23</v>
      </c>
      <c r="J12" s="343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41"/>
      <c r="H13" s="337"/>
      <c r="I13" s="344"/>
      <c r="J13" s="345"/>
      <c r="K13" s="5"/>
    </row>
    <row r="14" spans="1:13" ht="12.95" customHeight="1">
      <c r="A14" s="325" t="s">
        <v>27</v>
      </c>
      <c r="B14" s="325"/>
      <c r="C14" s="325"/>
      <c r="D14" s="325"/>
      <c r="E14" s="325"/>
      <c r="F14" s="325"/>
      <c r="G14" s="325"/>
      <c r="H14" s="325"/>
      <c r="I14" s="325"/>
      <c r="J14" s="325"/>
      <c r="K14" s="5"/>
    </row>
    <row r="15" spans="1:13" ht="39" customHeight="1">
      <c r="A15" s="333"/>
      <c r="B15" s="334"/>
      <c r="C15" s="334"/>
      <c r="D15" s="334"/>
      <c r="E15" s="334"/>
      <c r="F15" s="334"/>
      <c r="G15" s="334"/>
      <c r="H15" s="334"/>
      <c r="I15" s="334"/>
      <c r="J15" s="335"/>
    </row>
    <row r="16" spans="1:13" ht="12.95" customHeight="1">
      <c r="A16" s="325" t="s">
        <v>28</v>
      </c>
      <c r="B16" s="325"/>
      <c r="C16" s="325"/>
      <c r="D16" s="325"/>
      <c r="E16" s="325"/>
      <c r="F16" s="325"/>
      <c r="G16" s="325"/>
      <c r="H16" s="325"/>
      <c r="I16" s="325"/>
      <c r="J16" s="325"/>
    </row>
    <row r="17" spans="1:12" ht="12.95" customHeight="1">
      <c r="A17" s="3" t="s">
        <v>29</v>
      </c>
      <c r="B17" s="317" t="s">
        <v>30</v>
      </c>
      <c r="C17" s="314"/>
      <c r="D17" s="314"/>
      <c r="E17" s="314"/>
      <c r="F17" s="317" t="s">
        <v>31</v>
      </c>
      <c r="G17" s="31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31"/>
      <c r="C18" s="332"/>
      <c r="D18" s="332"/>
      <c r="E18" s="332"/>
      <c r="F18" s="331"/>
      <c r="G18" s="332"/>
      <c r="H18" s="41"/>
      <c r="I18" s="18"/>
      <c r="J18" s="87"/>
      <c r="L18" s="5"/>
    </row>
    <row r="19" spans="1:12" ht="12.95" customHeight="1">
      <c r="A19" s="36"/>
      <c r="B19" s="331"/>
      <c r="C19" s="332"/>
      <c r="D19" s="332"/>
      <c r="E19" s="332"/>
      <c r="F19" s="331"/>
      <c r="G19" s="332"/>
      <c r="H19" s="21"/>
      <c r="I19" s="21"/>
      <c r="J19" s="87"/>
      <c r="L19" s="5"/>
    </row>
    <row r="20" spans="1:12" ht="12.95" customHeight="1">
      <c r="A20" s="36"/>
      <c r="B20" s="331"/>
      <c r="C20" s="332"/>
      <c r="D20" s="332"/>
      <c r="E20" s="332"/>
      <c r="F20" s="331"/>
      <c r="G20" s="332"/>
      <c r="H20" s="32"/>
      <c r="I20" s="32"/>
      <c r="J20" s="87"/>
      <c r="L20" s="5"/>
    </row>
    <row r="21" spans="1:12" ht="12.95" customHeight="1">
      <c r="A21" s="36"/>
      <c r="B21" s="331"/>
      <c r="C21" s="332"/>
      <c r="D21" s="332"/>
      <c r="E21" s="332"/>
      <c r="F21" s="331"/>
      <c r="G21" s="332"/>
      <c r="H21" s="32"/>
      <c r="I21" s="9"/>
      <c r="J21" s="87"/>
      <c r="L21" s="5"/>
    </row>
    <row r="22" spans="1:12" ht="12.95" customHeight="1">
      <c r="A22" s="36"/>
      <c r="B22" s="331"/>
      <c r="C22" s="332"/>
      <c r="D22" s="332"/>
      <c r="E22" s="332"/>
      <c r="F22" s="331"/>
      <c r="G22" s="332"/>
      <c r="H22" s="20"/>
      <c r="I22" s="11"/>
      <c r="J22" s="87"/>
      <c r="L22" s="5"/>
    </row>
    <row r="23" spans="1:12" ht="12.95" customHeight="1">
      <c r="A23" s="36"/>
      <c r="B23" s="331"/>
      <c r="C23" s="332"/>
      <c r="D23" s="332"/>
      <c r="E23" s="332"/>
      <c r="F23" s="331"/>
      <c r="G23" s="332"/>
      <c r="H23" s="11"/>
      <c r="I23" s="9"/>
      <c r="J23" s="87"/>
      <c r="L23" s="5"/>
    </row>
    <row r="24" spans="1:12" ht="12.95" customHeight="1">
      <c r="A24" s="36"/>
      <c r="B24" s="331"/>
      <c r="C24" s="332"/>
      <c r="D24" s="332"/>
      <c r="E24" s="332"/>
      <c r="F24" s="331"/>
      <c r="G24" s="332"/>
      <c r="H24" s="16"/>
      <c r="I24" s="9"/>
      <c r="J24" s="87"/>
      <c r="L24" s="5"/>
    </row>
    <row r="25" spans="1:12" ht="12.95" customHeight="1">
      <c r="A25" s="36"/>
      <c r="B25" s="331"/>
      <c r="C25" s="332"/>
      <c r="D25" s="332"/>
      <c r="E25" s="332"/>
      <c r="F25" s="331"/>
      <c r="G25" s="332"/>
      <c r="H25" s="16"/>
      <c r="I25" s="9"/>
      <c r="J25" s="87"/>
      <c r="L25" s="5"/>
    </row>
    <row r="26" spans="1:12" ht="12.95" customHeight="1">
      <c r="A26" s="36"/>
      <c r="B26" s="331"/>
      <c r="C26" s="332"/>
      <c r="D26" s="332"/>
      <c r="E26" s="332"/>
      <c r="F26" s="331"/>
      <c r="G26" s="332"/>
      <c r="H26" s="16"/>
      <c r="I26" s="9"/>
      <c r="J26" s="87"/>
      <c r="L26" s="5"/>
    </row>
    <row r="27" spans="1:12" ht="12.95" customHeight="1">
      <c r="A27" s="36"/>
      <c r="B27" s="331"/>
      <c r="C27" s="332"/>
      <c r="D27" s="332"/>
      <c r="E27" s="332"/>
      <c r="F27" s="331"/>
      <c r="G27" s="332"/>
      <c r="H27" s="9"/>
      <c r="I27" s="9"/>
      <c r="J27" s="87"/>
    </row>
    <row r="28" spans="1:12" ht="12.95" customHeight="1">
      <c r="A28" s="36"/>
      <c r="B28" s="331"/>
      <c r="C28" s="332"/>
      <c r="D28" s="332"/>
      <c r="E28" s="332"/>
      <c r="F28" s="331"/>
      <c r="G28" s="332"/>
      <c r="H28" s="9"/>
      <c r="I28" s="9"/>
      <c r="J28" s="87"/>
    </row>
    <row r="29" spans="1:12" ht="12.95" customHeight="1">
      <c r="A29" s="36"/>
      <c r="B29" s="331"/>
      <c r="C29" s="332"/>
      <c r="D29" s="332"/>
      <c r="E29" s="332"/>
      <c r="F29" s="331"/>
      <c r="G29" s="332"/>
      <c r="H29" s="9"/>
      <c r="I29" s="9"/>
      <c r="J29" s="87"/>
    </row>
    <row r="30" spans="1:12" ht="12.95" customHeight="1">
      <c r="A30" s="36"/>
      <c r="B30" s="331"/>
      <c r="C30" s="332"/>
      <c r="D30" s="332"/>
      <c r="E30" s="332"/>
      <c r="F30" s="331"/>
      <c r="G30" s="332"/>
      <c r="H30" s="9"/>
      <c r="I30" s="9"/>
      <c r="J30" s="87"/>
    </row>
    <row r="31" spans="1:12" ht="12.95" customHeight="1">
      <c r="A31" s="36"/>
      <c r="B31" s="331"/>
      <c r="C31" s="332"/>
      <c r="D31" s="332"/>
      <c r="E31" s="332"/>
      <c r="F31" s="331"/>
      <c r="G31" s="332"/>
      <c r="H31" s="9"/>
      <c r="I31" s="9"/>
      <c r="J31" s="87"/>
    </row>
    <row r="32" spans="1:12" ht="12.95" customHeight="1">
      <c r="A32" s="36"/>
      <c r="B32" s="331"/>
      <c r="C32" s="332"/>
      <c r="D32" s="332"/>
      <c r="E32" s="332"/>
      <c r="F32" s="331"/>
      <c r="G32" s="332"/>
      <c r="H32" s="9"/>
      <c r="I32" s="9"/>
      <c r="J32" s="87"/>
    </row>
    <row r="33" spans="1:10" ht="12.95" customHeight="1">
      <c r="A33" s="36"/>
      <c r="B33" s="331"/>
      <c r="C33" s="332"/>
      <c r="D33" s="332"/>
      <c r="E33" s="332"/>
      <c r="F33" s="331"/>
      <c r="G33" s="332"/>
      <c r="H33" s="9"/>
      <c r="I33" s="9"/>
      <c r="J33" s="87"/>
    </row>
    <row r="34" spans="1:10" ht="12.95" customHeight="1">
      <c r="A34" s="36"/>
      <c r="B34" s="331"/>
      <c r="C34" s="332"/>
      <c r="D34" s="332"/>
      <c r="E34" s="332"/>
      <c r="F34" s="331"/>
      <c r="G34" s="332"/>
      <c r="H34" s="9"/>
      <c r="I34" s="9"/>
      <c r="J34" s="87"/>
    </row>
    <row r="35" spans="1:10" ht="12.95" customHeight="1">
      <c r="A35" s="36"/>
      <c r="B35" s="331"/>
      <c r="C35" s="332"/>
      <c r="D35" s="332"/>
      <c r="E35" s="332"/>
      <c r="F35" s="331"/>
      <c r="G35" s="332"/>
      <c r="H35" s="9"/>
      <c r="I35" s="9"/>
      <c r="J35" s="87"/>
    </row>
    <row r="36" spans="1:10" ht="12.95" customHeight="1">
      <c r="A36" s="36"/>
      <c r="B36" s="331"/>
      <c r="C36" s="332"/>
      <c r="D36" s="332"/>
      <c r="E36" s="332"/>
      <c r="F36" s="331"/>
      <c r="G36" s="332"/>
      <c r="H36" s="9"/>
      <c r="I36" s="9"/>
      <c r="J36" s="87"/>
    </row>
    <row r="37" spans="1:10" ht="12.95" customHeight="1">
      <c r="A37" s="36"/>
      <c r="B37" s="331"/>
      <c r="C37" s="332"/>
      <c r="D37" s="332"/>
      <c r="E37" s="332"/>
      <c r="F37" s="331"/>
      <c r="G37" s="332"/>
      <c r="H37" s="9"/>
      <c r="I37" s="9"/>
      <c r="J37" s="87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355" t="s">
        <v>37</v>
      </c>
      <c r="B39" s="355"/>
      <c r="C39" s="355"/>
      <c r="D39" s="355"/>
      <c r="E39" s="355"/>
      <c r="F39" s="358" t="s">
        <v>38</v>
      </c>
      <c r="G39" s="346"/>
      <c r="H39" s="347"/>
      <c r="I39" s="347"/>
      <c r="J39" s="348"/>
    </row>
    <row r="40" spans="1:10" ht="12.95" customHeight="1">
      <c r="A40" s="355" t="s">
        <v>39</v>
      </c>
      <c r="B40" s="355"/>
      <c r="C40" s="355"/>
      <c r="D40" s="355"/>
      <c r="E40" s="355"/>
      <c r="F40" s="359"/>
      <c r="G40" s="349"/>
      <c r="H40" s="350"/>
      <c r="I40" s="350"/>
      <c r="J40" s="351"/>
    </row>
    <row r="41" spans="1:10" ht="12.95" customHeight="1">
      <c r="A41" s="355" t="s">
        <v>40</v>
      </c>
      <c r="B41" s="355"/>
      <c r="C41" s="355"/>
      <c r="D41" s="355"/>
      <c r="E41" s="355"/>
      <c r="F41" s="359"/>
      <c r="G41" s="349"/>
      <c r="H41" s="350"/>
      <c r="I41" s="350"/>
      <c r="J41" s="351"/>
    </row>
    <row r="42" spans="1:10" ht="12.95" customHeight="1">
      <c r="A42" s="355" t="s">
        <v>41</v>
      </c>
      <c r="B42" s="355"/>
      <c r="C42" s="356" t="s">
        <v>42</v>
      </c>
      <c r="D42" s="356"/>
      <c r="E42" s="356"/>
      <c r="F42" s="360"/>
      <c r="G42" s="352"/>
      <c r="H42" s="353"/>
      <c r="I42" s="353"/>
      <c r="J42" s="354"/>
    </row>
    <row r="43" spans="1:10" ht="12.95" customHeight="1">
      <c r="A43" s="357" t="s">
        <v>51</v>
      </c>
      <c r="B43" s="357"/>
      <c r="C43" s="357" t="str">
        <f ca="1">Calcu!C3</f>
        <v/>
      </c>
      <c r="D43" s="357"/>
      <c r="E43" s="357"/>
    </row>
    <row r="46" spans="1:10" ht="12.95" customHeight="1">
      <c r="B46" s="1" t="s">
        <v>657</v>
      </c>
    </row>
    <row r="47" spans="1:10" ht="12.95" customHeight="1">
      <c r="B47" s="1" t="s">
        <v>658</v>
      </c>
    </row>
    <row r="48" spans="1:10" ht="12.95" customHeight="1">
      <c r="A48" s="288">
        <f ca="1">Calcu!M134</f>
        <v>0</v>
      </c>
      <c r="B48" s="1" t="s">
        <v>668</v>
      </c>
    </row>
    <row r="49" spans="1:2" ht="12.95" customHeight="1">
      <c r="A49" s="289"/>
    </row>
    <row r="50" spans="1:2" ht="12.95" customHeight="1">
      <c r="A50" s="1" t="str">
        <f ca="1">Calcu!AZ17</f>
        <v>PASS</v>
      </c>
      <c r="B50" s="1" t="s">
        <v>669</v>
      </c>
    </row>
    <row r="52" spans="1:2" ht="12.95" customHeight="1">
      <c r="B52" s="1" t="s">
        <v>693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/>
  </sheetViews>
  <sheetFormatPr defaultColWidth="8.88671875" defaultRowHeight="11.25"/>
  <cols>
    <col min="1" max="8" width="8.88671875" style="178"/>
    <col min="9" max="9" width="1.77734375" style="178" customWidth="1"/>
    <col min="10" max="13" width="8.88671875" style="178"/>
    <col min="14" max="14" width="1.77734375" style="178" customWidth="1"/>
    <col min="15" max="15" width="8.88671875" style="178"/>
    <col min="16" max="16" width="1.77734375" style="178" customWidth="1"/>
    <col min="17" max="16384" width="8.88671875" style="178"/>
  </cols>
  <sheetData>
    <row r="1" spans="1:40" ht="12">
      <c r="V1" s="96" t="s">
        <v>330</v>
      </c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 t="s">
        <v>338</v>
      </c>
      <c r="AH1" s="96"/>
      <c r="AI1" s="96"/>
      <c r="AJ1" s="96"/>
      <c r="AK1" s="96"/>
      <c r="AL1" s="96"/>
      <c r="AM1" s="96"/>
      <c r="AN1" s="96"/>
    </row>
    <row r="2" spans="1:40" ht="14.25">
      <c r="A2" s="179" t="s">
        <v>2</v>
      </c>
      <c r="B2" s="181" t="s">
        <v>374</v>
      </c>
      <c r="C2" s="181" t="s">
        <v>376</v>
      </c>
      <c r="D2" s="181">
        <v>2009</v>
      </c>
      <c r="E2" s="181">
        <v>2011</v>
      </c>
      <c r="F2" s="181">
        <v>2013</v>
      </c>
      <c r="G2" s="181">
        <v>2015</v>
      </c>
      <c r="H2" s="181">
        <v>2017</v>
      </c>
      <c r="J2" s="584" t="s">
        <v>357</v>
      </c>
      <c r="K2" s="585"/>
      <c r="L2" s="585"/>
      <c r="M2" s="586"/>
      <c r="O2" s="181" t="s">
        <v>358</v>
      </c>
      <c r="Q2" s="185" t="s">
        <v>359</v>
      </c>
      <c r="S2" s="181" t="s">
        <v>375</v>
      </c>
      <c r="T2" s="185" t="s">
        <v>377</v>
      </c>
      <c r="U2" s="96"/>
      <c r="V2" s="190" t="s">
        <v>341</v>
      </c>
      <c r="W2" s="190" t="s">
        <v>378</v>
      </c>
      <c r="X2" s="190" t="s">
        <v>342</v>
      </c>
      <c r="Y2" s="190" t="s">
        <v>343</v>
      </c>
      <c r="Z2" s="190" t="s">
        <v>344</v>
      </c>
      <c r="AA2" s="190" t="s">
        <v>345</v>
      </c>
      <c r="AB2" s="190" t="s">
        <v>337</v>
      </c>
      <c r="AC2" s="190" t="s">
        <v>339</v>
      </c>
      <c r="AD2" s="190" t="s">
        <v>346</v>
      </c>
      <c r="AE2" s="190" t="s">
        <v>347</v>
      </c>
      <c r="AF2" s="96"/>
      <c r="AG2" s="186" t="s">
        <v>348</v>
      </c>
      <c r="AH2" s="186" t="s">
        <v>349</v>
      </c>
      <c r="AI2" s="186" t="s">
        <v>331</v>
      </c>
      <c r="AJ2" s="186" t="s">
        <v>350</v>
      </c>
      <c r="AK2" s="186" t="s">
        <v>332</v>
      </c>
      <c r="AL2" s="186" t="s">
        <v>351</v>
      </c>
      <c r="AM2" s="186" t="s">
        <v>333</v>
      </c>
      <c r="AN2" s="186" t="s">
        <v>352</v>
      </c>
    </row>
    <row r="3" spans="1:40" ht="14.25">
      <c r="A3" s="180">
        <v>62873</v>
      </c>
      <c r="B3" s="182" t="s">
        <v>360</v>
      </c>
      <c r="C3" s="182">
        <v>20000</v>
      </c>
      <c r="D3" s="179">
        <v>17</v>
      </c>
      <c r="E3" s="179">
        <v>16</v>
      </c>
      <c r="F3" s="179">
        <v>16</v>
      </c>
      <c r="G3" s="179">
        <v>15</v>
      </c>
      <c r="H3" s="179">
        <v>16</v>
      </c>
      <c r="J3" s="179">
        <f>ABS(D3-E3)</f>
        <v>1</v>
      </c>
      <c r="K3" s="179">
        <f>ABS(E3-F3)</f>
        <v>0</v>
      </c>
      <c r="L3" s="179">
        <f>ABS(F3-G3)</f>
        <v>1</v>
      </c>
      <c r="M3" s="179">
        <f>ABS(G3-H3)</f>
        <v>1</v>
      </c>
      <c r="O3" s="183">
        <f>AVERAGE(J3:M3)</f>
        <v>0.75</v>
      </c>
      <c r="Q3" s="184">
        <f>O3/2/SQRT(3)</f>
        <v>0.21650635094610968</v>
      </c>
      <c r="S3" s="189">
        <f>Calcu!D18</f>
        <v>0</v>
      </c>
      <c r="T3" s="184" t="e">
        <f ca="1">OFFSET(Q$2,MATCH(S3,C$3:C$32,0),0)</f>
        <v>#N/A</v>
      </c>
      <c r="U3" s="96"/>
      <c r="V3" s="190" t="s">
        <v>340</v>
      </c>
      <c r="W3" s="190" t="s">
        <v>340</v>
      </c>
      <c r="X3" s="190" t="s">
        <v>340</v>
      </c>
      <c r="Y3" s="191" t="s">
        <v>379</v>
      </c>
      <c r="Z3" s="191" t="s">
        <v>379</v>
      </c>
      <c r="AA3" s="191" t="s">
        <v>379</v>
      </c>
      <c r="AB3" s="191" t="s">
        <v>379</v>
      </c>
      <c r="AC3" s="191" t="s">
        <v>379</v>
      </c>
      <c r="AD3" s="191" t="s">
        <v>379</v>
      </c>
      <c r="AE3" s="191" t="s">
        <v>379</v>
      </c>
      <c r="AF3" s="96"/>
      <c r="AG3" s="187" t="s">
        <v>353</v>
      </c>
      <c r="AH3" s="187" t="s">
        <v>353</v>
      </c>
      <c r="AI3" s="187" t="s">
        <v>354</v>
      </c>
      <c r="AJ3" s="187" t="s">
        <v>336</v>
      </c>
      <c r="AK3" s="187" t="s">
        <v>355</v>
      </c>
      <c r="AL3" s="187" t="s">
        <v>334</v>
      </c>
      <c r="AM3" s="187" t="s">
        <v>356</v>
      </c>
      <c r="AN3" s="187" t="s">
        <v>335</v>
      </c>
    </row>
    <row r="4" spans="1:40" ht="12">
      <c r="B4" s="182" t="s">
        <v>361</v>
      </c>
      <c r="C4" s="182">
        <v>10000</v>
      </c>
      <c r="D4" s="179">
        <v>2.6</v>
      </c>
      <c r="E4" s="179">
        <v>3.5</v>
      </c>
      <c r="F4" s="179">
        <v>2.2000000000000002</v>
      </c>
      <c r="G4" s="179">
        <v>-1.9</v>
      </c>
      <c r="H4" s="179">
        <v>-0.9</v>
      </c>
      <c r="J4" s="179">
        <f t="shared" ref="J4:M32" si="0">ABS(D4-E4)</f>
        <v>0.89999999999999991</v>
      </c>
      <c r="K4" s="179">
        <f t="shared" si="0"/>
        <v>1.2999999999999998</v>
      </c>
      <c r="L4" s="179">
        <f t="shared" si="0"/>
        <v>4.0999999999999996</v>
      </c>
      <c r="M4" s="179">
        <f t="shared" si="0"/>
        <v>0.99999999999999989</v>
      </c>
      <c r="O4" s="183">
        <f t="shared" ref="O4:O32" si="1">AVERAGE(J4:M4)</f>
        <v>1.8249999999999997</v>
      </c>
      <c r="Q4" s="184">
        <f t="shared" ref="Q4:Q32" si="2">O4/2/SQRT(3)</f>
        <v>0.52683212063553342</v>
      </c>
      <c r="S4" s="189">
        <f>Calcu!D19</f>
        <v>0</v>
      </c>
      <c r="T4" s="184" t="e">
        <f t="shared" ref="T4:T32" ca="1" si="3">OFFSET(Q$2,MATCH(S4,C$3:C$32,0),0)</f>
        <v>#N/A</v>
      </c>
      <c r="U4" s="96"/>
      <c r="V4" s="194" t="e">
        <f>TEXT(SQRT(W4),"0.00E+00")</f>
        <v>#DIV/0!</v>
      </c>
      <c r="W4" s="192" t="e">
        <f>(X4*(Y4-Z4)/(Y4*Z4)*AA4)^2+(X4*(AB4-AC4))^2*(AD4^2/Z4^4-AE4^2/Y4^4)</f>
        <v>#DIV/0!</v>
      </c>
      <c r="X4" s="194">
        <f>Calcu!O18*1000</f>
        <v>0</v>
      </c>
      <c r="Y4" s="192">
        <f>Calcu!P18</f>
        <v>0</v>
      </c>
      <c r="Z4" s="193">
        <f>Calcu!F18</f>
        <v>0</v>
      </c>
      <c r="AA4" s="192">
        <f>SQRT(AG4)</f>
        <v>1.0011082662509586E-4</v>
      </c>
      <c r="AB4" s="192" t="e">
        <f>Calcu!E$13</f>
        <v>#DIV/0!</v>
      </c>
      <c r="AC4" s="192">
        <v>1.2</v>
      </c>
      <c r="AD4" s="192">
        <v>0.1</v>
      </c>
      <c r="AE4" s="192">
        <v>0.01</v>
      </c>
      <c r="AF4" s="96"/>
      <c r="AG4" s="177">
        <f t="shared" ref="AG4:AG43" si="4">SUMSQ(AH4,AI4*AJ4,AK4*AL4,AM4*AN4)</f>
        <v>1.0022177607560001E-8</v>
      </c>
      <c r="AH4" s="176">
        <f t="shared" ref="AH4:AH43" si="5">10^-4</f>
        <v>1E-4</v>
      </c>
      <c r="AI4" s="176">
        <f t="shared" ref="AI4:AI43" si="6">1.19*10^-7</f>
        <v>1.1899999999999999E-7</v>
      </c>
      <c r="AJ4" s="176">
        <f t="shared" ref="AJ4:AJ43" si="7">0.02*1000</f>
        <v>20</v>
      </c>
      <c r="AK4" s="176">
        <f t="shared" ref="AK4:AK43" si="8">-4.49*10^-6</f>
        <v>-4.4900000000000002E-6</v>
      </c>
      <c r="AL4" s="176">
        <v>0.9</v>
      </c>
      <c r="AM4" s="176">
        <f t="shared" ref="AM4:AM43" si="9">-1.02*10^-7</f>
        <v>-1.02E-7</v>
      </c>
      <c r="AN4" s="176">
        <v>4.2</v>
      </c>
    </row>
    <row r="5" spans="1:40" ht="12">
      <c r="B5" s="182" t="s">
        <v>362</v>
      </c>
      <c r="C5" s="182">
        <v>5000</v>
      </c>
      <c r="D5" s="179">
        <v>2.8</v>
      </c>
      <c r="E5" s="179">
        <v>2.8</v>
      </c>
      <c r="F5" s="179">
        <v>1.6</v>
      </c>
      <c r="G5" s="179">
        <v>1.5</v>
      </c>
      <c r="H5" s="179">
        <v>0.8</v>
      </c>
      <c r="J5" s="179">
        <f t="shared" si="0"/>
        <v>0</v>
      </c>
      <c r="K5" s="179">
        <f t="shared" si="0"/>
        <v>1.1999999999999997</v>
      </c>
      <c r="L5" s="179">
        <f t="shared" si="0"/>
        <v>0.10000000000000009</v>
      </c>
      <c r="M5" s="179">
        <f t="shared" si="0"/>
        <v>0.7</v>
      </c>
      <c r="O5" s="183">
        <f t="shared" si="1"/>
        <v>0.49999999999999994</v>
      </c>
      <c r="Q5" s="184">
        <f t="shared" si="2"/>
        <v>0.14433756729740643</v>
      </c>
      <c r="S5" s="189">
        <f>Calcu!D20</f>
        <v>0</v>
      </c>
      <c r="T5" s="184" t="e">
        <f t="shared" ca="1" si="3"/>
        <v>#N/A</v>
      </c>
      <c r="U5" s="96"/>
      <c r="V5" s="194" t="e">
        <f t="shared" ref="V5:V43" si="10">TEXT(SQRT(W5),"0.00E+00")</f>
        <v>#DIV/0!</v>
      </c>
      <c r="W5" s="192" t="e">
        <f t="shared" ref="W5:W43" si="11">(X5*(Y5-Z5)/(Y5*Z5)*AA5)^2+(X5*(AB5-AC5))^2*(AD5^2/Z5^4-AE5^2/Y5^4)</f>
        <v>#DIV/0!</v>
      </c>
      <c r="X5" s="194">
        <f>Calcu!O19*1000</f>
        <v>0</v>
      </c>
      <c r="Y5" s="192">
        <f>Calcu!P19</f>
        <v>0</v>
      </c>
      <c r="Z5" s="193">
        <f>Calcu!F19</f>
        <v>0</v>
      </c>
      <c r="AA5" s="192">
        <f t="shared" ref="AA5:AA43" si="12">SQRT(AG5)</f>
        <v>1.0011082662509586E-4</v>
      </c>
      <c r="AB5" s="192" t="e">
        <f>Calcu!E$13</f>
        <v>#DIV/0!</v>
      </c>
      <c r="AC5" s="192">
        <v>1.2</v>
      </c>
      <c r="AD5" s="192">
        <v>0.1</v>
      </c>
      <c r="AE5" s="192">
        <v>0.01</v>
      </c>
      <c r="AF5" s="96"/>
      <c r="AG5" s="177">
        <f t="shared" si="4"/>
        <v>1.0022177607560001E-8</v>
      </c>
      <c r="AH5" s="176">
        <f t="shared" si="5"/>
        <v>1E-4</v>
      </c>
      <c r="AI5" s="176">
        <f t="shared" si="6"/>
        <v>1.1899999999999999E-7</v>
      </c>
      <c r="AJ5" s="176">
        <f t="shared" si="7"/>
        <v>20</v>
      </c>
      <c r="AK5" s="176">
        <f t="shared" si="8"/>
        <v>-4.4900000000000002E-6</v>
      </c>
      <c r="AL5" s="176">
        <v>0.9</v>
      </c>
      <c r="AM5" s="176">
        <f t="shared" si="9"/>
        <v>-1.02E-7</v>
      </c>
      <c r="AN5" s="176">
        <v>4.2</v>
      </c>
    </row>
    <row r="6" spans="1:40" ht="12">
      <c r="B6" s="182" t="s">
        <v>363</v>
      </c>
      <c r="C6" s="182">
        <v>2000</v>
      </c>
      <c r="D6" s="179">
        <v>1.8</v>
      </c>
      <c r="E6" s="179">
        <v>1.3</v>
      </c>
      <c r="F6" s="179">
        <v>1.2</v>
      </c>
      <c r="G6" s="179">
        <v>1.3</v>
      </c>
      <c r="H6" s="179">
        <v>1.3</v>
      </c>
      <c r="J6" s="179">
        <f t="shared" si="0"/>
        <v>0.5</v>
      </c>
      <c r="K6" s="179">
        <f t="shared" si="0"/>
        <v>0.10000000000000009</v>
      </c>
      <c r="L6" s="179">
        <f t="shared" si="0"/>
        <v>0.10000000000000009</v>
      </c>
      <c r="M6" s="179">
        <f t="shared" si="0"/>
        <v>0</v>
      </c>
      <c r="O6" s="183">
        <f t="shared" si="1"/>
        <v>0.17500000000000004</v>
      </c>
      <c r="Q6" s="184">
        <f t="shared" si="2"/>
        <v>5.0518148554092271E-2</v>
      </c>
      <c r="S6" s="189">
        <f>Calcu!D21</f>
        <v>0</v>
      </c>
      <c r="T6" s="184" t="e">
        <f t="shared" ca="1" si="3"/>
        <v>#N/A</v>
      </c>
      <c r="U6" s="96"/>
      <c r="V6" s="194" t="e">
        <f t="shared" si="10"/>
        <v>#DIV/0!</v>
      </c>
      <c r="W6" s="192" t="e">
        <f t="shared" si="11"/>
        <v>#DIV/0!</v>
      </c>
      <c r="X6" s="194">
        <f>Calcu!O20*1000</f>
        <v>0</v>
      </c>
      <c r="Y6" s="192">
        <f>Calcu!P20</f>
        <v>0</v>
      </c>
      <c r="Z6" s="193">
        <f>Calcu!F20</f>
        <v>0</v>
      </c>
      <c r="AA6" s="192">
        <f t="shared" si="12"/>
        <v>1.0011082662509586E-4</v>
      </c>
      <c r="AB6" s="192" t="e">
        <f>Calcu!E$13</f>
        <v>#DIV/0!</v>
      </c>
      <c r="AC6" s="192">
        <v>1.2</v>
      </c>
      <c r="AD6" s="192">
        <v>0.1</v>
      </c>
      <c r="AE6" s="192">
        <v>0.01</v>
      </c>
      <c r="AF6" s="96"/>
      <c r="AG6" s="177">
        <f t="shared" si="4"/>
        <v>1.0022177607560001E-8</v>
      </c>
      <c r="AH6" s="176">
        <f t="shared" si="5"/>
        <v>1E-4</v>
      </c>
      <c r="AI6" s="176">
        <f t="shared" si="6"/>
        <v>1.1899999999999999E-7</v>
      </c>
      <c r="AJ6" s="176">
        <f t="shared" si="7"/>
        <v>20</v>
      </c>
      <c r="AK6" s="176">
        <f t="shared" si="8"/>
        <v>-4.4900000000000002E-6</v>
      </c>
      <c r="AL6" s="176">
        <v>0.9</v>
      </c>
      <c r="AM6" s="176">
        <f t="shared" si="9"/>
        <v>-1.02E-7</v>
      </c>
      <c r="AN6" s="176">
        <v>4.2</v>
      </c>
    </row>
    <row r="7" spans="1:40" ht="12">
      <c r="B7" s="182" t="s">
        <v>364</v>
      </c>
      <c r="C7" s="182">
        <v>2000</v>
      </c>
      <c r="D7" s="179">
        <v>1.9</v>
      </c>
      <c r="E7" s="179">
        <v>2.2999999999999998</v>
      </c>
      <c r="F7" s="179">
        <v>1.6</v>
      </c>
      <c r="G7" s="179">
        <v>1.5</v>
      </c>
      <c r="H7" s="179">
        <v>1.7</v>
      </c>
      <c r="J7" s="179">
        <f t="shared" si="0"/>
        <v>0.39999999999999991</v>
      </c>
      <c r="K7" s="179">
        <f t="shared" si="0"/>
        <v>0.69999999999999973</v>
      </c>
      <c r="L7" s="179">
        <f t="shared" si="0"/>
        <v>0.10000000000000009</v>
      </c>
      <c r="M7" s="179">
        <f t="shared" si="0"/>
        <v>0.19999999999999996</v>
      </c>
      <c r="O7" s="183">
        <f t="shared" si="1"/>
        <v>0.34999999999999992</v>
      </c>
      <c r="Q7" s="184">
        <f t="shared" si="2"/>
        <v>0.10103629710818449</v>
      </c>
      <c r="S7" s="189">
        <f>Calcu!D22</f>
        <v>0</v>
      </c>
      <c r="T7" s="184" t="e">
        <f t="shared" ca="1" si="3"/>
        <v>#N/A</v>
      </c>
      <c r="U7" s="96"/>
      <c r="V7" s="194" t="e">
        <f t="shared" si="10"/>
        <v>#DIV/0!</v>
      </c>
      <c r="W7" s="192" t="e">
        <f t="shared" si="11"/>
        <v>#DIV/0!</v>
      </c>
      <c r="X7" s="194">
        <f>Calcu!O21*1000</f>
        <v>0</v>
      </c>
      <c r="Y7" s="192">
        <f>Calcu!P21</f>
        <v>0</v>
      </c>
      <c r="Z7" s="193">
        <f>Calcu!F21</f>
        <v>0</v>
      </c>
      <c r="AA7" s="192">
        <f t="shared" si="12"/>
        <v>1.0011082662509586E-4</v>
      </c>
      <c r="AB7" s="192" t="e">
        <f>Calcu!E$13</f>
        <v>#DIV/0!</v>
      </c>
      <c r="AC7" s="192">
        <v>1.2</v>
      </c>
      <c r="AD7" s="192">
        <v>0.1</v>
      </c>
      <c r="AE7" s="192">
        <v>0.01</v>
      </c>
      <c r="AF7" s="96"/>
      <c r="AG7" s="177">
        <f t="shared" si="4"/>
        <v>1.0022177607560001E-8</v>
      </c>
      <c r="AH7" s="176">
        <f t="shared" si="5"/>
        <v>1E-4</v>
      </c>
      <c r="AI7" s="176">
        <f t="shared" si="6"/>
        <v>1.1899999999999999E-7</v>
      </c>
      <c r="AJ7" s="176">
        <f t="shared" si="7"/>
        <v>20</v>
      </c>
      <c r="AK7" s="176">
        <f t="shared" si="8"/>
        <v>-4.4900000000000002E-6</v>
      </c>
      <c r="AL7" s="176">
        <v>0.9</v>
      </c>
      <c r="AM7" s="176">
        <f t="shared" si="9"/>
        <v>-1.02E-7</v>
      </c>
      <c r="AN7" s="176">
        <v>4.2</v>
      </c>
    </row>
    <row r="8" spans="1:40" ht="12">
      <c r="B8" s="182" t="s">
        <v>365</v>
      </c>
      <c r="C8" s="182">
        <v>1000</v>
      </c>
      <c r="D8" s="179">
        <v>0.74</v>
      </c>
      <c r="E8" s="179">
        <v>1.1000000000000001</v>
      </c>
      <c r="F8" s="179">
        <v>0.26</v>
      </c>
      <c r="G8" s="179">
        <v>0.25</v>
      </c>
      <c r="H8" s="179">
        <v>0.25</v>
      </c>
      <c r="J8" s="179">
        <f t="shared" si="0"/>
        <v>0.3600000000000001</v>
      </c>
      <c r="K8" s="179">
        <f t="shared" si="0"/>
        <v>0.84000000000000008</v>
      </c>
      <c r="L8" s="179">
        <f t="shared" si="0"/>
        <v>1.0000000000000009E-2</v>
      </c>
      <c r="M8" s="179">
        <f t="shared" si="0"/>
        <v>0</v>
      </c>
      <c r="O8" s="183">
        <f t="shared" si="1"/>
        <v>0.30250000000000005</v>
      </c>
      <c r="Q8" s="184">
        <f t="shared" si="2"/>
        <v>8.732422821493091E-2</v>
      </c>
      <c r="S8" s="189">
        <f>Calcu!D23</f>
        <v>0</v>
      </c>
      <c r="T8" s="184" t="e">
        <f t="shared" ca="1" si="3"/>
        <v>#N/A</v>
      </c>
      <c r="U8" s="96"/>
      <c r="V8" s="194" t="e">
        <f t="shared" si="10"/>
        <v>#DIV/0!</v>
      </c>
      <c r="W8" s="192" t="e">
        <f t="shared" si="11"/>
        <v>#DIV/0!</v>
      </c>
      <c r="X8" s="194">
        <f>Calcu!O22*1000</f>
        <v>0</v>
      </c>
      <c r="Y8" s="192">
        <f>Calcu!P22</f>
        <v>0</v>
      </c>
      <c r="Z8" s="193">
        <f>Calcu!F22</f>
        <v>0</v>
      </c>
      <c r="AA8" s="192">
        <f t="shared" si="12"/>
        <v>1.0011082662509586E-4</v>
      </c>
      <c r="AB8" s="192" t="e">
        <f>Calcu!E$13</f>
        <v>#DIV/0!</v>
      </c>
      <c r="AC8" s="192">
        <v>1.2</v>
      </c>
      <c r="AD8" s="192">
        <v>0.1</v>
      </c>
      <c r="AE8" s="192">
        <v>0.01</v>
      </c>
      <c r="AF8" s="96"/>
      <c r="AG8" s="177">
        <f t="shared" si="4"/>
        <v>1.0022177607560001E-8</v>
      </c>
      <c r="AH8" s="176">
        <f t="shared" si="5"/>
        <v>1E-4</v>
      </c>
      <c r="AI8" s="176">
        <f t="shared" si="6"/>
        <v>1.1899999999999999E-7</v>
      </c>
      <c r="AJ8" s="176">
        <f t="shared" si="7"/>
        <v>20</v>
      </c>
      <c r="AK8" s="176">
        <f t="shared" si="8"/>
        <v>-4.4900000000000002E-6</v>
      </c>
      <c r="AL8" s="176">
        <v>0.9</v>
      </c>
      <c r="AM8" s="176">
        <f t="shared" si="9"/>
        <v>-1.02E-7</v>
      </c>
      <c r="AN8" s="176">
        <v>4.2</v>
      </c>
    </row>
    <row r="9" spans="1:40" ht="12">
      <c r="B9" s="182" t="s">
        <v>265</v>
      </c>
      <c r="C9" s="182">
        <v>500</v>
      </c>
      <c r="D9" s="179">
        <v>0.36</v>
      </c>
      <c r="E9" s="179">
        <v>0.99</v>
      </c>
      <c r="F9" s="179">
        <v>0.25</v>
      </c>
      <c r="G9" s="179">
        <v>0.23</v>
      </c>
      <c r="H9" s="179">
        <v>0.27</v>
      </c>
      <c r="J9" s="179">
        <f t="shared" si="0"/>
        <v>0.63</v>
      </c>
      <c r="K9" s="179">
        <f t="shared" si="0"/>
        <v>0.74</v>
      </c>
      <c r="L9" s="179">
        <f t="shared" si="0"/>
        <v>1.999999999999999E-2</v>
      </c>
      <c r="M9" s="179">
        <f t="shared" si="0"/>
        <v>4.0000000000000008E-2</v>
      </c>
      <c r="O9" s="183">
        <f t="shared" si="1"/>
        <v>0.35750000000000004</v>
      </c>
      <c r="Q9" s="184">
        <f t="shared" si="2"/>
        <v>0.10320136061764562</v>
      </c>
      <c r="S9" s="189">
        <f>Calcu!D24</f>
        <v>0</v>
      </c>
      <c r="T9" s="184" t="e">
        <f t="shared" ca="1" si="3"/>
        <v>#N/A</v>
      </c>
      <c r="U9" s="96"/>
      <c r="V9" s="194" t="e">
        <f t="shared" si="10"/>
        <v>#DIV/0!</v>
      </c>
      <c r="W9" s="192" t="e">
        <f t="shared" si="11"/>
        <v>#DIV/0!</v>
      </c>
      <c r="X9" s="194">
        <f>Calcu!O23*1000</f>
        <v>0</v>
      </c>
      <c r="Y9" s="192">
        <f>Calcu!P23</f>
        <v>0</v>
      </c>
      <c r="Z9" s="193">
        <f>Calcu!F23</f>
        <v>0</v>
      </c>
      <c r="AA9" s="192">
        <f t="shared" si="12"/>
        <v>1.0011082662509586E-4</v>
      </c>
      <c r="AB9" s="192" t="e">
        <f>Calcu!E$13</f>
        <v>#DIV/0!</v>
      </c>
      <c r="AC9" s="192">
        <v>1.2</v>
      </c>
      <c r="AD9" s="192">
        <v>0.1</v>
      </c>
      <c r="AE9" s="192">
        <v>0.01</v>
      </c>
      <c r="AF9" s="96"/>
      <c r="AG9" s="177">
        <f t="shared" si="4"/>
        <v>1.0022177607560001E-8</v>
      </c>
      <c r="AH9" s="176">
        <f t="shared" si="5"/>
        <v>1E-4</v>
      </c>
      <c r="AI9" s="176">
        <f t="shared" si="6"/>
        <v>1.1899999999999999E-7</v>
      </c>
      <c r="AJ9" s="176">
        <f t="shared" si="7"/>
        <v>20</v>
      </c>
      <c r="AK9" s="176">
        <f t="shared" si="8"/>
        <v>-4.4900000000000002E-6</v>
      </c>
      <c r="AL9" s="176">
        <v>0.9</v>
      </c>
      <c r="AM9" s="176">
        <f t="shared" si="9"/>
        <v>-1.02E-7</v>
      </c>
      <c r="AN9" s="176">
        <v>4.2</v>
      </c>
    </row>
    <row r="10" spans="1:40" ht="12">
      <c r="B10" s="182" t="s">
        <v>196</v>
      </c>
      <c r="C10" s="182">
        <v>200</v>
      </c>
      <c r="D10" s="179">
        <v>0.14000000000000001</v>
      </c>
      <c r="E10" s="179">
        <v>0.27</v>
      </c>
      <c r="F10" s="179">
        <v>0.11</v>
      </c>
      <c r="G10" s="179">
        <v>0.13</v>
      </c>
      <c r="H10" s="179">
        <v>0.15</v>
      </c>
      <c r="J10" s="179">
        <f t="shared" si="0"/>
        <v>0.13</v>
      </c>
      <c r="K10" s="179">
        <f t="shared" si="0"/>
        <v>0.16000000000000003</v>
      </c>
      <c r="L10" s="179">
        <f t="shared" si="0"/>
        <v>2.0000000000000004E-2</v>
      </c>
      <c r="M10" s="179">
        <f t="shared" si="0"/>
        <v>1.999999999999999E-2</v>
      </c>
      <c r="O10" s="183">
        <f t="shared" si="1"/>
        <v>8.2500000000000018E-2</v>
      </c>
      <c r="Q10" s="184">
        <f t="shared" si="2"/>
        <v>2.381569860407207E-2</v>
      </c>
      <c r="S10" s="189">
        <f>Calcu!D25</f>
        <v>0</v>
      </c>
      <c r="T10" s="184" t="e">
        <f t="shared" ca="1" si="3"/>
        <v>#N/A</v>
      </c>
      <c r="U10" s="96"/>
      <c r="V10" s="194" t="e">
        <f t="shared" si="10"/>
        <v>#DIV/0!</v>
      </c>
      <c r="W10" s="192" t="e">
        <f t="shared" si="11"/>
        <v>#DIV/0!</v>
      </c>
      <c r="X10" s="194">
        <f>Calcu!O24*1000</f>
        <v>0</v>
      </c>
      <c r="Y10" s="192">
        <f>Calcu!P24</f>
        <v>0</v>
      </c>
      <c r="Z10" s="193">
        <f>Calcu!F24</f>
        <v>0</v>
      </c>
      <c r="AA10" s="192">
        <f t="shared" si="12"/>
        <v>1.0011082662509586E-4</v>
      </c>
      <c r="AB10" s="192" t="e">
        <f>Calcu!E$13</f>
        <v>#DIV/0!</v>
      </c>
      <c r="AC10" s="192">
        <v>1.2</v>
      </c>
      <c r="AD10" s="192">
        <v>0.1</v>
      </c>
      <c r="AE10" s="192">
        <v>0.01</v>
      </c>
      <c r="AF10" s="96"/>
      <c r="AG10" s="177">
        <f t="shared" si="4"/>
        <v>1.0022177607560001E-8</v>
      </c>
      <c r="AH10" s="176">
        <f t="shared" si="5"/>
        <v>1E-4</v>
      </c>
      <c r="AI10" s="176">
        <f t="shared" si="6"/>
        <v>1.1899999999999999E-7</v>
      </c>
      <c r="AJ10" s="176">
        <f t="shared" si="7"/>
        <v>20</v>
      </c>
      <c r="AK10" s="176">
        <f t="shared" si="8"/>
        <v>-4.4900000000000002E-6</v>
      </c>
      <c r="AL10" s="176">
        <v>0.9</v>
      </c>
      <c r="AM10" s="176">
        <f t="shared" si="9"/>
        <v>-1.02E-7</v>
      </c>
      <c r="AN10" s="176">
        <v>4.2</v>
      </c>
    </row>
    <row r="11" spans="1:40" ht="12">
      <c r="B11" s="182" t="s">
        <v>366</v>
      </c>
      <c r="C11" s="182">
        <v>200</v>
      </c>
      <c r="D11" s="179">
        <v>0.05</v>
      </c>
      <c r="E11" s="179">
        <v>0.09</v>
      </c>
      <c r="F11" s="179">
        <v>0.05</v>
      </c>
      <c r="G11" s="179">
        <v>0.04</v>
      </c>
      <c r="H11" s="179">
        <v>0.06</v>
      </c>
      <c r="J11" s="179">
        <f t="shared" si="0"/>
        <v>3.9999999999999994E-2</v>
      </c>
      <c r="K11" s="179">
        <f t="shared" si="0"/>
        <v>3.9999999999999994E-2</v>
      </c>
      <c r="L11" s="179">
        <f t="shared" si="0"/>
        <v>1.0000000000000002E-2</v>
      </c>
      <c r="M11" s="179">
        <f t="shared" si="0"/>
        <v>1.9999999999999997E-2</v>
      </c>
      <c r="O11" s="183">
        <f t="shared" si="1"/>
        <v>2.7499999999999997E-2</v>
      </c>
      <c r="Q11" s="184">
        <f t="shared" si="2"/>
        <v>7.9385662013573537E-3</v>
      </c>
      <c r="S11" s="189">
        <f>Calcu!D26</f>
        <v>0</v>
      </c>
      <c r="T11" s="184" t="e">
        <f t="shared" ca="1" si="3"/>
        <v>#N/A</v>
      </c>
      <c r="U11" s="96"/>
      <c r="V11" s="194" t="e">
        <f t="shared" si="10"/>
        <v>#DIV/0!</v>
      </c>
      <c r="W11" s="192" t="e">
        <f t="shared" si="11"/>
        <v>#DIV/0!</v>
      </c>
      <c r="X11" s="194">
        <f>Calcu!O25*1000</f>
        <v>0</v>
      </c>
      <c r="Y11" s="192">
        <f>Calcu!P25</f>
        <v>0</v>
      </c>
      <c r="Z11" s="193">
        <f>Calcu!F25</f>
        <v>0</v>
      </c>
      <c r="AA11" s="192">
        <f t="shared" si="12"/>
        <v>1.0011082662509586E-4</v>
      </c>
      <c r="AB11" s="192" t="e">
        <f>Calcu!E$13</f>
        <v>#DIV/0!</v>
      </c>
      <c r="AC11" s="192">
        <v>1.2</v>
      </c>
      <c r="AD11" s="192">
        <v>0.1</v>
      </c>
      <c r="AE11" s="192">
        <v>0.01</v>
      </c>
      <c r="AF11" s="96"/>
      <c r="AG11" s="177">
        <f t="shared" si="4"/>
        <v>1.0022177607560001E-8</v>
      </c>
      <c r="AH11" s="176">
        <f t="shared" si="5"/>
        <v>1E-4</v>
      </c>
      <c r="AI11" s="176">
        <f t="shared" si="6"/>
        <v>1.1899999999999999E-7</v>
      </c>
      <c r="AJ11" s="176">
        <f t="shared" si="7"/>
        <v>20</v>
      </c>
      <c r="AK11" s="176">
        <f t="shared" si="8"/>
        <v>-4.4900000000000002E-6</v>
      </c>
      <c r="AL11" s="176">
        <v>0.9</v>
      </c>
      <c r="AM11" s="176">
        <f t="shared" si="9"/>
        <v>-1.02E-7</v>
      </c>
      <c r="AN11" s="176">
        <v>4.2</v>
      </c>
    </row>
    <row r="12" spans="1:40" ht="12">
      <c r="B12" s="182" t="s">
        <v>197</v>
      </c>
      <c r="C12" s="182">
        <v>100</v>
      </c>
      <c r="D12" s="179">
        <v>9.1999999999999998E-2</v>
      </c>
      <c r="E12" s="179">
        <v>8.7999999999999995E-2</v>
      </c>
      <c r="F12" s="179">
        <v>2.5000000000000001E-2</v>
      </c>
      <c r="G12" s="179">
        <v>5.8000000000000003E-2</v>
      </c>
      <c r="H12" s="179">
        <v>4.2000000000000003E-2</v>
      </c>
      <c r="J12" s="179">
        <f t="shared" si="0"/>
        <v>4.0000000000000036E-3</v>
      </c>
      <c r="K12" s="179">
        <f t="shared" si="0"/>
        <v>6.3E-2</v>
      </c>
      <c r="L12" s="179">
        <f t="shared" si="0"/>
        <v>3.3000000000000002E-2</v>
      </c>
      <c r="M12" s="179">
        <f t="shared" si="0"/>
        <v>1.6E-2</v>
      </c>
      <c r="O12" s="183">
        <f t="shared" si="1"/>
        <v>2.9000000000000001E-2</v>
      </c>
      <c r="Q12" s="184">
        <f t="shared" si="2"/>
        <v>8.3715789032495751E-3</v>
      </c>
      <c r="S12" s="189">
        <f>Calcu!D27</f>
        <v>0</v>
      </c>
      <c r="T12" s="184" t="e">
        <f t="shared" ca="1" si="3"/>
        <v>#N/A</v>
      </c>
      <c r="U12" s="96"/>
      <c r="V12" s="194" t="e">
        <f t="shared" si="10"/>
        <v>#DIV/0!</v>
      </c>
      <c r="W12" s="192" t="e">
        <f t="shared" si="11"/>
        <v>#DIV/0!</v>
      </c>
      <c r="X12" s="194">
        <f>Calcu!O26*1000</f>
        <v>0</v>
      </c>
      <c r="Y12" s="192">
        <f>Calcu!P26</f>
        <v>0</v>
      </c>
      <c r="Z12" s="193">
        <f>Calcu!F26</f>
        <v>0</v>
      </c>
      <c r="AA12" s="192">
        <f t="shared" si="12"/>
        <v>1.0011082662509586E-4</v>
      </c>
      <c r="AB12" s="192" t="e">
        <f>Calcu!E$13</f>
        <v>#DIV/0!</v>
      </c>
      <c r="AC12" s="192">
        <v>1.2</v>
      </c>
      <c r="AD12" s="192">
        <v>0.1</v>
      </c>
      <c r="AE12" s="192">
        <v>0.01</v>
      </c>
      <c r="AF12" s="96"/>
      <c r="AG12" s="177">
        <f t="shared" si="4"/>
        <v>1.0022177607560001E-8</v>
      </c>
      <c r="AH12" s="176">
        <f t="shared" si="5"/>
        <v>1E-4</v>
      </c>
      <c r="AI12" s="176">
        <f t="shared" si="6"/>
        <v>1.1899999999999999E-7</v>
      </c>
      <c r="AJ12" s="176">
        <f t="shared" si="7"/>
        <v>20</v>
      </c>
      <c r="AK12" s="176">
        <f t="shared" si="8"/>
        <v>-4.4900000000000002E-6</v>
      </c>
      <c r="AL12" s="176">
        <v>0.9</v>
      </c>
      <c r="AM12" s="176">
        <f t="shared" si="9"/>
        <v>-1.02E-7</v>
      </c>
      <c r="AN12" s="176">
        <v>4.2</v>
      </c>
    </row>
    <row r="13" spans="1:40" ht="12">
      <c r="B13" s="182" t="s">
        <v>266</v>
      </c>
      <c r="C13" s="182">
        <v>50</v>
      </c>
      <c r="D13" s="179">
        <v>5.0000000000000001E-3</v>
      </c>
      <c r="E13" s="179">
        <v>3.3000000000000002E-2</v>
      </c>
      <c r="F13" s="179">
        <v>0.01</v>
      </c>
      <c r="G13" s="179">
        <v>5.2999999999999999E-2</v>
      </c>
      <c r="H13" s="179">
        <v>0.02</v>
      </c>
      <c r="J13" s="179">
        <f t="shared" si="0"/>
        <v>2.8000000000000001E-2</v>
      </c>
      <c r="K13" s="179">
        <f t="shared" si="0"/>
        <v>2.3E-2</v>
      </c>
      <c r="L13" s="179">
        <f t="shared" si="0"/>
        <v>4.2999999999999997E-2</v>
      </c>
      <c r="M13" s="179">
        <f t="shared" si="0"/>
        <v>3.3000000000000002E-2</v>
      </c>
      <c r="O13" s="183">
        <f t="shared" si="1"/>
        <v>3.175E-2</v>
      </c>
      <c r="Q13" s="184">
        <f t="shared" si="2"/>
        <v>9.1654355233853103E-3</v>
      </c>
      <c r="S13" s="189">
        <f>Calcu!D28</f>
        <v>0</v>
      </c>
      <c r="T13" s="184" t="e">
        <f t="shared" ca="1" si="3"/>
        <v>#N/A</v>
      </c>
      <c r="U13" s="96"/>
      <c r="V13" s="194" t="e">
        <f t="shared" si="10"/>
        <v>#DIV/0!</v>
      </c>
      <c r="W13" s="192" t="e">
        <f t="shared" si="11"/>
        <v>#DIV/0!</v>
      </c>
      <c r="X13" s="194">
        <f>Calcu!O27*1000</f>
        <v>0</v>
      </c>
      <c r="Y13" s="192">
        <f>Calcu!P27</f>
        <v>0</v>
      </c>
      <c r="Z13" s="193">
        <f>Calcu!F27</f>
        <v>0</v>
      </c>
      <c r="AA13" s="192">
        <f t="shared" si="12"/>
        <v>1.0011082662509586E-4</v>
      </c>
      <c r="AB13" s="192" t="e">
        <f>Calcu!E$13</f>
        <v>#DIV/0!</v>
      </c>
      <c r="AC13" s="192">
        <v>1.2</v>
      </c>
      <c r="AD13" s="192">
        <v>0.1</v>
      </c>
      <c r="AE13" s="192">
        <v>0.01</v>
      </c>
      <c r="AF13" s="96"/>
      <c r="AG13" s="177">
        <f t="shared" si="4"/>
        <v>1.0022177607560001E-8</v>
      </c>
      <c r="AH13" s="176">
        <f t="shared" si="5"/>
        <v>1E-4</v>
      </c>
      <c r="AI13" s="176">
        <f t="shared" si="6"/>
        <v>1.1899999999999999E-7</v>
      </c>
      <c r="AJ13" s="176">
        <f t="shared" si="7"/>
        <v>20</v>
      </c>
      <c r="AK13" s="176">
        <f t="shared" si="8"/>
        <v>-4.4900000000000002E-6</v>
      </c>
      <c r="AL13" s="176">
        <v>0.9</v>
      </c>
      <c r="AM13" s="176">
        <f t="shared" si="9"/>
        <v>-1.02E-7</v>
      </c>
      <c r="AN13" s="176">
        <v>4.2</v>
      </c>
    </row>
    <row r="14" spans="1:40" ht="12">
      <c r="B14" s="182" t="s">
        <v>198</v>
      </c>
      <c r="C14" s="182">
        <v>20</v>
      </c>
      <c r="D14" s="179">
        <v>1.4E-2</v>
      </c>
      <c r="E14" s="179">
        <v>2.7E-2</v>
      </c>
      <c r="F14" s="179">
        <v>2.3E-2</v>
      </c>
      <c r="G14" s="179">
        <v>2.1000000000000001E-2</v>
      </c>
      <c r="H14" s="179">
        <v>2.5000000000000001E-2</v>
      </c>
      <c r="J14" s="179">
        <f t="shared" si="0"/>
        <v>1.2999999999999999E-2</v>
      </c>
      <c r="K14" s="179">
        <f t="shared" si="0"/>
        <v>4.0000000000000001E-3</v>
      </c>
      <c r="L14" s="179">
        <f t="shared" si="0"/>
        <v>1.9999999999999983E-3</v>
      </c>
      <c r="M14" s="179">
        <f t="shared" si="0"/>
        <v>4.0000000000000001E-3</v>
      </c>
      <c r="O14" s="183">
        <f t="shared" si="1"/>
        <v>5.7499999999999999E-3</v>
      </c>
      <c r="Q14" s="184">
        <f t="shared" si="2"/>
        <v>1.6598820239201741E-3</v>
      </c>
      <c r="S14" s="189">
        <f>Calcu!D29</f>
        <v>0</v>
      </c>
      <c r="T14" s="184" t="e">
        <f t="shared" ca="1" si="3"/>
        <v>#N/A</v>
      </c>
      <c r="U14" s="96"/>
      <c r="V14" s="194" t="e">
        <f t="shared" si="10"/>
        <v>#DIV/0!</v>
      </c>
      <c r="W14" s="192" t="e">
        <f t="shared" si="11"/>
        <v>#DIV/0!</v>
      </c>
      <c r="X14" s="194">
        <f>Calcu!O28*1000</f>
        <v>0</v>
      </c>
      <c r="Y14" s="192">
        <f>Calcu!P28</f>
        <v>0</v>
      </c>
      <c r="Z14" s="193">
        <f>Calcu!F28</f>
        <v>0</v>
      </c>
      <c r="AA14" s="192">
        <f t="shared" si="12"/>
        <v>1.0011082662509586E-4</v>
      </c>
      <c r="AB14" s="192" t="e">
        <f>Calcu!E$13</f>
        <v>#DIV/0!</v>
      </c>
      <c r="AC14" s="192">
        <v>1.2</v>
      </c>
      <c r="AD14" s="192">
        <v>0.1</v>
      </c>
      <c r="AE14" s="192">
        <v>0.01</v>
      </c>
      <c r="AF14" s="96"/>
      <c r="AG14" s="177">
        <f t="shared" si="4"/>
        <v>1.0022177607560001E-8</v>
      </c>
      <c r="AH14" s="176">
        <f t="shared" si="5"/>
        <v>1E-4</v>
      </c>
      <c r="AI14" s="176">
        <f t="shared" si="6"/>
        <v>1.1899999999999999E-7</v>
      </c>
      <c r="AJ14" s="176">
        <f t="shared" si="7"/>
        <v>20</v>
      </c>
      <c r="AK14" s="176">
        <f t="shared" si="8"/>
        <v>-4.4900000000000002E-6</v>
      </c>
      <c r="AL14" s="176">
        <v>0.9</v>
      </c>
      <c r="AM14" s="176">
        <f t="shared" si="9"/>
        <v>-1.02E-7</v>
      </c>
      <c r="AN14" s="176">
        <v>4.2</v>
      </c>
    </row>
    <row r="15" spans="1:40" ht="12">
      <c r="B15" s="182" t="s">
        <v>367</v>
      </c>
      <c r="C15" s="182">
        <v>20</v>
      </c>
      <c r="D15" s="179">
        <v>4.4999999999999998E-2</v>
      </c>
      <c r="E15" s="179">
        <v>4.3999999999999997E-2</v>
      </c>
      <c r="F15" s="179">
        <v>4.2000000000000003E-2</v>
      </c>
      <c r="G15" s="179">
        <v>3.2000000000000001E-2</v>
      </c>
      <c r="H15" s="179">
        <v>4.2999999999999997E-2</v>
      </c>
      <c r="J15" s="179">
        <f t="shared" si="0"/>
        <v>1.0000000000000009E-3</v>
      </c>
      <c r="K15" s="179">
        <f t="shared" si="0"/>
        <v>1.9999999999999948E-3</v>
      </c>
      <c r="L15" s="179">
        <f t="shared" si="0"/>
        <v>1.0000000000000002E-2</v>
      </c>
      <c r="M15" s="179">
        <f t="shared" si="0"/>
        <v>1.0999999999999996E-2</v>
      </c>
      <c r="O15" s="183">
        <f t="shared" si="1"/>
        <v>5.9999999999999984E-3</v>
      </c>
      <c r="Q15" s="184">
        <f t="shared" si="2"/>
        <v>1.732050807568877E-3</v>
      </c>
      <c r="S15" s="189">
        <f>Calcu!D30</f>
        <v>0</v>
      </c>
      <c r="T15" s="184" t="e">
        <f t="shared" ca="1" si="3"/>
        <v>#N/A</v>
      </c>
      <c r="U15" s="96"/>
      <c r="V15" s="194" t="e">
        <f t="shared" si="10"/>
        <v>#DIV/0!</v>
      </c>
      <c r="W15" s="192" t="e">
        <f t="shared" si="11"/>
        <v>#DIV/0!</v>
      </c>
      <c r="X15" s="194">
        <f>Calcu!O29*1000</f>
        <v>0</v>
      </c>
      <c r="Y15" s="192">
        <f>Calcu!P29</f>
        <v>0</v>
      </c>
      <c r="Z15" s="193">
        <f>Calcu!F29</f>
        <v>0</v>
      </c>
      <c r="AA15" s="192">
        <f t="shared" si="12"/>
        <v>1.0011082662509586E-4</v>
      </c>
      <c r="AB15" s="192" t="e">
        <f>Calcu!E$13</f>
        <v>#DIV/0!</v>
      </c>
      <c r="AC15" s="192">
        <v>1.2</v>
      </c>
      <c r="AD15" s="192">
        <v>0.1</v>
      </c>
      <c r="AE15" s="192">
        <v>0.01</v>
      </c>
      <c r="AF15" s="96"/>
      <c r="AG15" s="177">
        <f t="shared" si="4"/>
        <v>1.0022177607560001E-8</v>
      </c>
      <c r="AH15" s="176">
        <f t="shared" si="5"/>
        <v>1E-4</v>
      </c>
      <c r="AI15" s="176">
        <f t="shared" si="6"/>
        <v>1.1899999999999999E-7</v>
      </c>
      <c r="AJ15" s="176">
        <f t="shared" si="7"/>
        <v>20</v>
      </c>
      <c r="AK15" s="176">
        <f t="shared" si="8"/>
        <v>-4.4900000000000002E-6</v>
      </c>
      <c r="AL15" s="176">
        <v>0.9</v>
      </c>
      <c r="AM15" s="176">
        <f t="shared" si="9"/>
        <v>-1.02E-7</v>
      </c>
      <c r="AN15" s="176">
        <v>4.2</v>
      </c>
    </row>
    <row r="16" spans="1:40" ht="12">
      <c r="B16" s="182" t="s">
        <v>199</v>
      </c>
      <c r="C16" s="182">
        <v>10</v>
      </c>
      <c r="D16" s="179">
        <v>1.4999999999999999E-2</v>
      </c>
      <c r="E16" s="179">
        <v>1.6E-2</v>
      </c>
      <c r="F16" s="179">
        <v>0.02</v>
      </c>
      <c r="G16" s="179">
        <v>1.7000000000000001E-2</v>
      </c>
      <c r="H16" s="179">
        <v>1.6E-2</v>
      </c>
      <c r="J16" s="179">
        <f t="shared" si="0"/>
        <v>1.0000000000000009E-3</v>
      </c>
      <c r="K16" s="179">
        <f t="shared" si="0"/>
        <v>4.0000000000000001E-3</v>
      </c>
      <c r="L16" s="179">
        <f t="shared" si="0"/>
        <v>2.9999999999999992E-3</v>
      </c>
      <c r="M16" s="179">
        <f t="shared" si="0"/>
        <v>1.0000000000000009E-3</v>
      </c>
      <c r="O16" s="183">
        <f t="shared" si="1"/>
        <v>2.2500000000000003E-3</v>
      </c>
      <c r="Q16" s="184">
        <f t="shared" si="2"/>
        <v>6.4951905283832908E-4</v>
      </c>
      <c r="S16" s="189">
        <f>Calcu!D31</f>
        <v>0</v>
      </c>
      <c r="T16" s="184" t="e">
        <f t="shared" ca="1" si="3"/>
        <v>#N/A</v>
      </c>
      <c r="U16" s="96"/>
      <c r="V16" s="194" t="e">
        <f t="shared" si="10"/>
        <v>#DIV/0!</v>
      </c>
      <c r="W16" s="192" t="e">
        <f t="shared" si="11"/>
        <v>#DIV/0!</v>
      </c>
      <c r="X16" s="194">
        <f>Calcu!O30*1000</f>
        <v>0</v>
      </c>
      <c r="Y16" s="192">
        <f>Calcu!P30</f>
        <v>0</v>
      </c>
      <c r="Z16" s="193">
        <f>Calcu!F30</f>
        <v>0</v>
      </c>
      <c r="AA16" s="192">
        <f t="shared" si="12"/>
        <v>1.0011082662509586E-4</v>
      </c>
      <c r="AB16" s="192" t="e">
        <f>Calcu!E$13</f>
        <v>#DIV/0!</v>
      </c>
      <c r="AC16" s="192">
        <v>1.2</v>
      </c>
      <c r="AD16" s="192">
        <v>0.1</v>
      </c>
      <c r="AE16" s="192">
        <v>0.01</v>
      </c>
      <c r="AF16" s="96"/>
      <c r="AG16" s="177">
        <f t="shared" si="4"/>
        <v>1.0022177607560001E-8</v>
      </c>
      <c r="AH16" s="176">
        <f t="shared" si="5"/>
        <v>1E-4</v>
      </c>
      <c r="AI16" s="176">
        <f t="shared" si="6"/>
        <v>1.1899999999999999E-7</v>
      </c>
      <c r="AJ16" s="176">
        <f t="shared" si="7"/>
        <v>20</v>
      </c>
      <c r="AK16" s="176">
        <f t="shared" si="8"/>
        <v>-4.4900000000000002E-6</v>
      </c>
      <c r="AL16" s="176">
        <v>0.9</v>
      </c>
      <c r="AM16" s="176">
        <f t="shared" si="9"/>
        <v>-1.02E-7</v>
      </c>
      <c r="AN16" s="176">
        <v>4.2</v>
      </c>
    </row>
    <row r="17" spans="2:40" ht="12">
      <c r="B17" s="182" t="s">
        <v>267</v>
      </c>
      <c r="C17" s="182">
        <v>5</v>
      </c>
      <c r="D17" s="179">
        <v>1.6E-2</v>
      </c>
      <c r="E17" s="179">
        <v>2.5999999999999999E-2</v>
      </c>
      <c r="F17" s="179">
        <v>7.0000000000000001E-3</v>
      </c>
      <c r="G17" s="179">
        <v>1.4E-2</v>
      </c>
      <c r="H17" s="179">
        <v>2.1000000000000001E-2</v>
      </c>
      <c r="J17" s="179">
        <f t="shared" si="0"/>
        <v>9.9999999999999985E-3</v>
      </c>
      <c r="K17" s="179">
        <f t="shared" si="0"/>
        <v>1.9E-2</v>
      </c>
      <c r="L17" s="179">
        <f t="shared" si="0"/>
        <v>7.0000000000000001E-3</v>
      </c>
      <c r="M17" s="179">
        <f t="shared" si="0"/>
        <v>7.000000000000001E-3</v>
      </c>
      <c r="O17" s="183">
        <f t="shared" si="1"/>
        <v>1.0749999999999999E-2</v>
      </c>
      <c r="Q17" s="184">
        <f t="shared" si="2"/>
        <v>3.1032576968942384E-3</v>
      </c>
      <c r="S17" s="189">
        <f>Calcu!D32</f>
        <v>0</v>
      </c>
      <c r="T17" s="184" t="e">
        <f t="shared" ca="1" si="3"/>
        <v>#N/A</v>
      </c>
      <c r="U17" s="96"/>
      <c r="V17" s="194" t="e">
        <f t="shared" si="10"/>
        <v>#DIV/0!</v>
      </c>
      <c r="W17" s="192" t="e">
        <f t="shared" si="11"/>
        <v>#DIV/0!</v>
      </c>
      <c r="X17" s="194">
        <f>Calcu!O31*1000</f>
        <v>0</v>
      </c>
      <c r="Y17" s="192">
        <f>Calcu!P31</f>
        <v>0</v>
      </c>
      <c r="Z17" s="193">
        <f>Calcu!F31</f>
        <v>0</v>
      </c>
      <c r="AA17" s="192">
        <f t="shared" si="12"/>
        <v>1.0011082662509586E-4</v>
      </c>
      <c r="AB17" s="192" t="e">
        <f>Calcu!E$13</f>
        <v>#DIV/0!</v>
      </c>
      <c r="AC17" s="192">
        <v>1.2</v>
      </c>
      <c r="AD17" s="192">
        <v>0.1</v>
      </c>
      <c r="AE17" s="192">
        <v>0.01</v>
      </c>
      <c r="AF17" s="96"/>
      <c r="AG17" s="177">
        <f t="shared" si="4"/>
        <v>1.0022177607560001E-8</v>
      </c>
      <c r="AH17" s="176">
        <f t="shared" si="5"/>
        <v>1E-4</v>
      </c>
      <c r="AI17" s="176">
        <f t="shared" si="6"/>
        <v>1.1899999999999999E-7</v>
      </c>
      <c r="AJ17" s="176">
        <f t="shared" si="7"/>
        <v>20</v>
      </c>
      <c r="AK17" s="176">
        <f t="shared" si="8"/>
        <v>-4.4900000000000002E-6</v>
      </c>
      <c r="AL17" s="176">
        <v>0.9</v>
      </c>
      <c r="AM17" s="176">
        <f t="shared" si="9"/>
        <v>-1.02E-7</v>
      </c>
      <c r="AN17" s="176">
        <v>4.2</v>
      </c>
    </row>
    <row r="18" spans="2:40" ht="12">
      <c r="B18" s="182" t="s">
        <v>268</v>
      </c>
      <c r="C18" s="182">
        <v>2</v>
      </c>
      <c r="D18" s="179">
        <v>8.0000000000000002E-3</v>
      </c>
      <c r="E18" s="179">
        <v>3.0000000000000001E-3</v>
      </c>
      <c r="F18" s="179">
        <v>7.0000000000000001E-3</v>
      </c>
      <c r="G18" s="179">
        <v>6.0000000000000001E-3</v>
      </c>
      <c r="H18" s="179">
        <v>4.0000000000000001E-3</v>
      </c>
      <c r="J18" s="179">
        <f t="shared" si="0"/>
        <v>5.0000000000000001E-3</v>
      </c>
      <c r="K18" s="179">
        <f t="shared" si="0"/>
        <v>4.0000000000000001E-3</v>
      </c>
      <c r="L18" s="179">
        <f t="shared" si="0"/>
        <v>1E-3</v>
      </c>
      <c r="M18" s="179">
        <f t="shared" si="0"/>
        <v>2E-3</v>
      </c>
      <c r="O18" s="183">
        <f t="shared" si="1"/>
        <v>3.0000000000000005E-3</v>
      </c>
      <c r="Q18" s="184">
        <f t="shared" si="2"/>
        <v>8.660254037844388E-4</v>
      </c>
      <c r="S18" s="189">
        <f>Calcu!D33</f>
        <v>0</v>
      </c>
      <c r="T18" s="184" t="e">
        <f t="shared" ca="1" si="3"/>
        <v>#N/A</v>
      </c>
      <c r="U18" s="96"/>
      <c r="V18" s="194" t="e">
        <f t="shared" si="10"/>
        <v>#DIV/0!</v>
      </c>
      <c r="W18" s="192" t="e">
        <f t="shared" si="11"/>
        <v>#DIV/0!</v>
      </c>
      <c r="X18" s="194">
        <f>Calcu!O32*1000</f>
        <v>0</v>
      </c>
      <c r="Y18" s="192">
        <f>Calcu!P32</f>
        <v>0</v>
      </c>
      <c r="Z18" s="193">
        <f>Calcu!F32</f>
        <v>0</v>
      </c>
      <c r="AA18" s="192">
        <f t="shared" si="12"/>
        <v>1.0011082662509586E-4</v>
      </c>
      <c r="AB18" s="192" t="e">
        <f>Calcu!E$13</f>
        <v>#DIV/0!</v>
      </c>
      <c r="AC18" s="192">
        <v>1.2</v>
      </c>
      <c r="AD18" s="192">
        <v>0.1</v>
      </c>
      <c r="AE18" s="192">
        <v>0.01</v>
      </c>
      <c r="AF18" s="96"/>
      <c r="AG18" s="177">
        <f t="shared" si="4"/>
        <v>1.0022177607560001E-8</v>
      </c>
      <c r="AH18" s="176">
        <f t="shared" si="5"/>
        <v>1E-4</v>
      </c>
      <c r="AI18" s="176">
        <f t="shared" si="6"/>
        <v>1.1899999999999999E-7</v>
      </c>
      <c r="AJ18" s="176">
        <f t="shared" si="7"/>
        <v>20</v>
      </c>
      <c r="AK18" s="176">
        <f t="shared" si="8"/>
        <v>-4.4900000000000002E-6</v>
      </c>
      <c r="AL18" s="176">
        <v>0.9</v>
      </c>
      <c r="AM18" s="176">
        <f t="shared" si="9"/>
        <v>-1.02E-7</v>
      </c>
      <c r="AN18" s="176">
        <v>4.2</v>
      </c>
    </row>
    <row r="19" spans="2:40" ht="12">
      <c r="B19" s="182" t="s">
        <v>368</v>
      </c>
      <c r="C19" s="182">
        <v>2</v>
      </c>
      <c r="D19" s="179">
        <v>1.7000000000000001E-2</v>
      </c>
      <c r="E19" s="179">
        <v>1.4999999999999999E-2</v>
      </c>
      <c r="F19" s="179">
        <v>1.4E-2</v>
      </c>
      <c r="G19" s="179">
        <v>1.9E-2</v>
      </c>
      <c r="H19" s="179">
        <v>1.9E-2</v>
      </c>
      <c r="J19" s="179">
        <f t="shared" si="0"/>
        <v>2.0000000000000018E-3</v>
      </c>
      <c r="K19" s="179">
        <f t="shared" si="0"/>
        <v>9.9999999999999915E-4</v>
      </c>
      <c r="L19" s="179">
        <f t="shared" si="0"/>
        <v>4.9999999999999992E-3</v>
      </c>
      <c r="M19" s="179">
        <f t="shared" si="0"/>
        <v>0</v>
      </c>
      <c r="O19" s="183">
        <f t="shared" si="1"/>
        <v>2E-3</v>
      </c>
      <c r="Q19" s="184">
        <f t="shared" si="2"/>
        <v>5.773502691896258E-4</v>
      </c>
      <c r="S19" s="189">
        <f>Calcu!D34</f>
        <v>0</v>
      </c>
      <c r="T19" s="184" t="e">
        <f t="shared" ca="1" si="3"/>
        <v>#N/A</v>
      </c>
      <c r="U19" s="96"/>
      <c r="V19" s="194" t="e">
        <f t="shared" si="10"/>
        <v>#DIV/0!</v>
      </c>
      <c r="W19" s="192" t="e">
        <f t="shared" si="11"/>
        <v>#DIV/0!</v>
      </c>
      <c r="X19" s="194">
        <f>Calcu!O33*1000</f>
        <v>0</v>
      </c>
      <c r="Y19" s="192">
        <f>Calcu!P33</f>
        <v>0</v>
      </c>
      <c r="Z19" s="193">
        <f>Calcu!F33</f>
        <v>0</v>
      </c>
      <c r="AA19" s="192">
        <f t="shared" si="12"/>
        <v>1.0011082662509586E-4</v>
      </c>
      <c r="AB19" s="192" t="e">
        <f>Calcu!E$13</f>
        <v>#DIV/0!</v>
      </c>
      <c r="AC19" s="192">
        <v>1.2</v>
      </c>
      <c r="AD19" s="192">
        <v>0.1</v>
      </c>
      <c r="AE19" s="192">
        <v>0.01</v>
      </c>
      <c r="AF19" s="96"/>
      <c r="AG19" s="177">
        <f t="shared" si="4"/>
        <v>1.0022177607560001E-8</v>
      </c>
      <c r="AH19" s="176">
        <f t="shared" si="5"/>
        <v>1E-4</v>
      </c>
      <c r="AI19" s="176">
        <f t="shared" si="6"/>
        <v>1.1899999999999999E-7</v>
      </c>
      <c r="AJ19" s="176">
        <f t="shared" si="7"/>
        <v>20</v>
      </c>
      <c r="AK19" s="176">
        <f t="shared" si="8"/>
        <v>-4.4900000000000002E-6</v>
      </c>
      <c r="AL19" s="176">
        <v>0.9</v>
      </c>
      <c r="AM19" s="176">
        <f t="shared" si="9"/>
        <v>-1.02E-7</v>
      </c>
      <c r="AN19" s="176">
        <v>4.2</v>
      </c>
    </row>
    <row r="20" spans="2:40" ht="12">
      <c r="B20" s="182" t="s">
        <v>200</v>
      </c>
      <c r="C20" s="182">
        <v>1</v>
      </c>
      <c r="D20" s="179">
        <v>1.4E-2</v>
      </c>
      <c r="E20" s="179">
        <v>1.9E-2</v>
      </c>
      <c r="F20" s="179">
        <v>1.6E-2</v>
      </c>
      <c r="G20" s="179">
        <v>0.02</v>
      </c>
      <c r="H20" s="179">
        <v>0.02</v>
      </c>
      <c r="J20" s="179">
        <f t="shared" si="0"/>
        <v>4.9999999999999992E-3</v>
      </c>
      <c r="K20" s="179">
        <f t="shared" si="0"/>
        <v>2.9999999999999992E-3</v>
      </c>
      <c r="L20" s="179">
        <f t="shared" si="0"/>
        <v>4.0000000000000001E-3</v>
      </c>
      <c r="M20" s="179">
        <f t="shared" si="0"/>
        <v>0</v>
      </c>
      <c r="O20" s="183">
        <f t="shared" si="1"/>
        <v>2.9999999999999996E-3</v>
      </c>
      <c r="Q20" s="184">
        <f t="shared" si="2"/>
        <v>8.6602540378443859E-4</v>
      </c>
      <c r="S20" s="189">
        <f>Calcu!D35</f>
        <v>0</v>
      </c>
      <c r="T20" s="184" t="e">
        <f t="shared" ca="1" si="3"/>
        <v>#N/A</v>
      </c>
      <c r="U20" s="96"/>
      <c r="V20" s="194" t="e">
        <f t="shared" si="10"/>
        <v>#DIV/0!</v>
      </c>
      <c r="W20" s="192" t="e">
        <f t="shared" si="11"/>
        <v>#DIV/0!</v>
      </c>
      <c r="X20" s="194">
        <f>Calcu!O34*1000</f>
        <v>0</v>
      </c>
      <c r="Y20" s="192">
        <f>Calcu!P34</f>
        <v>0</v>
      </c>
      <c r="Z20" s="193">
        <f>Calcu!F34</f>
        <v>0</v>
      </c>
      <c r="AA20" s="192">
        <f t="shared" si="12"/>
        <v>1.0011082662509586E-4</v>
      </c>
      <c r="AB20" s="192" t="e">
        <f>Calcu!E$13</f>
        <v>#DIV/0!</v>
      </c>
      <c r="AC20" s="192">
        <v>1.2</v>
      </c>
      <c r="AD20" s="192">
        <v>0.1</v>
      </c>
      <c r="AE20" s="192">
        <v>0.01</v>
      </c>
      <c r="AF20" s="96"/>
      <c r="AG20" s="177">
        <f t="shared" si="4"/>
        <v>1.0022177607560001E-8</v>
      </c>
      <c r="AH20" s="176">
        <f t="shared" si="5"/>
        <v>1E-4</v>
      </c>
      <c r="AI20" s="176">
        <f t="shared" si="6"/>
        <v>1.1899999999999999E-7</v>
      </c>
      <c r="AJ20" s="176">
        <f t="shared" si="7"/>
        <v>20</v>
      </c>
      <c r="AK20" s="176">
        <f t="shared" si="8"/>
        <v>-4.4900000000000002E-6</v>
      </c>
      <c r="AL20" s="176">
        <v>0.9</v>
      </c>
      <c r="AM20" s="176">
        <f t="shared" si="9"/>
        <v>-1.02E-7</v>
      </c>
      <c r="AN20" s="176">
        <v>4.2</v>
      </c>
    </row>
    <row r="21" spans="2:40" ht="12">
      <c r="B21" s="182" t="s">
        <v>201</v>
      </c>
      <c r="C21" s="182">
        <v>0.5</v>
      </c>
      <c r="D21" s="179">
        <v>8.0000000000000002E-3</v>
      </c>
      <c r="E21" s="179">
        <v>1.0999999999999999E-2</v>
      </c>
      <c r="F21" s="179">
        <v>1.0999999999999999E-2</v>
      </c>
      <c r="G21" s="179">
        <v>1.0999999999999999E-2</v>
      </c>
      <c r="H21" s="179">
        <v>1.4E-2</v>
      </c>
      <c r="J21" s="179">
        <f t="shared" si="0"/>
        <v>2.9999999999999992E-3</v>
      </c>
      <c r="K21" s="179">
        <f t="shared" si="0"/>
        <v>0</v>
      </c>
      <c r="L21" s="179">
        <f t="shared" si="0"/>
        <v>0</v>
      </c>
      <c r="M21" s="179">
        <f t="shared" si="0"/>
        <v>3.0000000000000009E-3</v>
      </c>
      <c r="O21" s="183">
        <f t="shared" si="1"/>
        <v>1.5E-3</v>
      </c>
      <c r="Q21" s="184">
        <f t="shared" si="2"/>
        <v>4.3301270189221935E-4</v>
      </c>
      <c r="S21" s="189">
        <f>Calcu!D36</f>
        <v>0</v>
      </c>
      <c r="T21" s="184" t="e">
        <f t="shared" ca="1" si="3"/>
        <v>#N/A</v>
      </c>
      <c r="U21" s="96"/>
      <c r="V21" s="194" t="e">
        <f t="shared" si="10"/>
        <v>#DIV/0!</v>
      </c>
      <c r="W21" s="192" t="e">
        <f t="shared" si="11"/>
        <v>#DIV/0!</v>
      </c>
      <c r="X21" s="194">
        <f>Calcu!O35*1000</f>
        <v>0</v>
      </c>
      <c r="Y21" s="192">
        <f>Calcu!P35</f>
        <v>0</v>
      </c>
      <c r="Z21" s="193">
        <f>Calcu!F35</f>
        <v>0</v>
      </c>
      <c r="AA21" s="192">
        <f t="shared" si="12"/>
        <v>1.0011082662509586E-4</v>
      </c>
      <c r="AB21" s="192" t="e">
        <f>Calcu!E$13</f>
        <v>#DIV/0!</v>
      </c>
      <c r="AC21" s="192">
        <v>1.2</v>
      </c>
      <c r="AD21" s="192">
        <v>0.1</v>
      </c>
      <c r="AE21" s="192">
        <v>0.01</v>
      </c>
      <c r="AF21" s="96"/>
      <c r="AG21" s="177">
        <f t="shared" si="4"/>
        <v>1.0022177607560001E-8</v>
      </c>
      <c r="AH21" s="176">
        <f t="shared" si="5"/>
        <v>1E-4</v>
      </c>
      <c r="AI21" s="176">
        <f t="shared" si="6"/>
        <v>1.1899999999999999E-7</v>
      </c>
      <c r="AJ21" s="176">
        <f t="shared" si="7"/>
        <v>20</v>
      </c>
      <c r="AK21" s="176">
        <f t="shared" si="8"/>
        <v>-4.4900000000000002E-6</v>
      </c>
      <c r="AL21" s="176">
        <v>0.9</v>
      </c>
      <c r="AM21" s="176">
        <f t="shared" si="9"/>
        <v>-1.02E-7</v>
      </c>
      <c r="AN21" s="176">
        <v>4.2</v>
      </c>
    </row>
    <row r="22" spans="2:40" ht="12">
      <c r="B22" s="182" t="s">
        <v>202</v>
      </c>
      <c r="C22" s="182">
        <v>0.2</v>
      </c>
      <c r="D22" s="179">
        <v>0.01</v>
      </c>
      <c r="E22" s="179">
        <v>7.0000000000000001E-3</v>
      </c>
      <c r="F22" s="179">
        <v>8.0000000000000002E-3</v>
      </c>
      <c r="G22" s="179">
        <v>8.0000000000000002E-3</v>
      </c>
      <c r="H22" s="179">
        <v>8.0000000000000002E-3</v>
      </c>
      <c r="J22" s="179">
        <f t="shared" si="0"/>
        <v>3.0000000000000001E-3</v>
      </c>
      <c r="K22" s="179">
        <f t="shared" si="0"/>
        <v>1E-3</v>
      </c>
      <c r="L22" s="179">
        <f t="shared" si="0"/>
        <v>0</v>
      </c>
      <c r="M22" s="179">
        <f t="shared" si="0"/>
        <v>0</v>
      </c>
      <c r="O22" s="183">
        <f t="shared" si="1"/>
        <v>1E-3</v>
      </c>
      <c r="Q22" s="184">
        <f t="shared" si="2"/>
        <v>2.886751345948129E-4</v>
      </c>
      <c r="S22" s="189">
        <f>Calcu!D37</f>
        <v>0</v>
      </c>
      <c r="T22" s="184" t="e">
        <f t="shared" ca="1" si="3"/>
        <v>#N/A</v>
      </c>
      <c r="U22" s="96"/>
      <c r="V22" s="194" t="e">
        <f t="shared" si="10"/>
        <v>#DIV/0!</v>
      </c>
      <c r="W22" s="192" t="e">
        <f t="shared" si="11"/>
        <v>#DIV/0!</v>
      </c>
      <c r="X22" s="194">
        <f>Calcu!O36*1000</f>
        <v>0</v>
      </c>
      <c r="Y22" s="192">
        <f>Calcu!P36</f>
        <v>0</v>
      </c>
      <c r="Z22" s="193">
        <f>Calcu!F36</f>
        <v>0</v>
      </c>
      <c r="AA22" s="192">
        <f t="shared" si="12"/>
        <v>1.0011082662509586E-4</v>
      </c>
      <c r="AB22" s="192" t="e">
        <f>Calcu!E$13</f>
        <v>#DIV/0!</v>
      </c>
      <c r="AC22" s="192">
        <v>1.2</v>
      </c>
      <c r="AD22" s="192">
        <v>0.1</v>
      </c>
      <c r="AE22" s="192">
        <v>0.01</v>
      </c>
      <c r="AF22" s="96"/>
      <c r="AG22" s="177">
        <f t="shared" si="4"/>
        <v>1.0022177607560001E-8</v>
      </c>
      <c r="AH22" s="176">
        <f t="shared" si="5"/>
        <v>1E-4</v>
      </c>
      <c r="AI22" s="176">
        <f t="shared" si="6"/>
        <v>1.1899999999999999E-7</v>
      </c>
      <c r="AJ22" s="176">
        <f t="shared" si="7"/>
        <v>20</v>
      </c>
      <c r="AK22" s="176">
        <f t="shared" si="8"/>
        <v>-4.4900000000000002E-6</v>
      </c>
      <c r="AL22" s="176">
        <v>0.9</v>
      </c>
      <c r="AM22" s="176">
        <f t="shared" si="9"/>
        <v>-1.02E-7</v>
      </c>
      <c r="AN22" s="176">
        <v>4.2</v>
      </c>
    </row>
    <row r="23" spans="2:40" ht="12">
      <c r="B23" s="182" t="s">
        <v>369</v>
      </c>
      <c r="C23" s="182">
        <v>0.2</v>
      </c>
      <c r="D23" s="179">
        <v>0.01</v>
      </c>
      <c r="E23" s="179">
        <v>7.0000000000000001E-3</v>
      </c>
      <c r="F23" s="179">
        <v>7.0000000000000001E-3</v>
      </c>
      <c r="G23" s="179">
        <v>8.9999999999999993E-3</v>
      </c>
      <c r="H23" s="179">
        <v>5.0000000000000001E-3</v>
      </c>
      <c r="J23" s="179">
        <f t="shared" si="0"/>
        <v>3.0000000000000001E-3</v>
      </c>
      <c r="K23" s="179">
        <f t="shared" si="0"/>
        <v>0</v>
      </c>
      <c r="L23" s="179">
        <f t="shared" si="0"/>
        <v>1.9999999999999992E-3</v>
      </c>
      <c r="M23" s="179">
        <f t="shared" si="0"/>
        <v>3.9999999999999992E-3</v>
      </c>
      <c r="O23" s="183">
        <f t="shared" si="1"/>
        <v>2.2499999999999994E-3</v>
      </c>
      <c r="Q23" s="184">
        <f t="shared" si="2"/>
        <v>6.4951905283832886E-4</v>
      </c>
      <c r="S23" s="189">
        <f>Calcu!D38</f>
        <v>0</v>
      </c>
      <c r="T23" s="184" t="e">
        <f t="shared" ca="1" si="3"/>
        <v>#N/A</v>
      </c>
      <c r="U23" s="96"/>
      <c r="V23" s="194" t="e">
        <f t="shared" si="10"/>
        <v>#DIV/0!</v>
      </c>
      <c r="W23" s="192" t="e">
        <f t="shared" si="11"/>
        <v>#DIV/0!</v>
      </c>
      <c r="X23" s="194">
        <f>Calcu!O37*1000</f>
        <v>0</v>
      </c>
      <c r="Y23" s="192">
        <f>Calcu!P37</f>
        <v>0</v>
      </c>
      <c r="Z23" s="193">
        <f>Calcu!F37</f>
        <v>0</v>
      </c>
      <c r="AA23" s="192">
        <f t="shared" si="12"/>
        <v>1.0011082662509586E-4</v>
      </c>
      <c r="AB23" s="192" t="e">
        <f>Calcu!E$13</f>
        <v>#DIV/0!</v>
      </c>
      <c r="AC23" s="192">
        <v>1.2</v>
      </c>
      <c r="AD23" s="192">
        <v>0.1</v>
      </c>
      <c r="AE23" s="192">
        <v>0.01</v>
      </c>
      <c r="AF23" s="96"/>
      <c r="AG23" s="177">
        <f t="shared" si="4"/>
        <v>1.0022177607560001E-8</v>
      </c>
      <c r="AH23" s="176">
        <f t="shared" si="5"/>
        <v>1E-4</v>
      </c>
      <c r="AI23" s="176">
        <f t="shared" si="6"/>
        <v>1.1899999999999999E-7</v>
      </c>
      <c r="AJ23" s="176">
        <f t="shared" si="7"/>
        <v>20</v>
      </c>
      <c r="AK23" s="176">
        <f t="shared" si="8"/>
        <v>-4.4900000000000002E-6</v>
      </c>
      <c r="AL23" s="176">
        <v>0.9</v>
      </c>
      <c r="AM23" s="176">
        <f t="shared" si="9"/>
        <v>-1.02E-7</v>
      </c>
      <c r="AN23" s="176">
        <v>4.2</v>
      </c>
    </row>
    <row r="24" spans="2:40" ht="12">
      <c r="B24" s="182" t="s">
        <v>203</v>
      </c>
      <c r="C24" s="182">
        <v>0.1</v>
      </c>
      <c r="D24" s="179">
        <v>8.0000000000000002E-3</v>
      </c>
      <c r="E24" s="179">
        <v>3.0000000000000001E-3</v>
      </c>
      <c r="F24" s="179">
        <v>2E-3</v>
      </c>
      <c r="G24" s="179">
        <v>5.0000000000000001E-3</v>
      </c>
      <c r="H24" s="179">
        <v>4.0000000000000001E-3</v>
      </c>
      <c r="J24" s="179">
        <f t="shared" si="0"/>
        <v>5.0000000000000001E-3</v>
      </c>
      <c r="K24" s="179">
        <f t="shared" si="0"/>
        <v>1E-3</v>
      </c>
      <c r="L24" s="179">
        <f t="shared" si="0"/>
        <v>3.0000000000000001E-3</v>
      </c>
      <c r="M24" s="179">
        <f t="shared" si="0"/>
        <v>1E-3</v>
      </c>
      <c r="O24" s="183">
        <f t="shared" si="1"/>
        <v>2.5000000000000005E-3</v>
      </c>
      <c r="Q24" s="184">
        <f t="shared" si="2"/>
        <v>7.2168783648703235E-4</v>
      </c>
      <c r="S24" s="189">
        <f>Calcu!D39</f>
        <v>0</v>
      </c>
      <c r="T24" s="184" t="e">
        <f t="shared" ca="1" si="3"/>
        <v>#N/A</v>
      </c>
      <c r="U24" s="96"/>
      <c r="V24" s="194" t="e">
        <f t="shared" si="10"/>
        <v>#DIV/0!</v>
      </c>
      <c r="W24" s="192" t="e">
        <f t="shared" si="11"/>
        <v>#DIV/0!</v>
      </c>
      <c r="X24" s="194">
        <f>Calcu!O38*1000</f>
        <v>0</v>
      </c>
      <c r="Y24" s="192">
        <f>Calcu!P38</f>
        <v>0</v>
      </c>
      <c r="Z24" s="193">
        <f>Calcu!F38</f>
        <v>0</v>
      </c>
      <c r="AA24" s="192">
        <f t="shared" si="12"/>
        <v>1.0011082662509586E-4</v>
      </c>
      <c r="AB24" s="192" t="e">
        <f>Calcu!E$13</f>
        <v>#DIV/0!</v>
      </c>
      <c r="AC24" s="192">
        <v>1.2</v>
      </c>
      <c r="AD24" s="192">
        <v>0.1</v>
      </c>
      <c r="AE24" s="192">
        <v>0.01</v>
      </c>
      <c r="AF24" s="96"/>
      <c r="AG24" s="177">
        <f t="shared" si="4"/>
        <v>1.0022177607560001E-8</v>
      </c>
      <c r="AH24" s="176">
        <f t="shared" si="5"/>
        <v>1E-4</v>
      </c>
      <c r="AI24" s="176">
        <f t="shared" si="6"/>
        <v>1.1899999999999999E-7</v>
      </c>
      <c r="AJ24" s="176">
        <f t="shared" si="7"/>
        <v>20</v>
      </c>
      <c r="AK24" s="176">
        <f t="shared" si="8"/>
        <v>-4.4900000000000002E-6</v>
      </c>
      <c r="AL24" s="176">
        <v>0.9</v>
      </c>
      <c r="AM24" s="176">
        <f t="shared" si="9"/>
        <v>-1.02E-7</v>
      </c>
      <c r="AN24" s="176">
        <v>4.2</v>
      </c>
    </row>
    <row r="25" spans="2:40" ht="12">
      <c r="B25" s="182" t="s">
        <v>204</v>
      </c>
      <c r="C25" s="182">
        <v>0.05</v>
      </c>
      <c r="D25" s="179">
        <v>4.0000000000000001E-3</v>
      </c>
      <c r="E25" s="179">
        <v>4.0000000000000001E-3</v>
      </c>
      <c r="F25" s="179">
        <v>8.0000000000000002E-3</v>
      </c>
      <c r="G25" s="179">
        <v>6.0000000000000001E-3</v>
      </c>
      <c r="H25" s="179">
        <v>5.0000000000000001E-3</v>
      </c>
      <c r="J25" s="179">
        <f t="shared" si="0"/>
        <v>0</v>
      </c>
      <c r="K25" s="179">
        <f t="shared" si="0"/>
        <v>4.0000000000000001E-3</v>
      </c>
      <c r="L25" s="179">
        <f t="shared" si="0"/>
        <v>2E-3</v>
      </c>
      <c r="M25" s="179">
        <f t="shared" si="0"/>
        <v>1E-3</v>
      </c>
      <c r="O25" s="183">
        <f t="shared" si="1"/>
        <v>1.75E-3</v>
      </c>
      <c r="Q25" s="184">
        <f t="shared" si="2"/>
        <v>5.0518148554092263E-4</v>
      </c>
      <c r="S25" s="189">
        <f>Calcu!D40</f>
        <v>0</v>
      </c>
      <c r="T25" s="184" t="e">
        <f t="shared" ca="1" si="3"/>
        <v>#N/A</v>
      </c>
      <c r="U25" s="96"/>
      <c r="V25" s="194" t="e">
        <f t="shared" si="10"/>
        <v>#DIV/0!</v>
      </c>
      <c r="W25" s="192" t="e">
        <f t="shared" si="11"/>
        <v>#DIV/0!</v>
      </c>
      <c r="X25" s="194">
        <f>Calcu!O39*1000</f>
        <v>0</v>
      </c>
      <c r="Y25" s="192">
        <f>Calcu!P39</f>
        <v>0</v>
      </c>
      <c r="Z25" s="193">
        <f>Calcu!F39</f>
        <v>0</v>
      </c>
      <c r="AA25" s="192">
        <f t="shared" si="12"/>
        <v>1.0011082662509586E-4</v>
      </c>
      <c r="AB25" s="192" t="e">
        <f>Calcu!E$13</f>
        <v>#DIV/0!</v>
      </c>
      <c r="AC25" s="192">
        <v>1.2</v>
      </c>
      <c r="AD25" s="192">
        <v>0.1</v>
      </c>
      <c r="AE25" s="192">
        <v>0.01</v>
      </c>
      <c r="AF25" s="96"/>
      <c r="AG25" s="177">
        <f t="shared" si="4"/>
        <v>1.0022177607560001E-8</v>
      </c>
      <c r="AH25" s="176">
        <f t="shared" si="5"/>
        <v>1E-4</v>
      </c>
      <c r="AI25" s="176">
        <f t="shared" si="6"/>
        <v>1.1899999999999999E-7</v>
      </c>
      <c r="AJ25" s="176">
        <f t="shared" si="7"/>
        <v>20</v>
      </c>
      <c r="AK25" s="176">
        <f t="shared" si="8"/>
        <v>-4.4900000000000002E-6</v>
      </c>
      <c r="AL25" s="176">
        <v>0.9</v>
      </c>
      <c r="AM25" s="176">
        <f t="shared" si="9"/>
        <v>-1.02E-7</v>
      </c>
      <c r="AN25" s="176">
        <v>4.2</v>
      </c>
    </row>
    <row r="26" spans="2:40" ht="12">
      <c r="B26" s="182" t="s">
        <v>205</v>
      </c>
      <c r="C26" s="182">
        <v>0.02</v>
      </c>
      <c r="D26" s="179">
        <v>-3.0000000000000001E-3</v>
      </c>
      <c r="E26" s="179">
        <v>-3.0000000000000001E-3</v>
      </c>
      <c r="F26" s="179">
        <v>-3.0000000000000001E-3</v>
      </c>
      <c r="G26" s="179">
        <v>-3.0000000000000001E-3</v>
      </c>
      <c r="H26" s="179">
        <v>-4.0000000000000001E-3</v>
      </c>
      <c r="J26" s="179">
        <f t="shared" si="0"/>
        <v>0</v>
      </c>
      <c r="K26" s="179">
        <f t="shared" si="0"/>
        <v>0</v>
      </c>
      <c r="L26" s="179">
        <f t="shared" si="0"/>
        <v>0</v>
      </c>
      <c r="M26" s="179">
        <f t="shared" si="0"/>
        <v>1E-3</v>
      </c>
      <c r="O26" s="183">
        <f t="shared" si="1"/>
        <v>2.5000000000000001E-4</v>
      </c>
      <c r="Q26" s="184">
        <f t="shared" si="2"/>
        <v>7.2168783648703225E-5</v>
      </c>
      <c r="S26" s="189">
        <f>Calcu!D41</f>
        <v>0</v>
      </c>
      <c r="T26" s="184" t="e">
        <f t="shared" ca="1" si="3"/>
        <v>#N/A</v>
      </c>
      <c r="U26" s="96"/>
      <c r="V26" s="194" t="e">
        <f t="shared" si="10"/>
        <v>#DIV/0!</v>
      </c>
      <c r="W26" s="192" t="e">
        <f t="shared" si="11"/>
        <v>#DIV/0!</v>
      </c>
      <c r="X26" s="194">
        <f>Calcu!O40*1000</f>
        <v>0</v>
      </c>
      <c r="Y26" s="192">
        <f>Calcu!P40</f>
        <v>0</v>
      </c>
      <c r="Z26" s="193">
        <f>Calcu!F40</f>
        <v>0</v>
      </c>
      <c r="AA26" s="192">
        <f t="shared" si="12"/>
        <v>1.0011082662509586E-4</v>
      </c>
      <c r="AB26" s="192" t="e">
        <f>Calcu!E$13</f>
        <v>#DIV/0!</v>
      </c>
      <c r="AC26" s="192">
        <v>1.2</v>
      </c>
      <c r="AD26" s="192">
        <v>0.1</v>
      </c>
      <c r="AE26" s="192">
        <v>0.01</v>
      </c>
      <c r="AF26" s="96"/>
      <c r="AG26" s="177">
        <f t="shared" si="4"/>
        <v>1.0022177607560001E-8</v>
      </c>
      <c r="AH26" s="176">
        <f t="shared" si="5"/>
        <v>1E-4</v>
      </c>
      <c r="AI26" s="176">
        <f t="shared" si="6"/>
        <v>1.1899999999999999E-7</v>
      </c>
      <c r="AJ26" s="176">
        <f t="shared" si="7"/>
        <v>20</v>
      </c>
      <c r="AK26" s="176">
        <f t="shared" si="8"/>
        <v>-4.4900000000000002E-6</v>
      </c>
      <c r="AL26" s="176">
        <v>0.9</v>
      </c>
      <c r="AM26" s="176">
        <f t="shared" si="9"/>
        <v>-1.02E-7</v>
      </c>
      <c r="AN26" s="176">
        <v>4.2</v>
      </c>
    </row>
    <row r="27" spans="2:40" ht="12">
      <c r="B27" s="182" t="s">
        <v>370</v>
      </c>
      <c r="C27" s="182">
        <v>0.02</v>
      </c>
      <c r="D27" s="179">
        <v>2E-3</v>
      </c>
      <c r="E27" s="179">
        <v>1E-3</v>
      </c>
      <c r="F27" s="179">
        <v>1E-3</v>
      </c>
      <c r="G27" s="179">
        <v>2E-3</v>
      </c>
      <c r="H27" s="179">
        <v>1E-3</v>
      </c>
      <c r="J27" s="179">
        <f t="shared" si="0"/>
        <v>1E-3</v>
      </c>
      <c r="K27" s="179">
        <f t="shared" si="0"/>
        <v>0</v>
      </c>
      <c r="L27" s="179">
        <f t="shared" si="0"/>
        <v>1E-3</v>
      </c>
      <c r="M27" s="179">
        <f t="shared" si="0"/>
        <v>1E-3</v>
      </c>
      <c r="O27" s="183">
        <f t="shared" si="1"/>
        <v>7.5000000000000002E-4</v>
      </c>
      <c r="Q27" s="184">
        <f t="shared" si="2"/>
        <v>2.1650635094610967E-4</v>
      </c>
      <c r="S27" s="189">
        <f>Calcu!D42</f>
        <v>0</v>
      </c>
      <c r="T27" s="184" t="e">
        <f t="shared" ca="1" si="3"/>
        <v>#N/A</v>
      </c>
      <c r="U27" s="96"/>
      <c r="V27" s="194" t="e">
        <f t="shared" si="10"/>
        <v>#DIV/0!</v>
      </c>
      <c r="W27" s="192" t="e">
        <f t="shared" si="11"/>
        <v>#DIV/0!</v>
      </c>
      <c r="X27" s="194">
        <f>Calcu!O41*1000</f>
        <v>0</v>
      </c>
      <c r="Y27" s="192">
        <f>Calcu!P41</f>
        <v>0</v>
      </c>
      <c r="Z27" s="193">
        <f>Calcu!F41</f>
        <v>0</v>
      </c>
      <c r="AA27" s="192">
        <f t="shared" si="12"/>
        <v>1.0011082662509586E-4</v>
      </c>
      <c r="AB27" s="192" t="e">
        <f>Calcu!E$13</f>
        <v>#DIV/0!</v>
      </c>
      <c r="AC27" s="192">
        <v>1.2</v>
      </c>
      <c r="AD27" s="192">
        <v>0.1</v>
      </c>
      <c r="AE27" s="192">
        <v>0.01</v>
      </c>
      <c r="AF27" s="96"/>
      <c r="AG27" s="177">
        <f t="shared" si="4"/>
        <v>1.0022177607560001E-8</v>
      </c>
      <c r="AH27" s="176">
        <f t="shared" si="5"/>
        <v>1E-4</v>
      </c>
      <c r="AI27" s="176">
        <f t="shared" si="6"/>
        <v>1.1899999999999999E-7</v>
      </c>
      <c r="AJ27" s="176">
        <f t="shared" si="7"/>
        <v>20</v>
      </c>
      <c r="AK27" s="176">
        <f t="shared" si="8"/>
        <v>-4.4900000000000002E-6</v>
      </c>
      <c r="AL27" s="176">
        <v>0.9</v>
      </c>
      <c r="AM27" s="176">
        <f t="shared" si="9"/>
        <v>-1.02E-7</v>
      </c>
      <c r="AN27" s="176">
        <v>4.2</v>
      </c>
    </row>
    <row r="28" spans="2:40" ht="12">
      <c r="B28" s="182" t="s">
        <v>206</v>
      </c>
      <c r="C28" s="182">
        <v>0.01</v>
      </c>
      <c r="D28" s="179">
        <v>1E-3</v>
      </c>
      <c r="E28" s="179">
        <v>0</v>
      </c>
      <c r="F28" s="179">
        <v>0</v>
      </c>
      <c r="G28" s="179">
        <v>0</v>
      </c>
      <c r="H28" s="179">
        <v>3.0000000000000001E-3</v>
      </c>
      <c r="J28" s="179">
        <f t="shared" si="0"/>
        <v>1E-3</v>
      </c>
      <c r="K28" s="179">
        <f t="shared" si="0"/>
        <v>0</v>
      </c>
      <c r="L28" s="179">
        <f t="shared" si="0"/>
        <v>0</v>
      </c>
      <c r="M28" s="179">
        <f t="shared" si="0"/>
        <v>3.0000000000000001E-3</v>
      </c>
      <c r="O28" s="183">
        <f t="shared" si="1"/>
        <v>1E-3</v>
      </c>
      <c r="Q28" s="184">
        <f t="shared" si="2"/>
        <v>2.886751345948129E-4</v>
      </c>
      <c r="S28" s="189">
        <f>Calcu!D43</f>
        <v>0</v>
      </c>
      <c r="T28" s="184" t="e">
        <f t="shared" ca="1" si="3"/>
        <v>#N/A</v>
      </c>
      <c r="U28" s="96"/>
      <c r="V28" s="194" t="e">
        <f t="shared" si="10"/>
        <v>#DIV/0!</v>
      </c>
      <c r="W28" s="192" t="e">
        <f t="shared" si="11"/>
        <v>#DIV/0!</v>
      </c>
      <c r="X28" s="194">
        <f>Calcu!O42*1000</f>
        <v>0</v>
      </c>
      <c r="Y28" s="192">
        <f>Calcu!P42</f>
        <v>0</v>
      </c>
      <c r="Z28" s="193">
        <f>Calcu!F42</f>
        <v>0</v>
      </c>
      <c r="AA28" s="192">
        <f t="shared" si="12"/>
        <v>1.0011082662509586E-4</v>
      </c>
      <c r="AB28" s="192" t="e">
        <f>Calcu!E$13</f>
        <v>#DIV/0!</v>
      </c>
      <c r="AC28" s="192">
        <v>1.2</v>
      </c>
      <c r="AD28" s="192">
        <v>0.1</v>
      </c>
      <c r="AE28" s="192">
        <v>0.01</v>
      </c>
      <c r="AF28" s="96"/>
      <c r="AG28" s="177">
        <f t="shared" si="4"/>
        <v>1.0022177607560001E-8</v>
      </c>
      <c r="AH28" s="176">
        <f t="shared" si="5"/>
        <v>1E-4</v>
      </c>
      <c r="AI28" s="176">
        <f t="shared" si="6"/>
        <v>1.1899999999999999E-7</v>
      </c>
      <c r="AJ28" s="176">
        <f t="shared" si="7"/>
        <v>20</v>
      </c>
      <c r="AK28" s="176">
        <f t="shared" si="8"/>
        <v>-4.4900000000000002E-6</v>
      </c>
      <c r="AL28" s="176">
        <v>0.9</v>
      </c>
      <c r="AM28" s="176">
        <f t="shared" si="9"/>
        <v>-1.02E-7</v>
      </c>
      <c r="AN28" s="176">
        <v>4.2</v>
      </c>
    </row>
    <row r="29" spans="2:40" ht="12">
      <c r="B29" s="182" t="s">
        <v>207</v>
      </c>
      <c r="C29" s="182">
        <v>5.0000000000000001E-3</v>
      </c>
      <c r="D29" s="179">
        <v>-1E-3</v>
      </c>
      <c r="E29" s="179">
        <v>1E-3</v>
      </c>
      <c r="F29" s="179">
        <v>1E-3</v>
      </c>
      <c r="G29" s="179">
        <v>2E-3</v>
      </c>
      <c r="H29" s="179">
        <v>2E-3</v>
      </c>
      <c r="J29" s="179">
        <f t="shared" si="0"/>
        <v>2E-3</v>
      </c>
      <c r="K29" s="179">
        <f t="shared" si="0"/>
        <v>0</v>
      </c>
      <c r="L29" s="179">
        <f t="shared" si="0"/>
        <v>1E-3</v>
      </c>
      <c r="M29" s="179">
        <f t="shared" si="0"/>
        <v>0</v>
      </c>
      <c r="O29" s="183">
        <f t="shared" si="1"/>
        <v>7.5000000000000002E-4</v>
      </c>
      <c r="Q29" s="184">
        <f t="shared" si="2"/>
        <v>2.1650635094610967E-4</v>
      </c>
      <c r="S29" s="189">
        <f>Calcu!D44</f>
        <v>0</v>
      </c>
      <c r="T29" s="184" t="e">
        <f t="shared" ca="1" si="3"/>
        <v>#N/A</v>
      </c>
      <c r="U29" s="96"/>
      <c r="V29" s="194" t="e">
        <f t="shared" si="10"/>
        <v>#DIV/0!</v>
      </c>
      <c r="W29" s="192" t="e">
        <f t="shared" si="11"/>
        <v>#DIV/0!</v>
      </c>
      <c r="X29" s="194">
        <f>Calcu!O43*1000</f>
        <v>0</v>
      </c>
      <c r="Y29" s="192">
        <f>Calcu!P43</f>
        <v>0</v>
      </c>
      <c r="Z29" s="193">
        <f>Calcu!F43</f>
        <v>0</v>
      </c>
      <c r="AA29" s="192">
        <f t="shared" si="12"/>
        <v>1.0011082662509586E-4</v>
      </c>
      <c r="AB29" s="192" t="e">
        <f>Calcu!E$13</f>
        <v>#DIV/0!</v>
      </c>
      <c r="AC29" s="192">
        <v>1.2</v>
      </c>
      <c r="AD29" s="192">
        <v>0.1</v>
      </c>
      <c r="AE29" s="192">
        <v>0.01</v>
      </c>
      <c r="AF29" s="96"/>
      <c r="AG29" s="177">
        <f t="shared" si="4"/>
        <v>1.0022177607560001E-8</v>
      </c>
      <c r="AH29" s="176">
        <f t="shared" si="5"/>
        <v>1E-4</v>
      </c>
      <c r="AI29" s="176">
        <f t="shared" si="6"/>
        <v>1.1899999999999999E-7</v>
      </c>
      <c r="AJ29" s="176">
        <f t="shared" si="7"/>
        <v>20</v>
      </c>
      <c r="AK29" s="176">
        <f t="shared" si="8"/>
        <v>-4.4900000000000002E-6</v>
      </c>
      <c r="AL29" s="176">
        <v>0.9</v>
      </c>
      <c r="AM29" s="176">
        <f t="shared" si="9"/>
        <v>-1.02E-7</v>
      </c>
      <c r="AN29" s="176">
        <v>4.2</v>
      </c>
    </row>
    <row r="30" spans="2:40" ht="12">
      <c r="B30" s="182" t="s">
        <v>208</v>
      </c>
      <c r="C30" s="182">
        <v>2E-3</v>
      </c>
      <c r="D30" s="179">
        <v>2E-3</v>
      </c>
      <c r="E30" s="179">
        <v>3.0000000000000001E-3</v>
      </c>
      <c r="F30" s="179">
        <v>2E-3</v>
      </c>
      <c r="G30" s="179">
        <v>0</v>
      </c>
      <c r="H30" s="179">
        <v>0</v>
      </c>
      <c r="J30" s="179">
        <f t="shared" si="0"/>
        <v>1E-3</v>
      </c>
      <c r="K30" s="179">
        <f t="shared" si="0"/>
        <v>1E-3</v>
      </c>
      <c r="L30" s="179">
        <f t="shared" si="0"/>
        <v>2E-3</v>
      </c>
      <c r="M30" s="179">
        <f t="shared" si="0"/>
        <v>0</v>
      </c>
      <c r="O30" s="183">
        <f t="shared" si="1"/>
        <v>1E-3</v>
      </c>
      <c r="Q30" s="184">
        <f t="shared" si="2"/>
        <v>2.886751345948129E-4</v>
      </c>
      <c r="S30" s="189">
        <f>Calcu!D45</f>
        <v>0</v>
      </c>
      <c r="T30" s="184" t="e">
        <f t="shared" ca="1" si="3"/>
        <v>#N/A</v>
      </c>
      <c r="U30" s="96"/>
      <c r="V30" s="194" t="e">
        <f t="shared" si="10"/>
        <v>#DIV/0!</v>
      </c>
      <c r="W30" s="192" t="e">
        <f t="shared" si="11"/>
        <v>#DIV/0!</v>
      </c>
      <c r="X30" s="194">
        <f>Calcu!O44*1000</f>
        <v>0</v>
      </c>
      <c r="Y30" s="192">
        <f>Calcu!P44</f>
        <v>0</v>
      </c>
      <c r="Z30" s="193">
        <f>Calcu!F44</f>
        <v>0</v>
      </c>
      <c r="AA30" s="192">
        <f t="shared" si="12"/>
        <v>1.0011082662509586E-4</v>
      </c>
      <c r="AB30" s="192" t="e">
        <f>Calcu!E$13</f>
        <v>#DIV/0!</v>
      </c>
      <c r="AC30" s="192">
        <v>1.2</v>
      </c>
      <c r="AD30" s="192">
        <v>0.1</v>
      </c>
      <c r="AE30" s="192">
        <v>0.01</v>
      </c>
      <c r="AF30" s="96"/>
      <c r="AG30" s="177">
        <f t="shared" si="4"/>
        <v>1.0022177607560001E-8</v>
      </c>
      <c r="AH30" s="176">
        <f t="shared" si="5"/>
        <v>1E-4</v>
      </c>
      <c r="AI30" s="176">
        <f t="shared" si="6"/>
        <v>1.1899999999999999E-7</v>
      </c>
      <c r="AJ30" s="176">
        <f t="shared" si="7"/>
        <v>20</v>
      </c>
      <c r="AK30" s="176">
        <f t="shared" si="8"/>
        <v>-4.4900000000000002E-6</v>
      </c>
      <c r="AL30" s="176">
        <v>0.9</v>
      </c>
      <c r="AM30" s="176">
        <f t="shared" si="9"/>
        <v>-1.02E-7</v>
      </c>
      <c r="AN30" s="176">
        <v>4.2</v>
      </c>
    </row>
    <row r="31" spans="2:40" ht="12">
      <c r="B31" s="182" t="s">
        <v>371</v>
      </c>
      <c r="C31" s="182">
        <v>2E-3</v>
      </c>
      <c r="D31" s="179">
        <v>1E-3</v>
      </c>
      <c r="E31" s="179">
        <v>2E-3</v>
      </c>
      <c r="F31" s="179">
        <v>1E-3</v>
      </c>
      <c r="G31" s="179">
        <v>2E-3</v>
      </c>
      <c r="H31" s="179">
        <v>2E-3</v>
      </c>
      <c r="J31" s="179">
        <f t="shared" si="0"/>
        <v>1E-3</v>
      </c>
      <c r="K31" s="179">
        <f t="shared" si="0"/>
        <v>1E-3</v>
      </c>
      <c r="L31" s="179">
        <f t="shared" si="0"/>
        <v>1E-3</v>
      </c>
      <c r="M31" s="179">
        <f t="shared" si="0"/>
        <v>0</v>
      </c>
      <c r="O31" s="183">
        <f t="shared" si="1"/>
        <v>7.5000000000000002E-4</v>
      </c>
      <c r="Q31" s="184">
        <f t="shared" si="2"/>
        <v>2.1650635094610967E-4</v>
      </c>
      <c r="S31" s="189">
        <f>Calcu!D46</f>
        <v>0</v>
      </c>
      <c r="T31" s="184" t="e">
        <f t="shared" ca="1" si="3"/>
        <v>#N/A</v>
      </c>
      <c r="U31" s="96"/>
      <c r="V31" s="194" t="e">
        <f t="shared" si="10"/>
        <v>#DIV/0!</v>
      </c>
      <c r="W31" s="192" t="e">
        <f t="shared" si="11"/>
        <v>#DIV/0!</v>
      </c>
      <c r="X31" s="194">
        <f>Calcu!O45*1000</f>
        <v>0</v>
      </c>
      <c r="Y31" s="192">
        <f>Calcu!P45</f>
        <v>0</v>
      </c>
      <c r="Z31" s="193">
        <f>Calcu!F45</f>
        <v>0</v>
      </c>
      <c r="AA31" s="192">
        <f t="shared" si="12"/>
        <v>1.0011082662509586E-4</v>
      </c>
      <c r="AB31" s="192" t="e">
        <f>Calcu!E$13</f>
        <v>#DIV/0!</v>
      </c>
      <c r="AC31" s="192">
        <v>1.2</v>
      </c>
      <c r="AD31" s="192">
        <v>0.1</v>
      </c>
      <c r="AE31" s="192">
        <v>0.01</v>
      </c>
      <c r="AF31" s="96"/>
      <c r="AG31" s="177">
        <f t="shared" si="4"/>
        <v>1.0022177607560001E-8</v>
      </c>
      <c r="AH31" s="176">
        <f t="shared" si="5"/>
        <v>1E-4</v>
      </c>
      <c r="AI31" s="176">
        <f t="shared" si="6"/>
        <v>1.1899999999999999E-7</v>
      </c>
      <c r="AJ31" s="176">
        <f t="shared" si="7"/>
        <v>20</v>
      </c>
      <c r="AK31" s="176">
        <f t="shared" si="8"/>
        <v>-4.4900000000000002E-6</v>
      </c>
      <c r="AL31" s="176">
        <v>0.9</v>
      </c>
      <c r="AM31" s="176">
        <f t="shared" si="9"/>
        <v>-1.02E-7</v>
      </c>
      <c r="AN31" s="176">
        <v>4.2</v>
      </c>
    </row>
    <row r="32" spans="2:40" ht="12">
      <c r="B32" s="182" t="s">
        <v>209</v>
      </c>
      <c r="C32" s="182">
        <v>1E-3</v>
      </c>
      <c r="D32" s="179">
        <v>2E-3</v>
      </c>
      <c r="E32" s="179">
        <v>2E-3</v>
      </c>
      <c r="F32" s="179">
        <v>2E-3</v>
      </c>
      <c r="G32" s="179">
        <v>3.0000000000000001E-3</v>
      </c>
      <c r="H32" s="179">
        <v>3.0000000000000001E-3</v>
      </c>
      <c r="J32" s="179">
        <f t="shared" si="0"/>
        <v>0</v>
      </c>
      <c r="K32" s="179">
        <f t="shared" si="0"/>
        <v>0</v>
      </c>
      <c r="L32" s="179">
        <f t="shared" si="0"/>
        <v>1E-3</v>
      </c>
      <c r="M32" s="179">
        <f t="shared" si="0"/>
        <v>0</v>
      </c>
      <c r="O32" s="183">
        <f t="shared" si="1"/>
        <v>2.5000000000000001E-4</v>
      </c>
      <c r="Q32" s="184">
        <f t="shared" si="2"/>
        <v>7.2168783648703225E-5</v>
      </c>
      <c r="S32" s="189">
        <f>Calcu!D47</f>
        <v>0</v>
      </c>
      <c r="T32" s="184" t="e">
        <f t="shared" ca="1" si="3"/>
        <v>#N/A</v>
      </c>
      <c r="U32" s="96"/>
      <c r="V32" s="194" t="e">
        <f t="shared" si="10"/>
        <v>#DIV/0!</v>
      </c>
      <c r="W32" s="192" t="e">
        <f t="shared" si="11"/>
        <v>#DIV/0!</v>
      </c>
      <c r="X32" s="194">
        <f>Calcu!O46*1000</f>
        <v>0</v>
      </c>
      <c r="Y32" s="192">
        <f>Calcu!P46</f>
        <v>0</v>
      </c>
      <c r="Z32" s="193">
        <f>Calcu!F46</f>
        <v>0</v>
      </c>
      <c r="AA32" s="192">
        <f t="shared" si="12"/>
        <v>1.0011082662509586E-4</v>
      </c>
      <c r="AB32" s="192" t="e">
        <f>Calcu!E$13</f>
        <v>#DIV/0!</v>
      </c>
      <c r="AC32" s="192">
        <v>1.2</v>
      </c>
      <c r="AD32" s="192">
        <v>0.1</v>
      </c>
      <c r="AE32" s="192">
        <v>0.01</v>
      </c>
      <c r="AF32" s="96"/>
      <c r="AG32" s="177">
        <f t="shared" si="4"/>
        <v>1.0022177607560001E-8</v>
      </c>
      <c r="AH32" s="176">
        <f t="shared" si="5"/>
        <v>1E-4</v>
      </c>
      <c r="AI32" s="176">
        <f t="shared" si="6"/>
        <v>1.1899999999999999E-7</v>
      </c>
      <c r="AJ32" s="176">
        <f t="shared" si="7"/>
        <v>20</v>
      </c>
      <c r="AK32" s="176">
        <f t="shared" si="8"/>
        <v>-4.4900000000000002E-6</v>
      </c>
      <c r="AL32" s="176">
        <v>0.9</v>
      </c>
      <c r="AM32" s="176">
        <f t="shared" si="9"/>
        <v>-1.02E-7</v>
      </c>
      <c r="AN32" s="176">
        <v>4.2</v>
      </c>
    </row>
    <row r="33" spans="19:40" ht="12">
      <c r="S33" s="189">
        <f>Calcu!D48</f>
        <v>0</v>
      </c>
      <c r="T33" s="184" t="e">
        <f t="shared" ref="T33:T42" ca="1" si="13">OFFSET(Q$2,MATCH(S33,C$3:C$32,0),0)</f>
        <v>#N/A</v>
      </c>
      <c r="U33" s="96"/>
      <c r="V33" s="194" t="e">
        <f t="shared" si="10"/>
        <v>#DIV/0!</v>
      </c>
      <c r="W33" s="192" t="e">
        <f t="shared" si="11"/>
        <v>#DIV/0!</v>
      </c>
      <c r="X33" s="194">
        <f>Calcu!O47*1000</f>
        <v>0</v>
      </c>
      <c r="Y33" s="192">
        <f>Calcu!P47</f>
        <v>0</v>
      </c>
      <c r="Z33" s="193">
        <f>Calcu!F47</f>
        <v>0</v>
      </c>
      <c r="AA33" s="192">
        <f t="shared" si="12"/>
        <v>1.0011082662509586E-4</v>
      </c>
      <c r="AB33" s="192" t="e">
        <f>Calcu!E$13</f>
        <v>#DIV/0!</v>
      </c>
      <c r="AC33" s="192">
        <v>1.2</v>
      </c>
      <c r="AD33" s="192">
        <v>0.1</v>
      </c>
      <c r="AE33" s="192">
        <v>0.01</v>
      </c>
      <c r="AF33" s="96"/>
      <c r="AG33" s="177">
        <f t="shared" si="4"/>
        <v>1.0022177607560001E-8</v>
      </c>
      <c r="AH33" s="176">
        <f t="shared" si="5"/>
        <v>1E-4</v>
      </c>
      <c r="AI33" s="176">
        <f t="shared" si="6"/>
        <v>1.1899999999999999E-7</v>
      </c>
      <c r="AJ33" s="176">
        <f t="shared" si="7"/>
        <v>20</v>
      </c>
      <c r="AK33" s="176">
        <f t="shared" si="8"/>
        <v>-4.4900000000000002E-6</v>
      </c>
      <c r="AL33" s="176">
        <v>0.9</v>
      </c>
      <c r="AM33" s="176">
        <f t="shared" si="9"/>
        <v>-1.02E-7</v>
      </c>
      <c r="AN33" s="176">
        <v>4.2</v>
      </c>
    </row>
    <row r="34" spans="19:40" ht="12">
      <c r="S34" s="189">
        <f>Calcu!D49</f>
        <v>0</v>
      </c>
      <c r="T34" s="184" t="e">
        <f t="shared" ca="1" si="13"/>
        <v>#N/A</v>
      </c>
      <c r="U34" s="96"/>
      <c r="V34" s="194" t="e">
        <f t="shared" si="10"/>
        <v>#DIV/0!</v>
      </c>
      <c r="W34" s="192" t="e">
        <f t="shared" si="11"/>
        <v>#DIV/0!</v>
      </c>
      <c r="X34" s="194">
        <f>Calcu!O48*1000</f>
        <v>0</v>
      </c>
      <c r="Y34" s="192">
        <f>Calcu!P48</f>
        <v>0</v>
      </c>
      <c r="Z34" s="193">
        <f>Calcu!F48</f>
        <v>0</v>
      </c>
      <c r="AA34" s="192">
        <f t="shared" si="12"/>
        <v>1.0011082662509586E-4</v>
      </c>
      <c r="AB34" s="192" t="e">
        <f>Calcu!E$13</f>
        <v>#DIV/0!</v>
      </c>
      <c r="AC34" s="192">
        <v>1.2</v>
      </c>
      <c r="AD34" s="192">
        <v>0.1</v>
      </c>
      <c r="AE34" s="192">
        <v>0.01</v>
      </c>
      <c r="AF34" s="96"/>
      <c r="AG34" s="177">
        <f t="shared" si="4"/>
        <v>1.0022177607560001E-8</v>
      </c>
      <c r="AH34" s="176">
        <f t="shared" si="5"/>
        <v>1E-4</v>
      </c>
      <c r="AI34" s="176">
        <f t="shared" si="6"/>
        <v>1.1899999999999999E-7</v>
      </c>
      <c r="AJ34" s="176">
        <f t="shared" si="7"/>
        <v>20</v>
      </c>
      <c r="AK34" s="176">
        <f t="shared" si="8"/>
        <v>-4.4900000000000002E-6</v>
      </c>
      <c r="AL34" s="176">
        <v>0.9</v>
      </c>
      <c r="AM34" s="176">
        <f t="shared" si="9"/>
        <v>-1.02E-7</v>
      </c>
      <c r="AN34" s="176">
        <v>4.2</v>
      </c>
    </row>
    <row r="35" spans="19:40" ht="12">
      <c r="S35" s="189">
        <f>Calcu!D50</f>
        <v>0</v>
      </c>
      <c r="T35" s="184" t="e">
        <f t="shared" ca="1" si="13"/>
        <v>#N/A</v>
      </c>
      <c r="U35" s="96"/>
      <c r="V35" s="194" t="e">
        <f t="shared" si="10"/>
        <v>#DIV/0!</v>
      </c>
      <c r="W35" s="192" t="e">
        <f t="shared" si="11"/>
        <v>#DIV/0!</v>
      </c>
      <c r="X35" s="194">
        <f>Calcu!O49*1000</f>
        <v>0</v>
      </c>
      <c r="Y35" s="192">
        <f>Calcu!P49</f>
        <v>0</v>
      </c>
      <c r="Z35" s="193">
        <f>Calcu!F49</f>
        <v>0</v>
      </c>
      <c r="AA35" s="192">
        <f t="shared" si="12"/>
        <v>1.0011082662509586E-4</v>
      </c>
      <c r="AB35" s="192" t="e">
        <f>Calcu!E$13</f>
        <v>#DIV/0!</v>
      </c>
      <c r="AC35" s="192">
        <v>1.2</v>
      </c>
      <c r="AD35" s="192">
        <v>0.1</v>
      </c>
      <c r="AE35" s="192">
        <v>0.01</v>
      </c>
      <c r="AF35" s="96"/>
      <c r="AG35" s="177">
        <f t="shared" si="4"/>
        <v>1.0022177607560001E-8</v>
      </c>
      <c r="AH35" s="176">
        <f t="shared" si="5"/>
        <v>1E-4</v>
      </c>
      <c r="AI35" s="176">
        <f t="shared" si="6"/>
        <v>1.1899999999999999E-7</v>
      </c>
      <c r="AJ35" s="176">
        <f t="shared" si="7"/>
        <v>20</v>
      </c>
      <c r="AK35" s="176">
        <f t="shared" si="8"/>
        <v>-4.4900000000000002E-6</v>
      </c>
      <c r="AL35" s="176">
        <v>0.9</v>
      </c>
      <c r="AM35" s="176">
        <f t="shared" si="9"/>
        <v>-1.02E-7</v>
      </c>
      <c r="AN35" s="176">
        <v>4.2</v>
      </c>
    </row>
    <row r="36" spans="19:40" ht="12">
      <c r="S36" s="189">
        <f>Calcu!D51</f>
        <v>0</v>
      </c>
      <c r="T36" s="184" t="e">
        <f t="shared" ca="1" si="13"/>
        <v>#N/A</v>
      </c>
      <c r="U36" s="96"/>
      <c r="V36" s="194" t="e">
        <f t="shared" si="10"/>
        <v>#DIV/0!</v>
      </c>
      <c r="W36" s="192" t="e">
        <f t="shared" si="11"/>
        <v>#DIV/0!</v>
      </c>
      <c r="X36" s="194">
        <f>Calcu!O50*1000</f>
        <v>0</v>
      </c>
      <c r="Y36" s="192">
        <f>Calcu!P50</f>
        <v>0</v>
      </c>
      <c r="Z36" s="193">
        <f>Calcu!F50</f>
        <v>0</v>
      </c>
      <c r="AA36" s="192">
        <f t="shared" si="12"/>
        <v>1.0011082662509586E-4</v>
      </c>
      <c r="AB36" s="192" t="e">
        <f>Calcu!E$13</f>
        <v>#DIV/0!</v>
      </c>
      <c r="AC36" s="192">
        <v>1.2</v>
      </c>
      <c r="AD36" s="192">
        <v>0.1</v>
      </c>
      <c r="AE36" s="192">
        <v>0.01</v>
      </c>
      <c r="AF36" s="96"/>
      <c r="AG36" s="177">
        <f t="shared" si="4"/>
        <v>1.0022177607560001E-8</v>
      </c>
      <c r="AH36" s="176">
        <f t="shared" si="5"/>
        <v>1E-4</v>
      </c>
      <c r="AI36" s="176">
        <f t="shared" si="6"/>
        <v>1.1899999999999999E-7</v>
      </c>
      <c r="AJ36" s="176">
        <f t="shared" si="7"/>
        <v>20</v>
      </c>
      <c r="AK36" s="176">
        <f t="shared" si="8"/>
        <v>-4.4900000000000002E-6</v>
      </c>
      <c r="AL36" s="176">
        <v>0.9</v>
      </c>
      <c r="AM36" s="176">
        <f t="shared" si="9"/>
        <v>-1.02E-7</v>
      </c>
      <c r="AN36" s="176">
        <v>4.2</v>
      </c>
    </row>
    <row r="37" spans="19:40" ht="12">
      <c r="S37" s="189">
        <f>Calcu!D52</f>
        <v>0</v>
      </c>
      <c r="T37" s="184" t="e">
        <f t="shared" ca="1" si="13"/>
        <v>#N/A</v>
      </c>
      <c r="U37" s="96"/>
      <c r="V37" s="194" t="e">
        <f t="shared" si="10"/>
        <v>#DIV/0!</v>
      </c>
      <c r="W37" s="192" t="e">
        <f t="shared" si="11"/>
        <v>#DIV/0!</v>
      </c>
      <c r="X37" s="194">
        <f>Calcu!O51*1000</f>
        <v>0</v>
      </c>
      <c r="Y37" s="192">
        <f>Calcu!P51</f>
        <v>0</v>
      </c>
      <c r="Z37" s="193">
        <f>Calcu!F51</f>
        <v>0</v>
      </c>
      <c r="AA37" s="192">
        <f t="shared" si="12"/>
        <v>1.0011082662509586E-4</v>
      </c>
      <c r="AB37" s="192" t="e">
        <f>Calcu!E$13</f>
        <v>#DIV/0!</v>
      </c>
      <c r="AC37" s="192">
        <v>1.2</v>
      </c>
      <c r="AD37" s="192">
        <v>0.1</v>
      </c>
      <c r="AE37" s="192">
        <v>0.01</v>
      </c>
      <c r="AF37" s="96"/>
      <c r="AG37" s="177">
        <f t="shared" si="4"/>
        <v>1.0022177607560001E-8</v>
      </c>
      <c r="AH37" s="176">
        <f t="shared" si="5"/>
        <v>1E-4</v>
      </c>
      <c r="AI37" s="176">
        <f t="shared" si="6"/>
        <v>1.1899999999999999E-7</v>
      </c>
      <c r="AJ37" s="176">
        <f t="shared" si="7"/>
        <v>20</v>
      </c>
      <c r="AK37" s="176">
        <f t="shared" si="8"/>
        <v>-4.4900000000000002E-6</v>
      </c>
      <c r="AL37" s="176">
        <v>0.9</v>
      </c>
      <c r="AM37" s="176">
        <f t="shared" si="9"/>
        <v>-1.02E-7</v>
      </c>
      <c r="AN37" s="176">
        <v>4.2</v>
      </c>
    </row>
    <row r="38" spans="19:40" ht="12">
      <c r="S38" s="189">
        <f>Calcu!D53</f>
        <v>0</v>
      </c>
      <c r="T38" s="184" t="e">
        <f t="shared" ca="1" si="13"/>
        <v>#N/A</v>
      </c>
      <c r="U38" s="96"/>
      <c r="V38" s="194" t="e">
        <f t="shared" si="10"/>
        <v>#DIV/0!</v>
      </c>
      <c r="W38" s="192" t="e">
        <f t="shared" si="11"/>
        <v>#DIV/0!</v>
      </c>
      <c r="X38" s="194">
        <f>Calcu!O52*1000</f>
        <v>0</v>
      </c>
      <c r="Y38" s="192">
        <f>Calcu!P52</f>
        <v>0</v>
      </c>
      <c r="Z38" s="193">
        <f>Calcu!F52</f>
        <v>0</v>
      </c>
      <c r="AA38" s="192">
        <f t="shared" si="12"/>
        <v>1.0011082662509586E-4</v>
      </c>
      <c r="AB38" s="192" t="e">
        <f>Calcu!E$13</f>
        <v>#DIV/0!</v>
      </c>
      <c r="AC38" s="192">
        <v>1.2</v>
      </c>
      <c r="AD38" s="192">
        <v>0.1</v>
      </c>
      <c r="AE38" s="192">
        <v>0.01</v>
      </c>
      <c r="AF38" s="96"/>
      <c r="AG38" s="177">
        <f t="shared" si="4"/>
        <v>1.0022177607560001E-8</v>
      </c>
      <c r="AH38" s="176">
        <f t="shared" si="5"/>
        <v>1E-4</v>
      </c>
      <c r="AI38" s="176">
        <f t="shared" si="6"/>
        <v>1.1899999999999999E-7</v>
      </c>
      <c r="AJ38" s="176">
        <f t="shared" si="7"/>
        <v>20</v>
      </c>
      <c r="AK38" s="176">
        <f t="shared" si="8"/>
        <v>-4.4900000000000002E-6</v>
      </c>
      <c r="AL38" s="176">
        <v>0.9</v>
      </c>
      <c r="AM38" s="176">
        <f t="shared" si="9"/>
        <v>-1.02E-7</v>
      </c>
      <c r="AN38" s="176">
        <v>4.2</v>
      </c>
    </row>
    <row r="39" spans="19:40" ht="12">
      <c r="S39" s="189">
        <f>Calcu!D54</f>
        <v>0</v>
      </c>
      <c r="T39" s="184" t="e">
        <f t="shared" ca="1" si="13"/>
        <v>#N/A</v>
      </c>
      <c r="U39" s="96"/>
      <c r="V39" s="194" t="e">
        <f t="shared" si="10"/>
        <v>#DIV/0!</v>
      </c>
      <c r="W39" s="192" t="e">
        <f t="shared" si="11"/>
        <v>#DIV/0!</v>
      </c>
      <c r="X39" s="194">
        <f>Calcu!O53*1000</f>
        <v>0</v>
      </c>
      <c r="Y39" s="192">
        <f>Calcu!P53</f>
        <v>0</v>
      </c>
      <c r="Z39" s="193">
        <f>Calcu!F53</f>
        <v>0</v>
      </c>
      <c r="AA39" s="192">
        <f t="shared" si="12"/>
        <v>1.0011082662509586E-4</v>
      </c>
      <c r="AB39" s="192" t="e">
        <f>Calcu!E$13</f>
        <v>#DIV/0!</v>
      </c>
      <c r="AC39" s="192">
        <v>1.2</v>
      </c>
      <c r="AD39" s="192">
        <v>0.1</v>
      </c>
      <c r="AE39" s="192">
        <v>0.01</v>
      </c>
      <c r="AF39" s="96"/>
      <c r="AG39" s="177">
        <f t="shared" si="4"/>
        <v>1.0022177607560001E-8</v>
      </c>
      <c r="AH39" s="176">
        <f t="shared" si="5"/>
        <v>1E-4</v>
      </c>
      <c r="AI39" s="176">
        <f t="shared" si="6"/>
        <v>1.1899999999999999E-7</v>
      </c>
      <c r="AJ39" s="176">
        <f t="shared" si="7"/>
        <v>20</v>
      </c>
      <c r="AK39" s="176">
        <f t="shared" si="8"/>
        <v>-4.4900000000000002E-6</v>
      </c>
      <c r="AL39" s="176">
        <v>0.9</v>
      </c>
      <c r="AM39" s="176">
        <f t="shared" si="9"/>
        <v>-1.02E-7</v>
      </c>
      <c r="AN39" s="176">
        <v>4.2</v>
      </c>
    </row>
    <row r="40" spans="19:40" ht="12">
      <c r="S40" s="189">
        <f>Calcu!D55</f>
        <v>0</v>
      </c>
      <c r="T40" s="184" t="e">
        <f t="shared" ca="1" si="13"/>
        <v>#N/A</v>
      </c>
      <c r="U40" s="96"/>
      <c r="V40" s="194" t="e">
        <f t="shared" si="10"/>
        <v>#DIV/0!</v>
      </c>
      <c r="W40" s="192" t="e">
        <f t="shared" si="11"/>
        <v>#DIV/0!</v>
      </c>
      <c r="X40" s="194">
        <f>Calcu!O54*1000</f>
        <v>0</v>
      </c>
      <c r="Y40" s="192">
        <f>Calcu!P54</f>
        <v>0</v>
      </c>
      <c r="Z40" s="193">
        <f>Calcu!F54</f>
        <v>0</v>
      </c>
      <c r="AA40" s="192">
        <f t="shared" si="12"/>
        <v>1.0011082662509586E-4</v>
      </c>
      <c r="AB40" s="192" t="e">
        <f>Calcu!E$13</f>
        <v>#DIV/0!</v>
      </c>
      <c r="AC40" s="192">
        <v>1.2</v>
      </c>
      <c r="AD40" s="192">
        <v>0.1</v>
      </c>
      <c r="AE40" s="192">
        <v>0.01</v>
      </c>
      <c r="AF40" s="96"/>
      <c r="AG40" s="177">
        <f t="shared" si="4"/>
        <v>1.0022177607560001E-8</v>
      </c>
      <c r="AH40" s="176">
        <f t="shared" si="5"/>
        <v>1E-4</v>
      </c>
      <c r="AI40" s="176">
        <f t="shared" si="6"/>
        <v>1.1899999999999999E-7</v>
      </c>
      <c r="AJ40" s="176">
        <f t="shared" si="7"/>
        <v>20</v>
      </c>
      <c r="AK40" s="176">
        <f t="shared" si="8"/>
        <v>-4.4900000000000002E-6</v>
      </c>
      <c r="AL40" s="176">
        <v>0.9</v>
      </c>
      <c r="AM40" s="176">
        <f t="shared" si="9"/>
        <v>-1.02E-7</v>
      </c>
      <c r="AN40" s="176">
        <v>4.2</v>
      </c>
    </row>
    <row r="41" spans="19:40" ht="12">
      <c r="S41" s="189">
        <f>Calcu!D56</f>
        <v>0</v>
      </c>
      <c r="T41" s="184" t="e">
        <f t="shared" ca="1" si="13"/>
        <v>#N/A</v>
      </c>
      <c r="U41" s="96"/>
      <c r="V41" s="194" t="e">
        <f t="shared" si="10"/>
        <v>#DIV/0!</v>
      </c>
      <c r="W41" s="192" t="e">
        <f t="shared" si="11"/>
        <v>#DIV/0!</v>
      </c>
      <c r="X41" s="194">
        <f>Calcu!O55*1000</f>
        <v>0</v>
      </c>
      <c r="Y41" s="192">
        <f>Calcu!P55</f>
        <v>0</v>
      </c>
      <c r="Z41" s="193">
        <f>Calcu!F55</f>
        <v>0</v>
      </c>
      <c r="AA41" s="192">
        <f t="shared" si="12"/>
        <v>1.0011082662509586E-4</v>
      </c>
      <c r="AB41" s="192" t="e">
        <f>Calcu!E$13</f>
        <v>#DIV/0!</v>
      </c>
      <c r="AC41" s="192">
        <v>1.2</v>
      </c>
      <c r="AD41" s="192">
        <v>0.1</v>
      </c>
      <c r="AE41" s="192">
        <v>0.01</v>
      </c>
      <c r="AF41" s="96"/>
      <c r="AG41" s="177">
        <f t="shared" si="4"/>
        <v>1.0022177607560001E-8</v>
      </c>
      <c r="AH41" s="176">
        <f t="shared" si="5"/>
        <v>1E-4</v>
      </c>
      <c r="AI41" s="176">
        <f t="shared" si="6"/>
        <v>1.1899999999999999E-7</v>
      </c>
      <c r="AJ41" s="176">
        <f t="shared" si="7"/>
        <v>20</v>
      </c>
      <c r="AK41" s="176">
        <f t="shared" si="8"/>
        <v>-4.4900000000000002E-6</v>
      </c>
      <c r="AL41" s="176">
        <v>0.9</v>
      </c>
      <c r="AM41" s="176">
        <f t="shared" si="9"/>
        <v>-1.02E-7</v>
      </c>
      <c r="AN41" s="176">
        <v>4.2</v>
      </c>
    </row>
    <row r="42" spans="19:40" ht="12">
      <c r="S42" s="189">
        <f>Calcu!D57</f>
        <v>0</v>
      </c>
      <c r="T42" s="184" t="e">
        <f t="shared" ca="1" si="13"/>
        <v>#N/A</v>
      </c>
      <c r="U42" s="96"/>
      <c r="V42" s="194" t="e">
        <f t="shared" si="10"/>
        <v>#DIV/0!</v>
      </c>
      <c r="W42" s="192" t="e">
        <f t="shared" si="11"/>
        <v>#DIV/0!</v>
      </c>
      <c r="X42" s="194">
        <f>Calcu!O56*1000</f>
        <v>0</v>
      </c>
      <c r="Y42" s="192">
        <f>Calcu!P56</f>
        <v>0</v>
      </c>
      <c r="Z42" s="193">
        <f>Calcu!F56</f>
        <v>0</v>
      </c>
      <c r="AA42" s="192">
        <f t="shared" si="12"/>
        <v>1.0011082662509586E-4</v>
      </c>
      <c r="AB42" s="192" t="e">
        <f>Calcu!E$13</f>
        <v>#DIV/0!</v>
      </c>
      <c r="AC42" s="192">
        <v>1.2</v>
      </c>
      <c r="AD42" s="192">
        <v>0.1</v>
      </c>
      <c r="AE42" s="192">
        <v>0.01</v>
      </c>
      <c r="AF42" s="96"/>
      <c r="AG42" s="177">
        <f t="shared" si="4"/>
        <v>1.0022177607560001E-8</v>
      </c>
      <c r="AH42" s="176">
        <f t="shared" si="5"/>
        <v>1E-4</v>
      </c>
      <c r="AI42" s="176">
        <f t="shared" si="6"/>
        <v>1.1899999999999999E-7</v>
      </c>
      <c r="AJ42" s="176">
        <f t="shared" si="7"/>
        <v>20</v>
      </c>
      <c r="AK42" s="176">
        <f t="shared" si="8"/>
        <v>-4.4900000000000002E-6</v>
      </c>
      <c r="AL42" s="176">
        <v>0.9</v>
      </c>
      <c r="AM42" s="176">
        <f t="shared" si="9"/>
        <v>-1.02E-7</v>
      </c>
      <c r="AN42" s="176">
        <v>4.2</v>
      </c>
    </row>
    <row r="43" spans="19:40" ht="12">
      <c r="U43" s="96"/>
      <c r="V43" s="194" t="e">
        <f t="shared" si="10"/>
        <v>#DIV/0!</v>
      </c>
      <c r="W43" s="192" t="e">
        <f t="shared" si="11"/>
        <v>#DIV/0!</v>
      </c>
      <c r="X43" s="194">
        <f>Calcu!O57*1000</f>
        <v>0</v>
      </c>
      <c r="Y43" s="192">
        <f>Calcu!P57</f>
        <v>0</v>
      </c>
      <c r="Z43" s="193">
        <f>Calcu!F57</f>
        <v>0</v>
      </c>
      <c r="AA43" s="192">
        <f t="shared" si="12"/>
        <v>1.0011082662509586E-4</v>
      </c>
      <c r="AB43" s="192" t="e">
        <f>Calcu!E$13</f>
        <v>#DIV/0!</v>
      </c>
      <c r="AC43" s="192">
        <v>1.2</v>
      </c>
      <c r="AD43" s="192">
        <v>0.1</v>
      </c>
      <c r="AE43" s="192">
        <v>0.01</v>
      </c>
      <c r="AF43" s="96"/>
      <c r="AG43" s="177">
        <f t="shared" si="4"/>
        <v>1.0022177607560001E-8</v>
      </c>
      <c r="AH43" s="176">
        <f t="shared" si="5"/>
        <v>1E-4</v>
      </c>
      <c r="AI43" s="176">
        <f t="shared" si="6"/>
        <v>1.1899999999999999E-7</v>
      </c>
      <c r="AJ43" s="176">
        <f t="shared" si="7"/>
        <v>20</v>
      </c>
      <c r="AK43" s="176">
        <f t="shared" si="8"/>
        <v>-4.4900000000000002E-6</v>
      </c>
      <c r="AL43" s="176">
        <v>0.9</v>
      </c>
      <c r="AM43" s="176">
        <f t="shared" si="9"/>
        <v>-1.02E-7</v>
      </c>
      <c r="AN43" s="176">
        <v>4.2</v>
      </c>
    </row>
  </sheetData>
  <mergeCells count="1">
    <mergeCell ref="J2:M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96" bestFit="1" customWidth="1"/>
    <col min="2" max="2" width="6.6640625" style="96" bestFit="1" customWidth="1"/>
    <col min="3" max="3" width="8.88671875" style="96"/>
    <col min="4" max="5" width="6.6640625" style="96" bestFit="1" customWidth="1"/>
    <col min="6" max="13" width="1.77734375" style="96" customWidth="1"/>
    <col min="14" max="16" width="5.3320312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0" width="6.5546875" style="96" bestFit="1" customWidth="1"/>
    <col min="21" max="21" width="1.77734375" style="96" customWidth="1"/>
    <col min="22" max="22" width="8.44140625" style="96" bestFit="1" customWidth="1"/>
    <col min="23" max="23" width="6.6640625" style="96" bestFit="1" customWidth="1"/>
    <col min="24" max="24" width="1.77734375" style="96" customWidth="1"/>
    <col min="25" max="25" width="6.6640625" style="96" bestFit="1" customWidth="1"/>
    <col min="26" max="34" width="1.77734375" style="96" customWidth="1"/>
    <col min="35" max="35" width="6.6640625" style="96" bestFit="1" customWidth="1"/>
    <col min="36" max="16384" width="8.88671875" style="96"/>
  </cols>
  <sheetData>
    <row r="1" spans="1:36">
      <c r="A1" s="86" t="s">
        <v>62</v>
      </c>
      <c r="B1" s="86" t="s">
        <v>63</v>
      </c>
      <c r="C1" s="86" t="s">
        <v>64</v>
      </c>
      <c r="D1" s="86" t="s">
        <v>65</v>
      </c>
      <c r="E1" s="86" t="s">
        <v>66</v>
      </c>
      <c r="F1" s="86"/>
      <c r="G1" s="86"/>
      <c r="H1" s="86"/>
      <c r="I1" s="86"/>
      <c r="J1" s="86"/>
      <c r="K1" s="86"/>
      <c r="L1" s="86"/>
      <c r="M1" s="86"/>
      <c r="N1" s="86" t="s">
        <v>67</v>
      </c>
      <c r="O1" s="86" t="s">
        <v>68</v>
      </c>
      <c r="P1" s="86" t="s">
        <v>69</v>
      </c>
      <c r="Q1" s="86" t="s">
        <v>70</v>
      </c>
      <c r="R1" s="86" t="s">
        <v>71</v>
      </c>
      <c r="S1" s="86" t="s">
        <v>70</v>
      </c>
      <c r="T1" s="86" t="s">
        <v>72</v>
      </c>
      <c r="U1" s="86"/>
      <c r="V1" s="86" t="s">
        <v>73</v>
      </c>
      <c r="W1" s="86" t="s">
        <v>74</v>
      </c>
      <c r="X1" s="86"/>
      <c r="Y1" s="86" t="s">
        <v>75</v>
      </c>
      <c r="Z1" s="86"/>
      <c r="AA1" s="86"/>
      <c r="AB1" s="86"/>
      <c r="AC1" s="86"/>
      <c r="AD1" s="86"/>
      <c r="AE1" s="86"/>
      <c r="AF1" s="86"/>
      <c r="AG1" s="86"/>
      <c r="AH1" s="86"/>
      <c r="AI1" s="86" t="s">
        <v>76</v>
      </c>
      <c r="AJ1" s="295" t="s">
        <v>656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J91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40" s="12" customFormat="1" ht="33" customHeight="1">
      <c r="A1" s="15" t="s">
        <v>49</v>
      </c>
    </row>
    <row r="2" spans="1:140" s="12" customFormat="1" ht="17.100000000000001" customHeight="1">
      <c r="A2" s="17" t="s">
        <v>43</v>
      </c>
      <c r="B2" s="17"/>
      <c r="C2" s="17"/>
      <c r="J2" s="97" t="s">
        <v>61</v>
      </c>
      <c r="M2" s="97" t="s">
        <v>78</v>
      </c>
      <c r="Q2" s="17" t="s">
        <v>44</v>
      </c>
      <c r="T2" s="17" t="s">
        <v>45</v>
      </c>
      <c r="U2" s="12" t="s">
        <v>99</v>
      </c>
      <c r="X2" s="12" t="s">
        <v>100</v>
      </c>
      <c r="AA2" s="12" t="s">
        <v>101</v>
      </c>
      <c r="AD2" s="12" t="s">
        <v>102</v>
      </c>
      <c r="AG2" s="12" t="s">
        <v>103</v>
      </c>
      <c r="AJ2" s="12" t="s">
        <v>104</v>
      </c>
      <c r="AM2" s="12" t="s">
        <v>105</v>
      </c>
      <c r="AP2" s="12" t="s">
        <v>106</v>
      </c>
      <c r="AS2" s="12" t="s">
        <v>107</v>
      </c>
      <c r="AV2" s="12" t="s">
        <v>108</v>
      </c>
      <c r="AY2" s="12" t="s">
        <v>109</v>
      </c>
      <c r="BB2" s="12" t="s">
        <v>110</v>
      </c>
      <c r="BE2" s="12" t="s">
        <v>111</v>
      </c>
      <c r="BH2" s="12" t="s">
        <v>112</v>
      </c>
      <c r="BK2" s="12" t="s">
        <v>113</v>
      </c>
      <c r="BN2" s="12" t="s">
        <v>114</v>
      </c>
      <c r="BQ2" s="12" t="s">
        <v>115</v>
      </c>
      <c r="BT2" s="12" t="s">
        <v>116</v>
      </c>
      <c r="BW2" s="12" t="s">
        <v>117</v>
      </c>
      <c r="BZ2" s="12" t="s">
        <v>118</v>
      </c>
      <c r="CC2" s="12" t="s">
        <v>119</v>
      </c>
      <c r="CF2" s="12" t="s">
        <v>120</v>
      </c>
      <c r="CI2" s="12" t="s">
        <v>121</v>
      </c>
      <c r="CL2" s="12" t="s">
        <v>122</v>
      </c>
      <c r="CO2" s="12" t="s">
        <v>123</v>
      </c>
      <c r="CR2" s="12" t="s">
        <v>124</v>
      </c>
      <c r="CU2" s="12" t="s">
        <v>125</v>
      </c>
      <c r="CX2" s="12" t="s">
        <v>126</v>
      </c>
      <c r="DA2" s="12" t="s">
        <v>127</v>
      </c>
      <c r="DD2" s="12" t="s">
        <v>128</v>
      </c>
      <c r="DG2" s="12" t="s">
        <v>129</v>
      </c>
      <c r="DJ2" s="12" t="s">
        <v>130</v>
      </c>
      <c r="DM2" s="12" t="s">
        <v>131</v>
      </c>
      <c r="DP2" s="12" t="s">
        <v>132</v>
      </c>
      <c r="DS2" s="12" t="s">
        <v>133</v>
      </c>
      <c r="DV2" s="12" t="s">
        <v>134</v>
      </c>
      <c r="DY2" s="12" t="s">
        <v>135</v>
      </c>
      <c r="EB2" s="12" t="s">
        <v>136</v>
      </c>
      <c r="EE2" s="12" t="s">
        <v>137</v>
      </c>
      <c r="EH2" s="12" t="s">
        <v>138</v>
      </c>
    </row>
    <row r="3" spans="1:140" s="12" customFormat="1" ht="17.25" customHeight="1">
      <c r="A3" s="14" t="s">
        <v>697</v>
      </c>
      <c r="B3" s="14" t="s">
        <v>288</v>
      </c>
      <c r="C3" s="14" t="s">
        <v>698</v>
      </c>
      <c r="D3" s="14" t="s">
        <v>699</v>
      </c>
      <c r="E3" s="14" t="s">
        <v>375</v>
      </c>
      <c r="F3" s="14" t="s">
        <v>59</v>
      </c>
      <c r="G3" s="14" t="s">
        <v>32</v>
      </c>
      <c r="H3" s="14" t="s">
        <v>700</v>
      </c>
      <c r="I3" s="14" t="s">
        <v>475</v>
      </c>
      <c r="J3" s="14" t="s">
        <v>154</v>
      </c>
      <c r="K3" s="14" t="s">
        <v>55</v>
      </c>
      <c r="L3" s="14" t="s">
        <v>50</v>
      </c>
      <c r="M3" s="13" t="s">
        <v>155</v>
      </c>
      <c r="N3" s="14" t="s">
        <v>59</v>
      </c>
      <c r="O3" s="13" t="s">
        <v>155</v>
      </c>
      <c r="P3" s="14" t="s">
        <v>59</v>
      </c>
      <c r="Q3" s="14" t="s">
        <v>46</v>
      </c>
      <c r="R3" s="114" t="s">
        <v>47</v>
      </c>
      <c r="S3" s="114" t="s">
        <v>48</v>
      </c>
      <c r="T3" s="114"/>
      <c r="U3" s="42" t="s">
        <v>645</v>
      </c>
      <c r="V3" s="42" t="s">
        <v>646</v>
      </c>
      <c r="W3" s="42" t="s">
        <v>647</v>
      </c>
      <c r="X3" s="42" t="s">
        <v>645</v>
      </c>
      <c r="Y3" s="42" t="s">
        <v>646</v>
      </c>
      <c r="Z3" s="42" t="s">
        <v>647</v>
      </c>
      <c r="AA3" s="42" t="s">
        <v>645</v>
      </c>
      <c r="AB3" s="42" t="s">
        <v>646</v>
      </c>
      <c r="AC3" s="42" t="s">
        <v>647</v>
      </c>
      <c r="AD3" s="42" t="s">
        <v>645</v>
      </c>
      <c r="AE3" s="42" t="s">
        <v>646</v>
      </c>
      <c r="AF3" s="42" t="s">
        <v>647</v>
      </c>
      <c r="AG3" s="42" t="s">
        <v>645</v>
      </c>
      <c r="AH3" s="42" t="s">
        <v>646</v>
      </c>
      <c r="AI3" s="42" t="s">
        <v>647</v>
      </c>
      <c r="AJ3" s="42" t="s">
        <v>645</v>
      </c>
      <c r="AK3" s="42" t="s">
        <v>646</v>
      </c>
      <c r="AL3" s="42" t="s">
        <v>647</v>
      </c>
      <c r="AM3" s="42" t="s">
        <v>645</v>
      </c>
      <c r="AN3" s="42" t="s">
        <v>646</v>
      </c>
      <c r="AO3" s="42" t="s">
        <v>647</v>
      </c>
      <c r="AP3" s="42" t="s">
        <v>645</v>
      </c>
      <c r="AQ3" s="42" t="s">
        <v>646</v>
      </c>
      <c r="AR3" s="42" t="s">
        <v>647</v>
      </c>
      <c r="AS3" s="42" t="s">
        <v>645</v>
      </c>
      <c r="AT3" s="42" t="s">
        <v>646</v>
      </c>
      <c r="AU3" s="42" t="s">
        <v>647</v>
      </c>
      <c r="AV3" s="42" t="s">
        <v>645</v>
      </c>
      <c r="AW3" s="42" t="s">
        <v>646</v>
      </c>
      <c r="AX3" s="42" t="s">
        <v>647</v>
      </c>
      <c r="AY3" s="42" t="s">
        <v>645</v>
      </c>
      <c r="AZ3" s="42" t="s">
        <v>646</v>
      </c>
      <c r="BA3" s="42" t="s">
        <v>647</v>
      </c>
      <c r="BB3" s="42" t="s">
        <v>645</v>
      </c>
      <c r="BC3" s="42" t="s">
        <v>646</v>
      </c>
      <c r="BD3" s="42" t="s">
        <v>647</v>
      </c>
      <c r="BE3" s="42" t="s">
        <v>645</v>
      </c>
      <c r="BF3" s="42" t="s">
        <v>646</v>
      </c>
      <c r="BG3" s="42" t="s">
        <v>647</v>
      </c>
      <c r="BH3" s="42" t="s">
        <v>645</v>
      </c>
      <c r="BI3" s="42" t="s">
        <v>646</v>
      </c>
      <c r="BJ3" s="42" t="s">
        <v>647</v>
      </c>
      <c r="BK3" s="42" t="s">
        <v>645</v>
      </c>
      <c r="BL3" s="42" t="s">
        <v>646</v>
      </c>
      <c r="BM3" s="42" t="s">
        <v>647</v>
      </c>
      <c r="BN3" s="42" t="s">
        <v>645</v>
      </c>
      <c r="BO3" s="42" t="s">
        <v>646</v>
      </c>
      <c r="BP3" s="42" t="s">
        <v>647</v>
      </c>
      <c r="BQ3" s="42" t="s">
        <v>645</v>
      </c>
      <c r="BR3" s="42" t="s">
        <v>646</v>
      </c>
      <c r="BS3" s="42" t="s">
        <v>647</v>
      </c>
      <c r="BT3" s="42" t="s">
        <v>645</v>
      </c>
      <c r="BU3" s="42" t="s">
        <v>646</v>
      </c>
      <c r="BV3" s="42" t="s">
        <v>647</v>
      </c>
      <c r="BW3" s="42" t="s">
        <v>645</v>
      </c>
      <c r="BX3" s="42" t="s">
        <v>646</v>
      </c>
      <c r="BY3" s="42" t="s">
        <v>647</v>
      </c>
      <c r="BZ3" s="42" t="s">
        <v>645</v>
      </c>
      <c r="CA3" s="42" t="s">
        <v>646</v>
      </c>
      <c r="CB3" s="42" t="s">
        <v>647</v>
      </c>
      <c r="CC3" s="42" t="s">
        <v>645</v>
      </c>
      <c r="CD3" s="42" t="s">
        <v>646</v>
      </c>
      <c r="CE3" s="42" t="s">
        <v>647</v>
      </c>
      <c r="CF3" s="42" t="s">
        <v>645</v>
      </c>
      <c r="CG3" s="42" t="s">
        <v>646</v>
      </c>
      <c r="CH3" s="42" t="s">
        <v>647</v>
      </c>
      <c r="CI3" s="42" t="s">
        <v>645</v>
      </c>
      <c r="CJ3" s="42" t="s">
        <v>646</v>
      </c>
      <c r="CK3" s="42" t="s">
        <v>647</v>
      </c>
      <c r="CL3" s="42" t="s">
        <v>645</v>
      </c>
      <c r="CM3" s="42" t="s">
        <v>646</v>
      </c>
      <c r="CN3" s="42" t="s">
        <v>647</v>
      </c>
      <c r="CO3" s="42" t="s">
        <v>645</v>
      </c>
      <c r="CP3" s="42" t="s">
        <v>646</v>
      </c>
      <c r="CQ3" s="42" t="s">
        <v>647</v>
      </c>
      <c r="CR3" s="42" t="s">
        <v>645</v>
      </c>
      <c r="CS3" s="42" t="s">
        <v>646</v>
      </c>
      <c r="CT3" s="42" t="s">
        <v>647</v>
      </c>
      <c r="CU3" s="42" t="s">
        <v>645</v>
      </c>
      <c r="CV3" s="42" t="s">
        <v>646</v>
      </c>
      <c r="CW3" s="42" t="s">
        <v>647</v>
      </c>
      <c r="CX3" s="42" t="s">
        <v>645</v>
      </c>
      <c r="CY3" s="42" t="s">
        <v>646</v>
      </c>
      <c r="CZ3" s="42" t="s">
        <v>647</v>
      </c>
      <c r="DA3" s="42" t="s">
        <v>645</v>
      </c>
      <c r="DB3" s="42" t="s">
        <v>646</v>
      </c>
      <c r="DC3" s="42" t="s">
        <v>647</v>
      </c>
      <c r="DD3" s="42" t="s">
        <v>645</v>
      </c>
      <c r="DE3" s="42" t="s">
        <v>646</v>
      </c>
      <c r="DF3" s="42" t="s">
        <v>647</v>
      </c>
      <c r="DG3" s="42" t="s">
        <v>645</v>
      </c>
      <c r="DH3" s="42" t="s">
        <v>646</v>
      </c>
      <c r="DI3" s="42" t="s">
        <v>647</v>
      </c>
      <c r="DJ3" s="42" t="s">
        <v>645</v>
      </c>
      <c r="DK3" s="42" t="s">
        <v>646</v>
      </c>
      <c r="DL3" s="42" t="s">
        <v>647</v>
      </c>
      <c r="DM3" s="42" t="s">
        <v>645</v>
      </c>
      <c r="DN3" s="42" t="s">
        <v>646</v>
      </c>
      <c r="DO3" s="42" t="s">
        <v>647</v>
      </c>
      <c r="DP3" s="42" t="s">
        <v>645</v>
      </c>
      <c r="DQ3" s="42" t="s">
        <v>646</v>
      </c>
      <c r="DR3" s="42" t="s">
        <v>647</v>
      </c>
      <c r="DS3" s="42" t="s">
        <v>645</v>
      </c>
      <c r="DT3" s="42" t="s">
        <v>646</v>
      </c>
      <c r="DU3" s="42" t="s">
        <v>647</v>
      </c>
      <c r="DV3" s="42" t="s">
        <v>645</v>
      </c>
      <c r="DW3" s="42" t="s">
        <v>646</v>
      </c>
      <c r="DX3" s="42" t="s">
        <v>647</v>
      </c>
      <c r="DY3" s="42" t="s">
        <v>645</v>
      </c>
      <c r="DZ3" s="42" t="s">
        <v>646</v>
      </c>
      <c r="EA3" s="42" t="s">
        <v>647</v>
      </c>
      <c r="EB3" s="42" t="s">
        <v>645</v>
      </c>
      <c r="EC3" s="42" t="s">
        <v>646</v>
      </c>
      <c r="ED3" s="42" t="s">
        <v>647</v>
      </c>
      <c r="EE3" s="42" t="s">
        <v>645</v>
      </c>
      <c r="EF3" s="42" t="s">
        <v>646</v>
      </c>
      <c r="EG3" s="42" t="s">
        <v>647</v>
      </c>
      <c r="EH3" s="42" t="s">
        <v>645</v>
      </c>
      <c r="EI3" s="42" t="s">
        <v>646</v>
      </c>
      <c r="EJ3" s="42" t="s">
        <v>647</v>
      </c>
    </row>
    <row r="4" spans="1:140" s="12" customFormat="1" ht="17.100000000000001" customHeight="1">
      <c r="A4" s="34"/>
      <c r="B4" s="110"/>
      <c r="C4" s="153"/>
      <c r="D4" s="23"/>
      <c r="E4" s="173"/>
      <c r="F4" s="110"/>
      <c r="G4" s="111"/>
      <c r="H4" s="111"/>
      <c r="I4" s="111"/>
      <c r="J4" s="23"/>
      <c r="K4" s="52"/>
      <c r="L4" s="43"/>
      <c r="M4" s="23"/>
      <c r="N4" s="23"/>
      <c r="O4" s="99"/>
      <c r="P4" s="43"/>
      <c r="Q4" s="23"/>
      <c r="R4" s="23"/>
      <c r="S4" s="23"/>
      <c r="T4" s="116" t="s">
        <v>98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</row>
    <row r="5" spans="1:140" s="12" customFormat="1" ht="17.100000000000001" customHeight="1">
      <c r="A5" s="34"/>
      <c r="B5" s="110"/>
      <c r="C5" s="153"/>
      <c r="D5" s="23"/>
      <c r="E5" s="173"/>
      <c r="F5" s="110"/>
      <c r="G5" s="111"/>
      <c r="H5" s="111"/>
      <c r="I5" s="111"/>
      <c r="J5" s="23"/>
      <c r="K5" s="52"/>
      <c r="L5" s="43"/>
      <c r="M5" s="23"/>
      <c r="N5" s="23"/>
      <c r="O5" s="99"/>
      <c r="P5" s="43"/>
      <c r="Q5" s="23"/>
      <c r="R5" s="24"/>
      <c r="S5" s="24"/>
      <c r="T5" s="117" t="s">
        <v>142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</row>
    <row r="6" spans="1:140" s="12" customFormat="1" ht="17.100000000000001" customHeight="1">
      <c r="A6" s="34"/>
      <c r="B6" s="110"/>
      <c r="C6" s="153"/>
      <c r="D6" s="23"/>
      <c r="E6" s="173"/>
      <c r="F6" s="110"/>
      <c r="G6" s="111"/>
      <c r="H6" s="111"/>
      <c r="I6" s="111"/>
      <c r="J6" s="23"/>
      <c r="K6" s="52"/>
      <c r="L6" s="43"/>
      <c r="M6" s="23"/>
      <c r="N6" s="23"/>
      <c r="O6" s="99"/>
      <c r="P6" s="43"/>
      <c r="Q6" s="23"/>
      <c r="R6" s="24"/>
      <c r="S6" s="24"/>
      <c r="T6" s="117" t="s">
        <v>143</v>
      </c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</row>
    <row r="7" spans="1:140" s="12" customFormat="1" ht="17.100000000000001" customHeight="1">
      <c r="A7" s="34"/>
      <c r="B7" s="110"/>
      <c r="C7" s="153"/>
      <c r="D7" s="23"/>
      <c r="E7" s="173"/>
      <c r="F7" s="110"/>
      <c r="G7" s="111"/>
      <c r="H7" s="111"/>
      <c r="I7" s="111"/>
      <c r="J7" s="23"/>
      <c r="K7" s="52"/>
      <c r="L7" s="43"/>
      <c r="M7" s="23"/>
      <c r="N7" s="23"/>
      <c r="O7" s="99"/>
      <c r="P7" s="43"/>
      <c r="Q7" s="23"/>
      <c r="R7" s="24"/>
      <c r="S7" s="24"/>
      <c r="T7" s="117" t="s">
        <v>144</v>
      </c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</row>
    <row r="8" spans="1:140" s="12" customFormat="1" ht="17.100000000000001" customHeight="1">
      <c r="A8" s="34"/>
      <c r="B8" s="110"/>
      <c r="C8" s="153"/>
      <c r="D8" s="23"/>
      <c r="E8" s="173"/>
      <c r="F8" s="110"/>
      <c r="G8" s="111"/>
      <c r="H8" s="111"/>
      <c r="I8" s="111"/>
      <c r="J8" s="23"/>
      <c r="K8" s="52"/>
      <c r="L8" s="43"/>
      <c r="M8" s="23"/>
      <c r="N8" s="23"/>
      <c r="O8" s="99"/>
      <c r="P8" s="43"/>
      <c r="Q8" s="23"/>
      <c r="R8" s="24"/>
      <c r="S8" s="24"/>
      <c r="T8" s="117" t="s">
        <v>145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</row>
    <row r="9" spans="1:140" s="12" customFormat="1" ht="17.100000000000001" customHeight="1">
      <c r="A9" s="34"/>
      <c r="B9" s="110"/>
      <c r="C9" s="153"/>
      <c r="D9" s="23"/>
      <c r="E9" s="173"/>
      <c r="F9" s="110"/>
      <c r="G9" s="111"/>
      <c r="H9" s="111"/>
      <c r="I9" s="111"/>
      <c r="J9" s="23"/>
      <c r="K9" s="52"/>
      <c r="L9" s="43"/>
      <c r="M9" s="23"/>
      <c r="N9" s="23"/>
      <c r="O9" s="99"/>
      <c r="P9" s="43"/>
      <c r="Q9" s="23"/>
      <c r="R9" s="24"/>
      <c r="S9" s="24"/>
      <c r="T9" s="117" t="s">
        <v>146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</row>
    <row r="10" spans="1:140" s="12" customFormat="1" ht="17.100000000000001" customHeight="1">
      <c r="A10" s="34"/>
      <c r="B10" s="110"/>
      <c r="C10" s="153"/>
      <c r="D10" s="23"/>
      <c r="E10" s="173"/>
      <c r="F10" s="110"/>
      <c r="G10" s="111"/>
      <c r="H10" s="111"/>
      <c r="I10" s="111"/>
      <c r="J10" s="23"/>
      <c r="K10" s="52"/>
      <c r="L10" s="43"/>
      <c r="M10" s="23"/>
      <c r="N10" s="23"/>
      <c r="O10" s="99"/>
      <c r="P10" s="43"/>
      <c r="Q10" s="23"/>
      <c r="R10" s="24"/>
      <c r="S10" s="24"/>
      <c r="T10" s="117" t="s">
        <v>147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</row>
    <row r="11" spans="1:140" s="12" customFormat="1" ht="17.100000000000001" customHeight="1">
      <c r="A11" s="34"/>
      <c r="B11" s="110"/>
      <c r="C11" s="153"/>
      <c r="D11" s="23"/>
      <c r="E11" s="173"/>
      <c r="F11" s="110"/>
      <c r="G11" s="111"/>
      <c r="H11" s="111"/>
      <c r="I11" s="111"/>
      <c r="J11" s="23"/>
      <c r="K11" s="52"/>
      <c r="L11" s="43"/>
      <c r="M11" s="23"/>
      <c r="N11" s="23"/>
      <c r="O11" s="99"/>
      <c r="P11" s="43"/>
      <c r="Q11" s="23"/>
      <c r="R11" s="24"/>
      <c r="S11" s="24"/>
      <c r="T11" s="117" t="s">
        <v>148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</row>
    <row r="12" spans="1:140" s="12" customFormat="1" ht="17.100000000000001" customHeight="1">
      <c r="A12" s="34"/>
      <c r="B12" s="110"/>
      <c r="C12" s="153"/>
      <c r="D12" s="23"/>
      <c r="E12" s="173"/>
      <c r="F12" s="110"/>
      <c r="G12" s="111"/>
      <c r="H12" s="111"/>
      <c r="I12" s="111"/>
      <c r="J12" s="23"/>
      <c r="K12" s="52"/>
      <c r="L12" s="43"/>
      <c r="M12" s="23"/>
      <c r="N12" s="23"/>
      <c r="O12" s="99"/>
      <c r="P12" s="43"/>
      <c r="Q12" s="23"/>
      <c r="R12" s="24"/>
      <c r="S12" s="24"/>
      <c r="T12" s="117" t="s">
        <v>149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</row>
    <row r="13" spans="1:140" s="12" customFormat="1" ht="17.100000000000001" customHeight="1">
      <c r="A13" s="34"/>
      <c r="B13" s="110"/>
      <c r="C13" s="153"/>
      <c r="D13" s="23"/>
      <c r="E13" s="173"/>
      <c r="F13" s="110"/>
      <c r="G13" s="111"/>
      <c r="H13" s="111"/>
      <c r="I13" s="111"/>
      <c r="J13" s="23"/>
      <c r="K13" s="52"/>
      <c r="L13" s="43"/>
      <c r="M13" s="23"/>
      <c r="N13" s="23"/>
      <c r="O13" s="99"/>
      <c r="P13" s="43"/>
      <c r="Q13" s="23"/>
      <c r="R13" s="24"/>
      <c r="S13" s="24"/>
      <c r="T13" s="117" t="s">
        <v>150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</row>
    <row r="14" spans="1:140" s="12" customFormat="1" ht="17.100000000000001" customHeight="1">
      <c r="A14" s="34"/>
      <c r="B14" s="110"/>
      <c r="C14" s="153"/>
      <c r="D14" s="23"/>
      <c r="E14" s="173"/>
      <c r="F14" s="110"/>
      <c r="G14" s="111"/>
      <c r="H14" s="111"/>
      <c r="I14" s="111"/>
      <c r="J14" s="23"/>
      <c r="K14" s="52"/>
      <c r="L14" s="43"/>
      <c r="M14" s="23"/>
      <c r="N14" s="23"/>
      <c r="O14" s="99"/>
      <c r="P14" s="43"/>
      <c r="Q14" s="23"/>
      <c r="R14" s="24"/>
      <c r="S14" s="24"/>
      <c r="T14" s="117" t="s">
        <v>151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</row>
    <row r="15" spans="1:140" s="12" customFormat="1" ht="17.100000000000001" customHeight="1">
      <c r="A15" s="34"/>
      <c r="B15" s="110"/>
      <c r="C15" s="153"/>
      <c r="D15" s="23"/>
      <c r="E15" s="173"/>
      <c r="F15" s="110"/>
      <c r="G15" s="111"/>
      <c r="H15" s="111"/>
      <c r="I15" s="111"/>
      <c r="J15" s="23"/>
      <c r="K15" s="52"/>
      <c r="L15" s="43"/>
      <c r="M15" s="23"/>
      <c r="N15" s="23"/>
      <c r="O15" s="99"/>
      <c r="P15" s="43"/>
      <c r="Q15" s="24"/>
      <c r="R15" s="24"/>
      <c r="S15" s="24"/>
      <c r="T15" s="117" t="s">
        <v>152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</row>
    <row r="16" spans="1:140" s="12" customFormat="1" ht="17.100000000000001" customHeight="1">
      <c r="A16" s="34"/>
      <c r="B16" s="110"/>
      <c r="C16" s="153"/>
      <c r="D16" s="23"/>
      <c r="E16" s="173"/>
      <c r="F16" s="110"/>
      <c r="G16" s="111"/>
      <c r="H16" s="111"/>
      <c r="I16" s="111"/>
      <c r="J16" s="23"/>
      <c r="K16" s="52"/>
      <c r="L16" s="43"/>
      <c r="M16" s="23"/>
      <c r="N16" s="23"/>
      <c r="O16" s="99"/>
      <c r="P16" s="43"/>
      <c r="Q16" s="24"/>
      <c r="R16" s="24"/>
      <c r="S16" s="24"/>
      <c r="T16" s="117" t="s">
        <v>153</v>
      </c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</row>
    <row r="17" spans="1:23" s="12" customFormat="1" ht="17.100000000000001" customHeight="1">
      <c r="A17" s="34"/>
      <c r="B17" s="110"/>
      <c r="C17" s="153"/>
      <c r="D17" s="23"/>
      <c r="E17" s="173"/>
      <c r="F17" s="110"/>
      <c r="G17" s="111"/>
      <c r="H17" s="111"/>
      <c r="I17" s="111"/>
      <c r="J17" s="23"/>
      <c r="K17" s="52"/>
      <c r="L17" s="43"/>
      <c r="M17" s="23"/>
      <c r="N17" s="23"/>
      <c r="O17" s="99"/>
      <c r="P17" s="43"/>
      <c r="Q17" s="24"/>
      <c r="R17" s="24"/>
      <c r="S17" s="24"/>
      <c r="T17" s="115"/>
      <c r="U17" s="112"/>
      <c r="V17" s="112"/>
      <c r="W17" s="112"/>
    </row>
    <row r="18" spans="1:23" s="12" customFormat="1" ht="17.100000000000001" customHeight="1">
      <c r="A18" s="34"/>
      <c r="B18" s="110"/>
      <c r="C18" s="153"/>
      <c r="D18" s="23"/>
      <c r="E18" s="173"/>
      <c r="F18" s="110"/>
      <c r="G18" s="111"/>
      <c r="H18" s="111"/>
      <c r="I18" s="111"/>
      <c r="J18" s="23"/>
      <c r="K18" s="52"/>
      <c r="L18" s="43"/>
      <c r="M18" s="23"/>
      <c r="N18" s="23"/>
      <c r="O18" s="99"/>
      <c r="P18" s="43"/>
      <c r="Q18" s="24"/>
      <c r="R18" s="24"/>
      <c r="S18" s="24"/>
      <c r="T18" s="115"/>
      <c r="U18" s="112"/>
      <c r="V18" s="112"/>
      <c r="W18" s="112"/>
    </row>
    <row r="19" spans="1:23" s="12" customFormat="1" ht="17.100000000000001" customHeight="1">
      <c r="A19" s="110"/>
      <c r="B19" s="110"/>
      <c r="C19" s="153"/>
      <c r="D19" s="111"/>
      <c r="E19" s="173"/>
      <c r="F19" s="110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3"/>
      <c r="R19" s="113"/>
      <c r="S19" s="113"/>
      <c r="T19" s="115"/>
      <c r="U19" s="112"/>
      <c r="V19" s="112"/>
      <c r="W19" s="112"/>
    </row>
    <row r="20" spans="1:23" s="12" customFormat="1" ht="17.100000000000001" customHeight="1">
      <c r="A20" s="110"/>
      <c r="B20" s="110"/>
      <c r="C20" s="153"/>
      <c r="D20" s="111"/>
      <c r="E20" s="173"/>
      <c r="F20" s="110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3"/>
      <c r="R20" s="113"/>
      <c r="S20" s="113"/>
      <c r="T20" s="115"/>
      <c r="U20" s="112"/>
      <c r="V20" s="112"/>
      <c r="W20" s="112"/>
    </row>
    <row r="21" spans="1:23" s="12" customFormat="1" ht="17.100000000000001" customHeight="1">
      <c r="A21" s="110"/>
      <c r="B21" s="110"/>
      <c r="C21" s="153"/>
      <c r="D21" s="111"/>
      <c r="E21" s="173"/>
      <c r="F21" s="110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3"/>
      <c r="R21" s="113"/>
      <c r="S21" s="113"/>
      <c r="T21" s="115"/>
      <c r="U21" s="112"/>
      <c r="V21" s="112"/>
      <c r="W21" s="112"/>
    </row>
    <row r="22" spans="1:23" s="12" customFormat="1" ht="17.100000000000001" customHeight="1">
      <c r="A22" s="110"/>
      <c r="B22" s="110"/>
      <c r="C22" s="153"/>
      <c r="D22" s="111"/>
      <c r="E22" s="173"/>
      <c r="F22" s="110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3"/>
      <c r="R22" s="113"/>
      <c r="S22" s="113"/>
      <c r="T22" s="115"/>
      <c r="U22" s="112"/>
      <c r="V22" s="112"/>
      <c r="W22" s="112"/>
    </row>
    <row r="23" spans="1:23" s="12" customFormat="1" ht="17.100000000000001" customHeight="1">
      <c r="A23" s="110"/>
      <c r="B23" s="110"/>
      <c r="C23" s="153"/>
      <c r="D23" s="111"/>
      <c r="E23" s="173"/>
      <c r="F23" s="110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3"/>
      <c r="R23" s="113"/>
      <c r="S23" s="113"/>
      <c r="T23" s="115"/>
      <c r="U23" s="112"/>
      <c r="V23" s="112"/>
      <c r="W23" s="112"/>
    </row>
    <row r="24" spans="1:23" s="12" customFormat="1" ht="17.100000000000001" customHeight="1">
      <c r="A24" s="110"/>
      <c r="B24" s="110"/>
      <c r="C24" s="153"/>
      <c r="D24" s="111"/>
      <c r="E24" s="173"/>
      <c r="F24" s="110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3"/>
      <c r="R24" s="113"/>
      <c r="S24" s="113"/>
      <c r="T24" s="115"/>
      <c r="U24" s="112"/>
      <c r="V24" s="112"/>
      <c r="W24" s="112"/>
    </row>
    <row r="25" spans="1:23" s="12" customFormat="1" ht="17.100000000000001" customHeight="1">
      <c r="A25" s="110"/>
      <c r="B25" s="110"/>
      <c r="C25" s="153"/>
      <c r="D25" s="111"/>
      <c r="E25" s="173"/>
      <c r="F25" s="110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3"/>
      <c r="R25" s="113"/>
      <c r="S25" s="113"/>
      <c r="T25" s="115"/>
      <c r="U25" s="112"/>
      <c r="V25" s="112"/>
      <c r="W25" s="112"/>
    </row>
    <row r="26" spans="1:23" s="12" customFormat="1" ht="17.100000000000001" customHeight="1">
      <c r="A26" s="110"/>
      <c r="B26" s="110"/>
      <c r="C26" s="153"/>
      <c r="D26" s="111"/>
      <c r="E26" s="173"/>
      <c r="F26" s="110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3"/>
      <c r="R26" s="113"/>
      <c r="S26" s="113"/>
      <c r="T26" s="115"/>
      <c r="U26" s="112"/>
      <c r="V26" s="112"/>
      <c r="W26" s="112"/>
    </row>
    <row r="27" spans="1:23" s="12" customFormat="1" ht="17.100000000000001" customHeight="1">
      <c r="A27" s="110"/>
      <c r="B27" s="110"/>
      <c r="C27" s="153"/>
      <c r="D27" s="111"/>
      <c r="E27" s="173"/>
      <c r="F27" s="110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3"/>
      <c r="R27" s="113"/>
      <c r="S27" s="113"/>
      <c r="T27" s="115"/>
      <c r="U27" s="112"/>
      <c r="V27" s="112"/>
      <c r="W27" s="112"/>
    </row>
    <row r="28" spans="1:23" s="12" customFormat="1" ht="17.100000000000001" customHeight="1">
      <c r="A28" s="110"/>
      <c r="B28" s="110"/>
      <c r="C28" s="153"/>
      <c r="D28" s="111"/>
      <c r="E28" s="173"/>
      <c r="F28" s="110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3"/>
      <c r="R28" s="113"/>
      <c r="S28" s="113"/>
      <c r="T28" s="115"/>
      <c r="U28" s="112"/>
      <c r="V28" s="112"/>
      <c r="W28" s="112"/>
    </row>
    <row r="29" spans="1:23" s="12" customFormat="1" ht="17.100000000000001" customHeight="1">
      <c r="A29" s="110"/>
      <c r="B29" s="110"/>
      <c r="C29" s="153"/>
      <c r="D29" s="111"/>
      <c r="E29" s="173"/>
      <c r="F29" s="110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3"/>
      <c r="R29" s="113"/>
      <c r="S29" s="113"/>
      <c r="T29" s="115"/>
      <c r="U29" s="112"/>
      <c r="V29" s="112"/>
      <c r="W29" s="112"/>
    </row>
    <row r="30" spans="1:23" s="12" customFormat="1" ht="17.100000000000001" customHeight="1">
      <c r="A30" s="110"/>
      <c r="B30" s="110"/>
      <c r="C30" s="153"/>
      <c r="D30" s="111"/>
      <c r="E30" s="173"/>
      <c r="F30" s="110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3"/>
      <c r="R30" s="113"/>
      <c r="S30" s="113"/>
      <c r="T30" s="115"/>
      <c r="U30" s="112"/>
      <c r="V30" s="112"/>
      <c r="W30" s="112"/>
    </row>
    <row r="31" spans="1:23" s="12" customFormat="1" ht="17.100000000000001" customHeight="1">
      <c r="A31" s="110"/>
      <c r="B31" s="110"/>
      <c r="C31" s="153"/>
      <c r="D31" s="111"/>
      <c r="E31" s="173"/>
      <c r="F31" s="110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3"/>
      <c r="R31" s="113"/>
      <c r="S31" s="113"/>
      <c r="T31" s="115"/>
      <c r="U31" s="112"/>
      <c r="V31" s="112"/>
      <c r="W31" s="112"/>
    </row>
    <row r="32" spans="1:23" s="12" customFormat="1" ht="17.100000000000001" customHeight="1">
      <c r="A32" s="110"/>
      <c r="B32" s="110"/>
      <c r="C32" s="153"/>
      <c r="D32" s="111"/>
      <c r="E32" s="173"/>
      <c r="F32" s="110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3"/>
      <c r="R32" s="113"/>
      <c r="S32" s="113"/>
      <c r="T32" s="115"/>
      <c r="U32" s="112"/>
      <c r="V32" s="112"/>
      <c r="W32" s="112"/>
    </row>
    <row r="33" spans="1:23" s="12" customFormat="1" ht="17.100000000000001" customHeight="1">
      <c r="A33" s="110"/>
      <c r="B33" s="110"/>
      <c r="C33" s="153"/>
      <c r="D33" s="111"/>
      <c r="E33" s="173"/>
      <c r="F33" s="110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3"/>
      <c r="R33" s="113"/>
      <c r="S33" s="113"/>
      <c r="T33" s="115"/>
      <c r="U33" s="112"/>
      <c r="V33" s="112"/>
      <c r="W33" s="112"/>
    </row>
    <row r="34" spans="1:23" s="12" customFormat="1" ht="17.100000000000001" customHeight="1">
      <c r="A34" s="110"/>
      <c r="B34" s="110"/>
      <c r="C34" s="153"/>
      <c r="D34" s="111"/>
      <c r="E34" s="173"/>
      <c r="F34" s="110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3"/>
      <c r="R34" s="113"/>
      <c r="S34" s="113"/>
      <c r="T34" s="115"/>
      <c r="U34" s="112"/>
      <c r="V34" s="112"/>
      <c r="W34" s="112"/>
    </row>
    <row r="35" spans="1:23" s="12" customFormat="1" ht="17.100000000000001" customHeight="1">
      <c r="A35" s="110"/>
      <c r="B35" s="110"/>
      <c r="C35" s="153"/>
      <c r="D35" s="111"/>
      <c r="E35" s="173"/>
      <c r="F35" s="110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3"/>
      <c r="R35" s="113"/>
      <c r="S35" s="113"/>
      <c r="T35" s="115"/>
      <c r="U35" s="112"/>
      <c r="V35" s="112"/>
      <c r="W35" s="112"/>
    </row>
    <row r="36" spans="1:23" s="12" customFormat="1" ht="17.100000000000001" customHeight="1">
      <c r="A36" s="110"/>
      <c r="B36" s="110"/>
      <c r="C36" s="153"/>
      <c r="D36" s="111"/>
      <c r="E36" s="173"/>
      <c r="F36" s="110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3"/>
      <c r="R36" s="113"/>
      <c r="S36" s="113"/>
      <c r="T36" s="115"/>
      <c r="U36" s="112"/>
      <c r="V36" s="112"/>
      <c r="W36" s="112"/>
    </row>
    <row r="37" spans="1:23" s="12" customFormat="1" ht="17.100000000000001" customHeight="1">
      <c r="A37" s="110"/>
      <c r="B37" s="110"/>
      <c r="C37" s="153"/>
      <c r="D37" s="111"/>
      <c r="E37" s="173"/>
      <c r="F37" s="110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3"/>
      <c r="R37" s="113"/>
      <c r="S37" s="113"/>
      <c r="T37" s="115"/>
      <c r="U37" s="112"/>
      <c r="V37" s="112"/>
      <c r="W37" s="112"/>
    </row>
    <row r="38" spans="1:23" s="12" customFormat="1" ht="17.100000000000001" customHeight="1">
      <c r="A38" s="110"/>
      <c r="B38" s="110"/>
      <c r="C38" s="153"/>
      <c r="D38" s="111"/>
      <c r="E38" s="173"/>
      <c r="F38" s="110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3"/>
      <c r="R38" s="113"/>
      <c r="S38" s="113"/>
      <c r="T38" s="115"/>
      <c r="U38" s="112"/>
      <c r="V38" s="112"/>
      <c r="W38" s="112"/>
    </row>
    <row r="39" spans="1:23" s="12" customFormat="1" ht="17.100000000000001" customHeight="1">
      <c r="A39" s="110"/>
      <c r="B39" s="110"/>
      <c r="C39" s="153"/>
      <c r="D39" s="111"/>
      <c r="E39" s="173"/>
      <c r="F39" s="110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3"/>
      <c r="R39" s="113"/>
      <c r="S39" s="113"/>
      <c r="T39" s="115"/>
      <c r="U39" s="112"/>
      <c r="V39" s="112"/>
      <c r="W39" s="112"/>
    </row>
    <row r="40" spans="1:23" s="12" customFormat="1" ht="17.100000000000001" customHeight="1">
      <c r="A40" s="110"/>
      <c r="B40" s="110"/>
      <c r="C40" s="153"/>
      <c r="D40" s="111"/>
      <c r="E40" s="173"/>
      <c r="F40" s="110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3"/>
      <c r="R40" s="113"/>
      <c r="S40" s="113"/>
      <c r="T40" s="115"/>
      <c r="U40" s="112"/>
      <c r="V40" s="112"/>
      <c r="W40" s="112"/>
    </row>
    <row r="41" spans="1:23" s="12" customFormat="1" ht="17.100000000000001" customHeight="1">
      <c r="A41" s="110"/>
      <c r="B41" s="110"/>
      <c r="C41" s="153"/>
      <c r="D41" s="111"/>
      <c r="E41" s="173"/>
      <c r="F41" s="110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3"/>
      <c r="R41" s="113"/>
      <c r="S41" s="113"/>
      <c r="T41" s="115"/>
      <c r="U41" s="112"/>
      <c r="V41" s="112"/>
      <c r="W41" s="112"/>
    </row>
    <row r="42" spans="1:23" s="12" customFormat="1" ht="17.100000000000001" customHeight="1">
      <c r="A42" s="110"/>
      <c r="B42" s="110"/>
      <c r="C42" s="153"/>
      <c r="D42" s="111"/>
      <c r="E42" s="173"/>
      <c r="F42" s="110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3"/>
      <c r="R42" s="113"/>
      <c r="S42" s="113"/>
      <c r="T42" s="115"/>
      <c r="U42" s="112"/>
      <c r="V42" s="112"/>
      <c r="W42" s="112"/>
    </row>
    <row r="43" spans="1:23" s="12" customFormat="1" ht="17.100000000000001" customHeight="1">
      <c r="A43" s="34"/>
      <c r="B43" s="110"/>
      <c r="C43" s="153"/>
      <c r="D43" s="23"/>
      <c r="E43" s="173"/>
      <c r="F43" s="110"/>
      <c r="G43" s="111"/>
      <c r="H43" s="111"/>
      <c r="I43" s="111"/>
      <c r="J43" s="23"/>
      <c r="K43" s="52"/>
      <c r="L43" s="43"/>
      <c r="M43" s="23"/>
      <c r="N43" s="23"/>
      <c r="O43" s="99"/>
      <c r="P43" s="43"/>
      <c r="Q43" s="24"/>
      <c r="R43" s="24"/>
      <c r="S43" s="24"/>
      <c r="T43" s="115"/>
      <c r="U43" s="112"/>
      <c r="V43" s="112"/>
      <c r="W43" s="112"/>
    </row>
    <row r="44" spans="1:23" s="12" customFormat="1" ht="17.100000000000001" customHeight="1"/>
    <row r="45" spans="1:23" s="12" customFormat="1" ht="17.100000000000001" customHeight="1">
      <c r="A45" s="17" t="s">
        <v>140</v>
      </c>
      <c r="L45" s="17" t="s">
        <v>141</v>
      </c>
    </row>
    <row r="46" spans="1:23" s="12" customFormat="1" ht="17.100000000000001" customHeight="1">
      <c r="A46" s="587" t="s">
        <v>163</v>
      </c>
      <c r="B46" s="587"/>
      <c r="C46" s="587"/>
      <c r="D46" s="587"/>
      <c r="E46" s="587"/>
      <c r="F46" s="588"/>
      <c r="G46" s="589" t="s">
        <v>164</v>
      </c>
      <c r="H46" s="587"/>
      <c r="I46" s="587"/>
      <c r="J46" s="588"/>
      <c r="L46" s="592" t="s">
        <v>2</v>
      </c>
      <c r="M46" s="590" t="s">
        <v>165</v>
      </c>
      <c r="N46" s="590" t="s">
        <v>95</v>
      </c>
    </row>
    <row r="47" spans="1:23" s="19" customFormat="1" ht="18" customHeight="1">
      <c r="A47" s="118" t="s">
        <v>156</v>
      </c>
      <c r="B47" s="118" t="s">
        <v>97</v>
      </c>
      <c r="C47" s="118" t="s">
        <v>157</v>
      </c>
      <c r="D47" s="118" t="s">
        <v>159</v>
      </c>
      <c r="E47" s="118" t="s">
        <v>160</v>
      </c>
      <c r="F47" s="118" t="s">
        <v>161</v>
      </c>
      <c r="G47" s="118" t="s">
        <v>97</v>
      </c>
      <c r="H47" s="118" t="s">
        <v>158</v>
      </c>
      <c r="I47" s="118" t="s">
        <v>139</v>
      </c>
      <c r="J47" s="118" t="s">
        <v>162</v>
      </c>
      <c r="K47" s="12"/>
      <c r="L47" s="593"/>
      <c r="M47" s="591"/>
      <c r="N47" s="591"/>
    </row>
    <row r="48" spans="1:23" ht="17.100000000000001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12"/>
      <c r="L48" s="98"/>
      <c r="M48" s="98"/>
      <c r="N48" s="98"/>
    </row>
    <row r="49" spans="1:14" ht="17.100000000000001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12"/>
      <c r="L49" s="98"/>
      <c r="M49" s="98"/>
      <c r="N49" s="98"/>
    </row>
    <row r="50" spans="1:14" ht="17.100000000000001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12"/>
      <c r="L50" s="98"/>
      <c r="M50" s="98"/>
      <c r="N50" s="98"/>
    </row>
    <row r="51" spans="1:14" ht="17.100000000000001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12"/>
      <c r="L51" s="98"/>
      <c r="M51" s="98"/>
      <c r="N51" s="98"/>
    </row>
    <row r="52" spans="1:14" ht="17.100000000000001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12"/>
      <c r="L52" s="98"/>
      <c r="M52" s="98"/>
      <c r="N52" s="98"/>
    </row>
    <row r="53" spans="1:14" ht="17.100000000000001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12"/>
      <c r="L53" s="98"/>
      <c r="M53" s="98"/>
      <c r="N53" s="98"/>
    </row>
    <row r="54" spans="1:14" ht="17.100000000000001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12"/>
      <c r="L54" s="98"/>
      <c r="M54" s="98"/>
      <c r="N54" s="98"/>
    </row>
    <row r="55" spans="1:14" ht="17.100000000000001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12"/>
      <c r="L55" s="98"/>
      <c r="M55" s="98"/>
      <c r="N55" s="98"/>
    </row>
    <row r="56" spans="1:14" ht="17.100000000000001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12"/>
      <c r="L56" s="98"/>
      <c r="M56" s="98"/>
      <c r="N56" s="98"/>
    </row>
    <row r="57" spans="1:14" ht="17.100000000000001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12"/>
      <c r="L57" s="98"/>
      <c r="M57" s="98"/>
      <c r="N57" s="98"/>
    </row>
    <row r="58" spans="1:14" ht="17.100000000000001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12"/>
      <c r="L58" s="98"/>
      <c r="M58" s="98"/>
      <c r="N58" s="98"/>
    </row>
    <row r="59" spans="1:14" ht="17.100000000000001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12"/>
      <c r="L59" s="98"/>
      <c r="M59" s="98"/>
      <c r="N59" s="98"/>
    </row>
    <row r="60" spans="1:14" ht="17.100000000000001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12"/>
      <c r="L60" s="98"/>
      <c r="M60" s="98"/>
      <c r="N60" s="98"/>
    </row>
    <row r="61" spans="1:14" ht="17.100000000000001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12"/>
      <c r="L61" s="98"/>
      <c r="M61" s="98"/>
      <c r="N61" s="98"/>
    </row>
    <row r="62" spans="1:14" ht="17.100000000000001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12"/>
      <c r="L62" s="98"/>
      <c r="M62" s="98"/>
      <c r="N62" s="98"/>
    </row>
    <row r="63" spans="1:14" ht="17.100000000000001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"/>
      <c r="L63" s="119"/>
      <c r="M63" s="119"/>
      <c r="N63" s="119"/>
    </row>
    <row r="64" spans="1:14" ht="17.100000000000001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"/>
      <c r="L64" s="119"/>
      <c r="M64" s="119"/>
      <c r="N64" s="119"/>
    </row>
    <row r="65" spans="1:14" ht="17.100000000000001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"/>
      <c r="L65" s="119"/>
      <c r="M65" s="119"/>
      <c r="N65" s="119"/>
    </row>
    <row r="66" spans="1:14" ht="17.100000000000001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"/>
      <c r="L66" s="119"/>
      <c r="M66" s="119"/>
      <c r="N66" s="119"/>
    </row>
    <row r="67" spans="1:14" ht="17.100000000000001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"/>
      <c r="L67" s="119"/>
      <c r="M67" s="119"/>
      <c r="N67" s="119"/>
    </row>
    <row r="68" spans="1:14" ht="17.100000000000001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"/>
      <c r="L68" s="119"/>
      <c r="M68" s="119"/>
      <c r="N68" s="119"/>
    </row>
    <row r="69" spans="1:14" ht="17.100000000000001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2"/>
      <c r="L69" s="119"/>
      <c r="M69" s="119"/>
      <c r="N69" s="119"/>
    </row>
    <row r="70" spans="1:14" ht="17.100000000000001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2"/>
      <c r="L70" s="119"/>
      <c r="M70" s="119"/>
      <c r="N70" s="119"/>
    </row>
    <row r="71" spans="1:14" ht="17.100000000000001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"/>
      <c r="L71" s="119"/>
      <c r="M71" s="119"/>
      <c r="N71" s="119"/>
    </row>
    <row r="72" spans="1:14" ht="17.100000000000001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"/>
      <c r="L72" s="119"/>
      <c r="M72" s="119"/>
      <c r="N72" s="119"/>
    </row>
    <row r="73" spans="1:14" ht="17.100000000000001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"/>
      <c r="L73" s="119"/>
      <c r="M73" s="119"/>
      <c r="N73" s="119"/>
    </row>
    <row r="74" spans="1:14" ht="17.100000000000001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"/>
      <c r="L74" s="119"/>
      <c r="M74" s="119"/>
      <c r="N74" s="119"/>
    </row>
    <row r="75" spans="1:14" ht="17.100000000000001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"/>
      <c r="L75" s="119"/>
      <c r="M75" s="119"/>
      <c r="N75" s="119"/>
    </row>
    <row r="76" spans="1:14" ht="17.100000000000001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"/>
      <c r="L76" s="119"/>
      <c r="M76" s="119"/>
      <c r="N76" s="119"/>
    </row>
    <row r="77" spans="1:14" ht="17.100000000000001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"/>
      <c r="L77" s="119"/>
      <c r="M77" s="119"/>
      <c r="N77" s="119"/>
    </row>
    <row r="78" spans="1:14" ht="17.100000000000001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"/>
      <c r="L78" s="119"/>
      <c r="M78" s="119"/>
      <c r="N78" s="119"/>
    </row>
    <row r="79" spans="1:14" ht="17.100000000000001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2"/>
      <c r="L79" s="119"/>
      <c r="M79" s="119"/>
      <c r="N79" s="119"/>
    </row>
    <row r="80" spans="1:14" ht="17.100000000000001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2"/>
      <c r="L80" s="119"/>
      <c r="M80" s="119"/>
      <c r="N80" s="119"/>
    </row>
    <row r="81" spans="1:36" ht="17.100000000000001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"/>
      <c r="L81" s="119"/>
      <c r="M81" s="119"/>
      <c r="N81" s="119"/>
    </row>
    <row r="82" spans="1:36" ht="17.100000000000001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"/>
      <c r="L82" s="119"/>
      <c r="M82" s="119"/>
      <c r="N82" s="119"/>
    </row>
    <row r="83" spans="1:36" ht="17.100000000000001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"/>
      <c r="L83" s="119"/>
      <c r="M83" s="119"/>
      <c r="N83" s="119"/>
    </row>
    <row r="84" spans="1:36" ht="17.100000000000001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"/>
      <c r="L84" s="119"/>
      <c r="M84" s="119"/>
      <c r="N84" s="119"/>
    </row>
    <row r="85" spans="1:36" ht="17.100000000000001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"/>
      <c r="L85" s="119"/>
      <c r="M85" s="119"/>
      <c r="N85" s="119"/>
    </row>
    <row r="86" spans="1:36" ht="17.100000000000001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"/>
      <c r="L86" s="119"/>
      <c r="M86" s="119"/>
      <c r="N86" s="119"/>
    </row>
    <row r="87" spans="1:36" ht="17.100000000000001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12"/>
      <c r="L87" s="98"/>
      <c r="M87" s="98"/>
      <c r="N87" s="98"/>
    </row>
    <row r="88" spans="1:36" ht="17.100000000000001" customHeight="1">
      <c r="L88" s="12"/>
      <c r="M88" s="12"/>
      <c r="N88" s="12"/>
      <c r="AE88" s="12"/>
      <c r="AF88" s="12"/>
      <c r="AG88" s="12"/>
      <c r="AH88" s="12"/>
      <c r="AI88" s="12"/>
      <c r="AJ88" s="12"/>
    </row>
    <row r="89" spans="1:36" s="12" customFormat="1" ht="17.100000000000001" customHeight="1">
      <c r="L89" s="33"/>
      <c r="M89" s="33"/>
      <c r="N89" s="33"/>
    </row>
    <row r="90" spans="1:36" s="19" customFormat="1" ht="18" customHeight="1">
      <c r="L90" s="12"/>
      <c r="M90" s="12"/>
      <c r="N90" s="12"/>
    </row>
    <row r="91" spans="1:36" ht="17.100000000000001" customHeight="1">
      <c r="L91" s="19"/>
      <c r="M91" s="19"/>
      <c r="N91" s="19"/>
    </row>
  </sheetData>
  <mergeCells count="5">
    <mergeCell ref="A46:F46"/>
    <mergeCell ref="G46:J46"/>
    <mergeCell ref="N46:N47"/>
    <mergeCell ref="M46:M47"/>
    <mergeCell ref="L46:L4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2.77734375" style="38" customWidth="1"/>
    <col min="4" max="7" width="13.77734375" style="38" customWidth="1"/>
    <col min="8" max="8" width="2" style="38" bestFit="1" customWidth="1"/>
    <col min="9" max="9" width="7.109375" style="38" bestFit="1" customWidth="1"/>
    <col min="10" max="11" width="2.77734375" style="38" customWidth="1"/>
    <col min="12" max="16384" width="10.77734375" style="38"/>
  </cols>
  <sheetData>
    <row r="1" spans="1:11" s="48" customFormat="1" ht="33" customHeight="1">
      <c r="A1" s="361" t="s">
        <v>34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1" s="48" customFormat="1" ht="33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</row>
    <row r="3" spans="1:11" s="48" customFormat="1" ht="12.75" customHeight="1">
      <c r="A3" s="49" t="s">
        <v>94</v>
      </c>
      <c r="B3" s="49"/>
      <c r="C3" s="22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2"/>
      <c r="D4" s="92"/>
      <c r="E4" s="92"/>
      <c r="F4" s="100"/>
      <c r="G4" s="92"/>
      <c r="H4" s="92"/>
      <c r="I4" s="101"/>
      <c r="J4" s="93"/>
      <c r="K4" s="100"/>
    </row>
    <row r="5" spans="1:11" s="37" customFormat="1" ht="15" customHeight="1"/>
    <row r="6" spans="1:11" ht="15" customHeight="1">
      <c r="C6" s="39"/>
      <c r="D6" s="51" t="str">
        <f>"○ 품명 : "&amp;기본정보!C5</f>
        <v xml:space="preserve">○ 품명 : </v>
      </c>
    </row>
    <row r="7" spans="1:11" ht="15" customHeight="1">
      <c r="C7" s="39"/>
      <c r="D7" s="51" t="str">
        <f>"○ 제작회사 : "&amp;기본정보!C6</f>
        <v xml:space="preserve">○ 제작회사 : </v>
      </c>
    </row>
    <row r="8" spans="1:11" ht="15" customHeight="1">
      <c r="C8" s="39"/>
      <c r="D8" s="51" t="str">
        <f>"○ 형식 : "&amp;기본정보!C7&amp;IF(OR(Calcu!J9=TRUE,Calcu!B3="등급외"),""," / "&amp;Calcu!B3)</f>
        <v>○ 형식 :  / 0</v>
      </c>
    </row>
    <row r="9" spans="1:11" ht="15" customHeight="1">
      <c r="C9" s="39"/>
      <c r="D9" s="51" t="str">
        <f>"○ 기기번호 : "&amp;기본정보!C8</f>
        <v xml:space="preserve">○ 기기번호 : </v>
      </c>
    </row>
    <row r="10" spans="1:11" ht="15" customHeight="1">
      <c r="C10" s="39"/>
      <c r="D10" s="51"/>
    </row>
    <row r="11" spans="1:11" ht="15" customHeight="1">
      <c r="C11" s="159" t="s">
        <v>272</v>
      </c>
    </row>
    <row r="12" spans="1:11" ht="15" customHeight="1">
      <c r="C12" s="39"/>
      <c r="D12" s="159"/>
      <c r="I12" s="160"/>
    </row>
    <row r="13" spans="1:11" ht="15" customHeight="1">
      <c r="C13" s="39"/>
      <c r="D13" s="160" t="s">
        <v>98</v>
      </c>
      <c r="E13" s="160" t="s">
        <v>273</v>
      </c>
      <c r="F13" s="160" t="s">
        <v>274</v>
      </c>
      <c r="G13" s="160" t="s">
        <v>690</v>
      </c>
      <c r="I13" s="160" t="str">
        <f>IF(Calcu!J$9=FALSE,"","호칭등급")</f>
        <v/>
      </c>
    </row>
    <row r="14" spans="1:11" ht="15" customHeight="1">
      <c r="C14" s="39"/>
      <c r="D14" s="161"/>
      <c r="E14" s="161" t="str">
        <f>Calcu!AN17</f>
        <v>mg</v>
      </c>
      <c r="F14" s="161" t="str">
        <f>Calcu!AP17</f>
        <v>g</v>
      </c>
      <c r="G14" s="161" t="str">
        <f>Calcu!AQ17</f>
        <v>mg</v>
      </c>
      <c r="H14" s="100"/>
      <c r="I14" s="100"/>
    </row>
    <row r="15" spans="1:11" ht="15" customHeight="1">
      <c r="A15" s="95" t="str">
        <f>IF(Calcu!AA18=FALSE,"삭제","")</f>
        <v>삭제</v>
      </c>
      <c r="C15" s="39"/>
      <c r="D15" s="104" t="str">
        <f>Calcu!AL18</f>
        <v>0</v>
      </c>
      <c r="E15" s="104" t="e">
        <f ca="1">Calcu!AN18</f>
        <v>#DIV/0!</v>
      </c>
      <c r="F15" s="104" t="e">
        <f ca="1">Calcu!AP18</f>
        <v>#DIV/0!</v>
      </c>
      <c r="G15" s="104" t="e">
        <f ca="1">Calcu!AQ18</f>
        <v>#DIV/0!</v>
      </c>
      <c r="H15" s="104" t="str">
        <f ca="1">Calcu!AS18</f>
        <v/>
      </c>
      <c r="I15" s="38" t="str">
        <f>IF(Calcu!J$9=FALSE,"",Calcu!H18)</f>
        <v/>
      </c>
    </row>
    <row r="16" spans="1:11" ht="15" customHeight="1">
      <c r="A16" s="95" t="str">
        <f>IF(Calcu!AA19=FALSE,"삭제","")</f>
        <v>삭제</v>
      </c>
      <c r="C16" s="39"/>
      <c r="D16" s="104" t="str">
        <f>Calcu!AL19</f>
        <v>0</v>
      </c>
      <c r="E16" s="104" t="e">
        <f ca="1">Calcu!AN19</f>
        <v>#DIV/0!</v>
      </c>
      <c r="F16" s="104" t="e">
        <f ca="1">Calcu!AP19</f>
        <v>#DIV/0!</v>
      </c>
      <c r="G16" s="104" t="e">
        <f ca="1">Calcu!AQ19</f>
        <v>#DIV/0!</v>
      </c>
      <c r="H16" s="104" t="str">
        <f ca="1">Calcu!AS19</f>
        <v/>
      </c>
      <c r="I16" s="38" t="str">
        <f>IF(Calcu!J$9=FALSE,"",Calcu!H19)</f>
        <v/>
      </c>
    </row>
    <row r="17" spans="1:9" ht="15" customHeight="1">
      <c r="A17" s="95" t="str">
        <f>IF(Calcu!AA20=FALSE,"삭제","")</f>
        <v>삭제</v>
      </c>
      <c r="C17" s="39"/>
      <c r="D17" s="104" t="str">
        <f>Calcu!AL20</f>
        <v>0</v>
      </c>
      <c r="E17" s="104" t="e">
        <f ca="1">Calcu!AN20</f>
        <v>#DIV/0!</v>
      </c>
      <c r="F17" s="104" t="e">
        <f ca="1">Calcu!AP20</f>
        <v>#DIV/0!</v>
      </c>
      <c r="G17" s="104" t="e">
        <f ca="1">Calcu!AQ20</f>
        <v>#DIV/0!</v>
      </c>
      <c r="H17" s="104" t="str">
        <f ca="1">Calcu!AS20</f>
        <v/>
      </c>
      <c r="I17" s="38" t="str">
        <f>IF(Calcu!J$9=FALSE,"",Calcu!H20)</f>
        <v/>
      </c>
    </row>
    <row r="18" spans="1:9" ht="15" customHeight="1">
      <c r="A18" s="95" t="str">
        <f>IF(Calcu!AA21=FALSE,"삭제","")</f>
        <v>삭제</v>
      </c>
      <c r="C18" s="39"/>
      <c r="D18" s="104" t="str">
        <f>Calcu!AL21</f>
        <v>0</v>
      </c>
      <c r="E18" s="104" t="e">
        <f ca="1">Calcu!AN21</f>
        <v>#DIV/0!</v>
      </c>
      <c r="F18" s="104" t="e">
        <f ca="1">Calcu!AP21</f>
        <v>#DIV/0!</v>
      </c>
      <c r="G18" s="104" t="e">
        <f ca="1">Calcu!AQ21</f>
        <v>#DIV/0!</v>
      </c>
      <c r="H18" s="104" t="str">
        <f ca="1">Calcu!AS21</f>
        <v/>
      </c>
      <c r="I18" s="38" t="str">
        <f>IF(Calcu!J$9=FALSE,"",Calcu!H21)</f>
        <v/>
      </c>
    </row>
    <row r="19" spans="1:9" ht="15" customHeight="1">
      <c r="A19" s="95" t="str">
        <f>IF(Calcu!AA22=FALSE,"삭제","")</f>
        <v>삭제</v>
      </c>
      <c r="C19" s="39"/>
      <c r="D19" s="104" t="str">
        <f>Calcu!AL22</f>
        <v>0</v>
      </c>
      <c r="E19" s="104" t="e">
        <f ca="1">Calcu!AN22</f>
        <v>#DIV/0!</v>
      </c>
      <c r="F19" s="104" t="e">
        <f ca="1">Calcu!AP22</f>
        <v>#DIV/0!</v>
      </c>
      <c r="G19" s="104" t="e">
        <f ca="1">Calcu!AQ22</f>
        <v>#DIV/0!</v>
      </c>
      <c r="H19" s="104" t="str">
        <f ca="1">Calcu!AS22</f>
        <v/>
      </c>
      <c r="I19" s="38" t="str">
        <f>IF(Calcu!J$9=FALSE,"",Calcu!H22)</f>
        <v/>
      </c>
    </row>
    <row r="20" spans="1:9" ht="15" customHeight="1">
      <c r="A20" s="95" t="str">
        <f>IF(Calcu!AA23=FALSE,"삭제","")</f>
        <v>삭제</v>
      </c>
      <c r="C20" s="39"/>
      <c r="D20" s="104" t="str">
        <f>Calcu!AL23</f>
        <v>0</v>
      </c>
      <c r="E20" s="104" t="e">
        <f ca="1">Calcu!AN23</f>
        <v>#DIV/0!</v>
      </c>
      <c r="F20" s="104" t="e">
        <f ca="1">Calcu!AP23</f>
        <v>#DIV/0!</v>
      </c>
      <c r="G20" s="104" t="e">
        <f ca="1">Calcu!AQ23</f>
        <v>#DIV/0!</v>
      </c>
      <c r="H20" s="104" t="str">
        <f ca="1">Calcu!AS23</f>
        <v/>
      </c>
      <c r="I20" s="38" t="str">
        <f>IF(Calcu!J$9=FALSE,"",Calcu!H23)</f>
        <v/>
      </c>
    </row>
    <row r="21" spans="1:9" ht="15" customHeight="1">
      <c r="A21" s="95" t="str">
        <f>IF(Calcu!AA24=FALSE,"삭제","")</f>
        <v>삭제</v>
      </c>
      <c r="C21" s="39"/>
      <c r="D21" s="104" t="str">
        <f>Calcu!AL24</f>
        <v>0</v>
      </c>
      <c r="E21" s="104" t="e">
        <f ca="1">Calcu!AN24</f>
        <v>#DIV/0!</v>
      </c>
      <c r="F21" s="104" t="e">
        <f ca="1">Calcu!AP24</f>
        <v>#DIV/0!</v>
      </c>
      <c r="G21" s="104" t="e">
        <f ca="1">Calcu!AQ24</f>
        <v>#DIV/0!</v>
      </c>
      <c r="H21" s="104" t="str">
        <f ca="1">Calcu!AS24</f>
        <v/>
      </c>
      <c r="I21" s="38" t="str">
        <f>IF(Calcu!J$9=FALSE,"",Calcu!H24)</f>
        <v/>
      </c>
    </row>
    <row r="22" spans="1:9" ht="15" customHeight="1">
      <c r="A22" s="95" t="str">
        <f>IF(Calcu!AA25=FALSE,"삭제","")</f>
        <v>삭제</v>
      </c>
      <c r="C22" s="39"/>
      <c r="D22" s="104" t="str">
        <f>Calcu!AL25</f>
        <v>0</v>
      </c>
      <c r="E22" s="104" t="e">
        <f ca="1">Calcu!AN25</f>
        <v>#DIV/0!</v>
      </c>
      <c r="F22" s="104" t="e">
        <f ca="1">Calcu!AP25</f>
        <v>#DIV/0!</v>
      </c>
      <c r="G22" s="104" t="e">
        <f ca="1">Calcu!AQ25</f>
        <v>#DIV/0!</v>
      </c>
      <c r="H22" s="104" t="str">
        <f ca="1">Calcu!AS25</f>
        <v/>
      </c>
      <c r="I22" s="38" t="str">
        <f>IF(Calcu!J$9=FALSE,"",Calcu!H25)</f>
        <v/>
      </c>
    </row>
    <row r="23" spans="1:9" ht="15" customHeight="1">
      <c r="A23" s="95" t="str">
        <f>IF(Calcu!AA26=FALSE,"삭제","")</f>
        <v>삭제</v>
      </c>
      <c r="C23" s="39"/>
      <c r="D23" s="104" t="str">
        <f>Calcu!AL26</f>
        <v>0</v>
      </c>
      <c r="E23" s="104" t="e">
        <f ca="1">Calcu!AN26</f>
        <v>#DIV/0!</v>
      </c>
      <c r="F23" s="104" t="e">
        <f ca="1">Calcu!AP26</f>
        <v>#DIV/0!</v>
      </c>
      <c r="G23" s="104" t="e">
        <f ca="1">Calcu!AQ26</f>
        <v>#DIV/0!</v>
      </c>
      <c r="H23" s="104" t="str">
        <f ca="1">Calcu!AS26</f>
        <v/>
      </c>
      <c r="I23" s="38" t="str">
        <f>IF(Calcu!J$9=FALSE,"",Calcu!H26)</f>
        <v/>
      </c>
    </row>
    <row r="24" spans="1:9" ht="15" customHeight="1">
      <c r="A24" s="95" t="str">
        <f>IF(Calcu!AA27=FALSE,"삭제","")</f>
        <v>삭제</v>
      </c>
      <c r="C24" s="39"/>
      <c r="D24" s="104" t="str">
        <f>Calcu!AL27</f>
        <v>0</v>
      </c>
      <c r="E24" s="104" t="e">
        <f ca="1">Calcu!AN27</f>
        <v>#DIV/0!</v>
      </c>
      <c r="F24" s="104" t="e">
        <f ca="1">Calcu!AP27</f>
        <v>#DIV/0!</v>
      </c>
      <c r="G24" s="104" t="e">
        <f ca="1">Calcu!AQ27</f>
        <v>#DIV/0!</v>
      </c>
      <c r="H24" s="104" t="str">
        <f ca="1">Calcu!AS27</f>
        <v/>
      </c>
      <c r="I24" s="38" t="str">
        <f>IF(Calcu!J$9=FALSE,"",Calcu!H27)</f>
        <v/>
      </c>
    </row>
    <row r="25" spans="1:9" ht="15" customHeight="1">
      <c r="A25" s="95" t="str">
        <f>IF(Calcu!AA28=FALSE,"삭제","")</f>
        <v>삭제</v>
      </c>
      <c r="C25" s="39"/>
      <c r="D25" s="104" t="str">
        <f>Calcu!AL28</f>
        <v>0</v>
      </c>
      <c r="E25" s="104" t="e">
        <f ca="1">Calcu!AN28</f>
        <v>#DIV/0!</v>
      </c>
      <c r="F25" s="104" t="e">
        <f ca="1">Calcu!AP28</f>
        <v>#DIV/0!</v>
      </c>
      <c r="G25" s="104" t="e">
        <f ca="1">Calcu!AQ28</f>
        <v>#DIV/0!</v>
      </c>
      <c r="H25" s="104" t="str">
        <f ca="1">Calcu!AS28</f>
        <v/>
      </c>
      <c r="I25" s="38" t="str">
        <f>IF(Calcu!J$9=FALSE,"",Calcu!H28)</f>
        <v/>
      </c>
    </row>
    <row r="26" spans="1:9" ht="15" customHeight="1">
      <c r="A26" s="95" t="str">
        <f>IF(Calcu!AA29=FALSE,"삭제","")</f>
        <v>삭제</v>
      </c>
      <c r="C26" s="39"/>
      <c r="D26" s="104" t="str">
        <f>Calcu!AL29</f>
        <v>0</v>
      </c>
      <c r="E26" s="104" t="e">
        <f ca="1">Calcu!AN29</f>
        <v>#DIV/0!</v>
      </c>
      <c r="F26" s="104" t="e">
        <f ca="1">Calcu!AP29</f>
        <v>#DIV/0!</v>
      </c>
      <c r="G26" s="104" t="e">
        <f ca="1">Calcu!AQ29</f>
        <v>#DIV/0!</v>
      </c>
      <c r="H26" s="104" t="str">
        <f ca="1">Calcu!AS29</f>
        <v/>
      </c>
      <c r="I26" s="38" t="str">
        <f>IF(Calcu!J$9=FALSE,"",Calcu!H29)</f>
        <v/>
      </c>
    </row>
    <row r="27" spans="1:9" ht="15" customHeight="1">
      <c r="A27" s="95" t="str">
        <f>IF(Calcu!AA30=FALSE,"삭제","")</f>
        <v>삭제</v>
      </c>
      <c r="C27" s="39"/>
      <c r="D27" s="104" t="str">
        <f>Calcu!AL30</f>
        <v>0</v>
      </c>
      <c r="E27" s="104" t="e">
        <f ca="1">Calcu!AN30</f>
        <v>#DIV/0!</v>
      </c>
      <c r="F27" s="104" t="e">
        <f ca="1">Calcu!AP30</f>
        <v>#DIV/0!</v>
      </c>
      <c r="G27" s="104" t="e">
        <f ca="1">Calcu!AQ30</f>
        <v>#DIV/0!</v>
      </c>
      <c r="H27" s="104" t="str">
        <f ca="1">Calcu!AS30</f>
        <v/>
      </c>
      <c r="I27" s="38" t="str">
        <f>IF(Calcu!J$9=FALSE,"",Calcu!H30)</f>
        <v/>
      </c>
    </row>
    <row r="28" spans="1:9" ht="15" customHeight="1">
      <c r="A28" s="95" t="str">
        <f>IF(Calcu!AA31=FALSE,"삭제","")</f>
        <v>삭제</v>
      </c>
      <c r="C28" s="39"/>
      <c r="D28" s="104" t="str">
        <f>Calcu!AL31</f>
        <v>0</v>
      </c>
      <c r="E28" s="104" t="e">
        <f ca="1">Calcu!AN31</f>
        <v>#DIV/0!</v>
      </c>
      <c r="F28" s="104" t="e">
        <f ca="1">Calcu!AP31</f>
        <v>#DIV/0!</v>
      </c>
      <c r="G28" s="104" t="e">
        <f ca="1">Calcu!AQ31</f>
        <v>#DIV/0!</v>
      </c>
      <c r="H28" s="104" t="str">
        <f ca="1">Calcu!AS31</f>
        <v/>
      </c>
      <c r="I28" s="38" t="str">
        <f>IF(Calcu!J$9=FALSE,"",Calcu!H31)</f>
        <v/>
      </c>
    </row>
    <row r="29" spans="1:9" ht="15" customHeight="1">
      <c r="A29" s="95" t="str">
        <f>IF(Calcu!AA32=FALSE,"삭제","")</f>
        <v>삭제</v>
      </c>
      <c r="C29" s="39"/>
      <c r="D29" s="104" t="str">
        <f>Calcu!AL32</f>
        <v>0</v>
      </c>
      <c r="E29" s="104" t="e">
        <f ca="1">Calcu!AN32</f>
        <v>#DIV/0!</v>
      </c>
      <c r="F29" s="104" t="e">
        <f ca="1">Calcu!AP32</f>
        <v>#DIV/0!</v>
      </c>
      <c r="G29" s="104" t="e">
        <f ca="1">Calcu!AQ32</f>
        <v>#DIV/0!</v>
      </c>
      <c r="H29" s="104" t="str">
        <f ca="1">Calcu!AS32</f>
        <v/>
      </c>
      <c r="I29" s="38" t="str">
        <f>IF(Calcu!J$9=FALSE,"",Calcu!H32)</f>
        <v/>
      </c>
    </row>
    <row r="30" spans="1:9" ht="15" customHeight="1">
      <c r="A30" s="95" t="str">
        <f>IF(Calcu!AA33=FALSE,"삭제","")</f>
        <v>삭제</v>
      </c>
      <c r="C30" s="39"/>
      <c r="D30" s="104" t="str">
        <f>Calcu!AL33</f>
        <v>0</v>
      </c>
      <c r="E30" s="104" t="e">
        <f ca="1">Calcu!AN33</f>
        <v>#DIV/0!</v>
      </c>
      <c r="F30" s="104" t="e">
        <f ca="1">Calcu!AP33</f>
        <v>#DIV/0!</v>
      </c>
      <c r="G30" s="104" t="e">
        <f ca="1">Calcu!AQ33</f>
        <v>#DIV/0!</v>
      </c>
      <c r="H30" s="104" t="str">
        <f ca="1">Calcu!AS33</f>
        <v/>
      </c>
      <c r="I30" s="38" t="str">
        <f>IF(Calcu!J$9=FALSE,"",Calcu!H33)</f>
        <v/>
      </c>
    </row>
    <row r="31" spans="1:9" ht="15" customHeight="1">
      <c r="A31" s="95" t="str">
        <f>IF(Calcu!AA34=FALSE,"삭제","")</f>
        <v>삭제</v>
      </c>
      <c r="C31" s="39"/>
      <c r="D31" s="104" t="str">
        <f>Calcu!AL34</f>
        <v>0</v>
      </c>
      <c r="E31" s="104" t="e">
        <f ca="1">Calcu!AN34</f>
        <v>#DIV/0!</v>
      </c>
      <c r="F31" s="104" t="e">
        <f ca="1">Calcu!AP34</f>
        <v>#DIV/0!</v>
      </c>
      <c r="G31" s="104" t="e">
        <f ca="1">Calcu!AQ34</f>
        <v>#DIV/0!</v>
      </c>
      <c r="H31" s="104" t="str">
        <f ca="1">Calcu!AS34</f>
        <v/>
      </c>
      <c r="I31" s="38" t="str">
        <f>IF(Calcu!J$9=FALSE,"",Calcu!H34)</f>
        <v/>
      </c>
    </row>
    <row r="32" spans="1:9" ht="15" customHeight="1">
      <c r="A32" s="95" t="str">
        <f>IF(Calcu!AA35=FALSE,"삭제","")</f>
        <v>삭제</v>
      </c>
      <c r="C32" s="39"/>
      <c r="D32" s="104" t="str">
        <f>Calcu!AL35</f>
        <v>0</v>
      </c>
      <c r="E32" s="104" t="e">
        <f ca="1">Calcu!AN35</f>
        <v>#DIV/0!</v>
      </c>
      <c r="F32" s="104" t="e">
        <f ca="1">Calcu!AP35</f>
        <v>#DIV/0!</v>
      </c>
      <c r="G32" s="104" t="e">
        <f ca="1">Calcu!AQ35</f>
        <v>#DIV/0!</v>
      </c>
      <c r="H32" s="104" t="str">
        <f ca="1">Calcu!AS35</f>
        <v/>
      </c>
      <c r="I32" s="38" t="str">
        <f>IF(Calcu!J$9=FALSE,"",Calcu!H35)</f>
        <v/>
      </c>
    </row>
    <row r="33" spans="1:9" ht="15" customHeight="1">
      <c r="A33" s="95" t="str">
        <f>IF(Calcu!AA36=FALSE,"삭제","")</f>
        <v>삭제</v>
      </c>
      <c r="C33" s="39"/>
      <c r="D33" s="104" t="str">
        <f>Calcu!AL36</f>
        <v>0</v>
      </c>
      <c r="E33" s="104" t="e">
        <f ca="1">Calcu!AN36</f>
        <v>#DIV/0!</v>
      </c>
      <c r="F33" s="104" t="e">
        <f ca="1">Calcu!AP36</f>
        <v>#DIV/0!</v>
      </c>
      <c r="G33" s="104" t="e">
        <f ca="1">Calcu!AQ36</f>
        <v>#DIV/0!</v>
      </c>
      <c r="H33" s="104" t="str">
        <f ca="1">Calcu!AS36</f>
        <v/>
      </c>
      <c r="I33" s="38" t="str">
        <f>IF(Calcu!J$9=FALSE,"",Calcu!H36)</f>
        <v/>
      </c>
    </row>
    <row r="34" spans="1:9" ht="15" customHeight="1">
      <c r="A34" s="95" t="str">
        <f>IF(Calcu!AA37=FALSE,"삭제","")</f>
        <v>삭제</v>
      </c>
      <c r="C34" s="39"/>
      <c r="D34" s="104" t="str">
        <f>Calcu!AL37</f>
        <v>0</v>
      </c>
      <c r="E34" s="104" t="e">
        <f ca="1">Calcu!AN37</f>
        <v>#DIV/0!</v>
      </c>
      <c r="F34" s="104" t="e">
        <f ca="1">Calcu!AP37</f>
        <v>#DIV/0!</v>
      </c>
      <c r="G34" s="104" t="e">
        <f ca="1">Calcu!AQ37</f>
        <v>#DIV/0!</v>
      </c>
      <c r="H34" s="104" t="str">
        <f ca="1">Calcu!AS37</f>
        <v/>
      </c>
      <c r="I34" s="38" t="str">
        <f>IF(Calcu!J$9=FALSE,"",Calcu!H37)</f>
        <v/>
      </c>
    </row>
    <row r="35" spans="1:9" ht="15" customHeight="1">
      <c r="A35" s="95" t="str">
        <f>IF(Calcu!AA38=FALSE,"삭제","")</f>
        <v>삭제</v>
      </c>
      <c r="C35" s="39"/>
      <c r="D35" s="104" t="str">
        <f>Calcu!AL38</f>
        <v>0</v>
      </c>
      <c r="E35" s="104" t="e">
        <f ca="1">Calcu!AN38</f>
        <v>#DIV/0!</v>
      </c>
      <c r="F35" s="104" t="e">
        <f ca="1">Calcu!AP38</f>
        <v>#DIV/0!</v>
      </c>
      <c r="G35" s="104" t="e">
        <f ca="1">Calcu!AQ38</f>
        <v>#DIV/0!</v>
      </c>
      <c r="H35" s="104" t="str">
        <f ca="1">Calcu!AS38</f>
        <v/>
      </c>
      <c r="I35" s="38" t="str">
        <f>IF(Calcu!J$9=FALSE,"",Calcu!H38)</f>
        <v/>
      </c>
    </row>
    <row r="36" spans="1:9" ht="15" customHeight="1">
      <c r="A36" s="95" t="str">
        <f>IF(Calcu!AA39=FALSE,"삭제","")</f>
        <v>삭제</v>
      </c>
      <c r="C36" s="39"/>
      <c r="D36" s="104" t="str">
        <f>Calcu!AL39</f>
        <v>0</v>
      </c>
      <c r="E36" s="104" t="e">
        <f ca="1">Calcu!AN39</f>
        <v>#DIV/0!</v>
      </c>
      <c r="F36" s="104" t="e">
        <f ca="1">Calcu!AP39</f>
        <v>#DIV/0!</v>
      </c>
      <c r="G36" s="104" t="e">
        <f ca="1">Calcu!AQ39</f>
        <v>#DIV/0!</v>
      </c>
      <c r="H36" s="104" t="str">
        <f ca="1">Calcu!AS39</f>
        <v/>
      </c>
      <c r="I36" s="38" t="str">
        <f>IF(Calcu!J$9=FALSE,"",Calcu!H39)</f>
        <v/>
      </c>
    </row>
    <row r="37" spans="1:9" ht="15" customHeight="1">
      <c r="A37" s="95" t="str">
        <f>IF(Calcu!AA40=FALSE,"삭제","")</f>
        <v>삭제</v>
      </c>
      <c r="C37" s="39"/>
      <c r="D37" s="104" t="str">
        <f>Calcu!AL40</f>
        <v>0</v>
      </c>
      <c r="E37" s="104" t="e">
        <f ca="1">Calcu!AN40</f>
        <v>#DIV/0!</v>
      </c>
      <c r="F37" s="104" t="e">
        <f ca="1">Calcu!AP40</f>
        <v>#DIV/0!</v>
      </c>
      <c r="G37" s="104" t="e">
        <f ca="1">Calcu!AQ40</f>
        <v>#DIV/0!</v>
      </c>
      <c r="H37" s="104" t="str">
        <f ca="1">Calcu!AS40</f>
        <v/>
      </c>
      <c r="I37" s="38" t="str">
        <f>IF(Calcu!J$9=FALSE,"",Calcu!H40)</f>
        <v/>
      </c>
    </row>
    <row r="38" spans="1:9" ht="15" customHeight="1">
      <c r="A38" s="95" t="str">
        <f>IF(Calcu!AA41=FALSE,"삭제","")</f>
        <v>삭제</v>
      </c>
      <c r="C38" s="39"/>
      <c r="D38" s="104" t="str">
        <f>Calcu!AL41</f>
        <v>0</v>
      </c>
      <c r="E38" s="104" t="e">
        <f ca="1">Calcu!AN41</f>
        <v>#DIV/0!</v>
      </c>
      <c r="F38" s="104" t="e">
        <f ca="1">Calcu!AP41</f>
        <v>#DIV/0!</v>
      </c>
      <c r="G38" s="104" t="e">
        <f ca="1">Calcu!AQ41</f>
        <v>#DIV/0!</v>
      </c>
      <c r="H38" s="104" t="str">
        <f ca="1">Calcu!AS41</f>
        <v/>
      </c>
      <c r="I38" s="38" t="str">
        <f>IF(Calcu!J$9=FALSE,"",Calcu!H41)</f>
        <v/>
      </c>
    </row>
    <row r="39" spans="1:9" ht="15" customHeight="1">
      <c r="A39" s="95" t="str">
        <f>IF(Calcu!AA42=FALSE,"삭제","")</f>
        <v>삭제</v>
      </c>
      <c r="C39" s="39"/>
      <c r="D39" s="104" t="str">
        <f>Calcu!AL42</f>
        <v>0</v>
      </c>
      <c r="E39" s="104" t="e">
        <f ca="1">Calcu!AN42</f>
        <v>#DIV/0!</v>
      </c>
      <c r="F39" s="104" t="e">
        <f ca="1">Calcu!AP42</f>
        <v>#DIV/0!</v>
      </c>
      <c r="G39" s="104" t="e">
        <f ca="1">Calcu!AQ42</f>
        <v>#DIV/0!</v>
      </c>
      <c r="H39" s="104" t="str">
        <f ca="1">Calcu!AS42</f>
        <v/>
      </c>
      <c r="I39" s="38" t="str">
        <f>IF(Calcu!J$9=FALSE,"",Calcu!H42)</f>
        <v/>
      </c>
    </row>
    <row r="40" spans="1:9" ht="15" customHeight="1">
      <c r="A40" s="95" t="str">
        <f>IF(Calcu!AA43=FALSE,"삭제","")</f>
        <v>삭제</v>
      </c>
      <c r="C40" s="39"/>
      <c r="D40" s="104" t="str">
        <f>Calcu!AL43</f>
        <v>0</v>
      </c>
      <c r="E40" s="104" t="e">
        <f ca="1">Calcu!AN43</f>
        <v>#DIV/0!</v>
      </c>
      <c r="F40" s="104" t="e">
        <f ca="1">Calcu!AP43</f>
        <v>#DIV/0!</v>
      </c>
      <c r="G40" s="104" t="e">
        <f ca="1">Calcu!AQ43</f>
        <v>#DIV/0!</v>
      </c>
      <c r="H40" s="104" t="str">
        <f ca="1">Calcu!AS43</f>
        <v/>
      </c>
      <c r="I40" s="38" t="str">
        <f>IF(Calcu!J$9=FALSE,"",Calcu!H43)</f>
        <v/>
      </c>
    </row>
    <row r="41" spans="1:9" ht="15" customHeight="1">
      <c r="A41" s="95" t="str">
        <f>IF(Calcu!AA44=FALSE,"삭제","")</f>
        <v>삭제</v>
      </c>
      <c r="C41" s="39"/>
      <c r="D41" s="104" t="str">
        <f>Calcu!AL44</f>
        <v>0</v>
      </c>
      <c r="E41" s="104" t="e">
        <f ca="1">Calcu!AN44</f>
        <v>#DIV/0!</v>
      </c>
      <c r="F41" s="104" t="e">
        <f ca="1">Calcu!AP44</f>
        <v>#DIV/0!</v>
      </c>
      <c r="G41" s="104" t="e">
        <f ca="1">Calcu!AQ44</f>
        <v>#DIV/0!</v>
      </c>
      <c r="H41" s="104" t="str">
        <f ca="1">Calcu!AS44</f>
        <v/>
      </c>
      <c r="I41" s="38" t="str">
        <f>IF(Calcu!J$9=FALSE,"",Calcu!H44)</f>
        <v/>
      </c>
    </row>
    <row r="42" spans="1:9" ht="15" customHeight="1">
      <c r="A42" s="95" t="str">
        <f>IF(Calcu!AA45=FALSE,"삭제","")</f>
        <v>삭제</v>
      </c>
      <c r="C42" s="39"/>
      <c r="D42" s="104" t="str">
        <f>Calcu!AL45</f>
        <v>0</v>
      </c>
      <c r="E42" s="104" t="e">
        <f ca="1">Calcu!AN45</f>
        <v>#DIV/0!</v>
      </c>
      <c r="F42" s="104" t="e">
        <f ca="1">Calcu!AP45</f>
        <v>#DIV/0!</v>
      </c>
      <c r="G42" s="104" t="e">
        <f ca="1">Calcu!AQ45</f>
        <v>#DIV/0!</v>
      </c>
      <c r="H42" s="104" t="str">
        <f ca="1">Calcu!AS45</f>
        <v/>
      </c>
      <c r="I42" s="38" t="str">
        <f>IF(Calcu!J$9=FALSE,"",Calcu!H45)</f>
        <v/>
      </c>
    </row>
    <row r="43" spans="1:9" ht="15" customHeight="1">
      <c r="A43" s="95" t="str">
        <f>IF(Calcu!AA46=FALSE,"삭제","")</f>
        <v>삭제</v>
      </c>
      <c r="C43" s="39"/>
      <c r="D43" s="104" t="str">
        <f>Calcu!AL46</f>
        <v>0</v>
      </c>
      <c r="E43" s="104" t="e">
        <f ca="1">Calcu!AN46</f>
        <v>#DIV/0!</v>
      </c>
      <c r="F43" s="104" t="e">
        <f ca="1">Calcu!AP46</f>
        <v>#DIV/0!</v>
      </c>
      <c r="G43" s="104" t="e">
        <f ca="1">Calcu!AQ46</f>
        <v>#DIV/0!</v>
      </c>
      <c r="H43" s="104" t="str">
        <f ca="1">Calcu!AS46</f>
        <v/>
      </c>
      <c r="I43" s="38" t="str">
        <f>IF(Calcu!J$9=FALSE,"",Calcu!H46)</f>
        <v/>
      </c>
    </row>
    <row r="44" spans="1:9" ht="15" customHeight="1">
      <c r="A44" s="95" t="str">
        <f>IF(Calcu!AA47=FALSE,"삭제","")</f>
        <v>삭제</v>
      </c>
      <c r="C44" s="39"/>
      <c r="D44" s="104" t="str">
        <f>Calcu!AL47</f>
        <v>0</v>
      </c>
      <c r="E44" s="104" t="e">
        <f ca="1">Calcu!AN47</f>
        <v>#DIV/0!</v>
      </c>
      <c r="F44" s="104" t="e">
        <f ca="1">Calcu!AP47</f>
        <v>#DIV/0!</v>
      </c>
      <c r="G44" s="104" t="e">
        <f ca="1">Calcu!AQ47</f>
        <v>#DIV/0!</v>
      </c>
      <c r="H44" s="104" t="str">
        <f ca="1">Calcu!AS47</f>
        <v/>
      </c>
      <c r="I44" s="38" t="str">
        <f>IF(Calcu!J$9=FALSE,"",Calcu!H47)</f>
        <v/>
      </c>
    </row>
    <row r="45" spans="1:9" ht="15" customHeight="1">
      <c r="A45" s="95" t="str">
        <f>IF(Calcu!AA48=FALSE,"삭제","")</f>
        <v>삭제</v>
      </c>
      <c r="C45" s="39"/>
      <c r="D45" s="104" t="str">
        <f>Calcu!AL48</f>
        <v>0</v>
      </c>
      <c r="E45" s="104" t="e">
        <f ca="1">Calcu!AN48</f>
        <v>#DIV/0!</v>
      </c>
      <c r="F45" s="104" t="e">
        <f ca="1">Calcu!AP48</f>
        <v>#DIV/0!</v>
      </c>
      <c r="G45" s="104" t="e">
        <f ca="1">Calcu!AQ48</f>
        <v>#DIV/0!</v>
      </c>
      <c r="H45" s="104" t="str">
        <f ca="1">Calcu!AS48</f>
        <v/>
      </c>
      <c r="I45" s="38" t="str">
        <f>IF(Calcu!J$9=FALSE,"",Calcu!H48)</f>
        <v/>
      </c>
    </row>
    <row r="46" spans="1:9" ht="15" customHeight="1">
      <c r="A46" s="95" t="str">
        <f>IF(Calcu!AA49=FALSE,"삭제","")</f>
        <v>삭제</v>
      </c>
      <c r="C46" s="39"/>
      <c r="D46" s="104" t="str">
        <f>Calcu!AL49</f>
        <v>0</v>
      </c>
      <c r="E46" s="104" t="e">
        <f ca="1">Calcu!AN49</f>
        <v>#DIV/0!</v>
      </c>
      <c r="F46" s="104" t="e">
        <f ca="1">Calcu!AP49</f>
        <v>#DIV/0!</v>
      </c>
      <c r="G46" s="104" t="e">
        <f ca="1">Calcu!AQ49</f>
        <v>#DIV/0!</v>
      </c>
      <c r="H46" s="104" t="str">
        <f ca="1">Calcu!AS49</f>
        <v/>
      </c>
      <c r="I46" s="38" t="str">
        <f>IF(Calcu!J$9=FALSE,"",Calcu!H49)</f>
        <v/>
      </c>
    </row>
    <row r="47" spans="1:9" ht="15" customHeight="1">
      <c r="A47" s="95" t="str">
        <f>IF(Calcu!AA50=FALSE,"삭제","")</f>
        <v>삭제</v>
      </c>
      <c r="C47" s="39"/>
      <c r="D47" s="104" t="str">
        <f>Calcu!AL50</f>
        <v>0</v>
      </c>
      <c r="E47" s="104" t="e">
        <f ca="1">Calcu!AN50</f>
        <v>#DIV/0!</v>
      </c>
      <c r="F47" s="104" t="e">
        <f ca="1">Calcu!AP50</f>
        <v>#DIV/0!</v>
      </c>
      <c r="G47" s="104" t="e">
        <f ca="1">Calcu!AQ50</f>
        <v>#DIV/0!</v>
      </c>
      <c r="H47" s="104" t="str">
        <f ca="1">Calcu!AS50</f>
        <v/>
      </c>
      <c r="I47" s="38" t="str">
        <f>IF(Calcu!J$9=FALSE,"",Calcu!H50)</f>
        <v/>
      </c>
    </row>
    <row r="48" spans="1:9" ht="15" customHeight="1">
      <c r="A48" s="95" t="str">
        <f>IF(Calcu!AA51=FALSE,"삭제","")</f>
        <v>삭제</v>
      </c>
      <c r="C48" s="39"/>
      <c r="D48" s="104" t="str">
        <f>Calcu!AL51</f>
        <v>0</v>
      </c>
      <c r="E48" s="104" t="e">
        <f ca="1">Calcu!AN51</f>
        <v>#DIV/0!</v>
      </c>
      <c r="F48" s="104" t="e">
        <f ca="1">Calcu!AP51</f>
        <v>#DIV/0!</v>
      </c>
      <c r="G48" s="104" t="e">
        <f ca="1">Calcu!AQ51</f>
        <v>#DIV/0!</v>
      </c>
      <c r="H48" s="104" t="str">
        <f ca="1">Calcu!AS51</f>
        <v/>
      </c>
      <c r="I48" s="38" t="str">
        <f>IF(Calcu!J$9=FALSE,"",Calcu!H51)</f>
        <v/>
      </c>
    </row>
    <row r="49" spans="1:10" ht="15" customHeight="1">
      <c r="A49" s="95" t="str">
        <f>IF(Calcu!AA52=FALSE,"삭제","")</f>
        <v>삭제</v>
      </c>
      <c r="C49" s="39"/>
      <c r="D49" s="104" t="str">
        <f>Calcu!AL52</f>
        <v>0</v>
      </c>
      <c r="E49" s="104" t="e">
        <f ca="1">Calcu!AN52</f>
        <v>#DIV/0!</v>
      </c>
      <c r="F49" s="104" t="e">
        <f ca="1">Calcu!AP52</f>
        <v>#DIV/0!</v>
      </c>
      <c r="G49" s="104" t="e">
        <f ca="1">Calcu!AQ52</f>
        <v>#DIV/0!</v>
      </c>
      <c r="H49" s="104" t="str">
        <f ca="1">Calcu!AS52</f>
        <v/>
      </c>
      <c r="I49" s="38" t="str">
        <f>IF(Calcu!J$9=FALSE,"",Calcu!H52)</f>
        <v/>
      </c>
    </row>
    <row r="50" spans="1:10" ht="15" customHeight="1">
      <c r="A50" s="95" t="str">
        <f>IF(Calcu!AA53=FALSE,"삭제","")</f>
        <v>삭제</v>
      </c>
      <c r="C50" s="39"/>
      <c r="D50" s="104" t="str">
        <f>Calcu!AL53</f>
        <v>0</v>
      </c>
      <c r="E50" s="104" t="e">
        <f ca="1">Calcu!AN53</f>
        <v>#DIV/0!</v>
      </c>
      <c r="F50" s="104" t="e">
        <f ca="1">Calcu!AP53</f>
        <v>#DIV/0!</v>
      </c>
      <c r="G50" s="104" t="e">
        <f ca="1">Calcu!AQ53</f>
        <v>#DIV/0!</v>
      </c>
      <c r="H50" s="104" t="str">
        <f ca="1">Calcu!AS53</f>
        <v/>
      </c>
      <c r="I50" s="38" t="str">
        <f>IF(Calcu!J$9=FALSE,"",Calcu!H53)</f>
        <v/>
      </c>
    </row>
    <row r="51" spans="1:10" ht="15" customHeight="1">
      <c r="A51" s="95" t="str">
        <f>IF(Calcu!AA54=FALSE,"삭제","")</f>
        <v>삭제</v>
      </c>
      <c r="C51" s="39"/>
      <c r="D51" s="104" t="str">
        <f>Calcu!AL54</f>
        <v>0</v>
      </c>
      <c r="E51" s="104" t="e">
        <f ca="1">Calcu!AN54</f>
        <v>#DIV/0!</v>
      </c>
      <c r="F51" s="104" t="e">
        <f ca="1">Calcu!AP54</f>
        <v>#DIV/0!</v>
      </c>
      <c r="G51" s="104" t="e">
        <f ca="1">Calcu!AQ54</f>
        <v>#DIV/0!</v>
      </c>
      <c r="H51" s="104" t="str">
        <f ca="1">Calcu!AS54</f>
        <v/>
      </c>
      <c r="I51" s="38" t="str">
        <f>IF(Calcu!J$9=FALSE,"",Calcu!H54)</f>
        <v/>
      </c>
    </row>
    <row r="52" spans="1:10" ht="15" customHeight="1">
      <c r="A52" s="95" t="str">
        <f>IF(Calcu!AA55=FALSE,"삭제","")</f>
        <v>삭제</v>
      </c>
      <c r="C52" s="39"/>
      <c r="D52" s="104" t="str">
        <f>Calcu!AL55</f>
        <v>0</v>
      </c>
      <c r="E52" s="104" t="e">
        <f ca="1">Calcu!AN55</f>
        <v>#DIV/0!</v>
      </c>
      <c r="F52" s="104" t="e">
        <f ca="1">Calcu!AP55</f>
        <v>#DIV/0!</v>
      </c>
      <c r="G52" s="104" t="e">
        <f ca="1">Calcu!AQ55</f>
        <v>#DIV/0!</v>
      </c>
      <c r="H52" s="104" t="str">
        <f ca="1">Calcu!AS55</f>
        <v/>
      </c>
      <c r="I52" s="38" t="str">
        <f>IF(Calcu!J$9=FALSE,"",Calcu!H55)</f>
        <v/>
      </c>
    </row>
    <row r="53" spans="1:10" ht="15" customHeight="1">
      <c r="A53" s="95" t="str">
        <f>IF(Calcu!AA56=FALSE,"삭제","")</f>
        <v>삭제</v>
      </c>
      <c r="C53" s="39"/>
      <c r="D53" s="104" t="str">
        <f>Calcu!AL56</f>
        <v>0</v>
      </c>
      <c r="E53" s="104" t="e">
        <f ca="1">Calcu!AN56</f>
        <v>#DIV/0!</v>
      </c>
      <c r="F53" s="104" t="e">
        <f ca="1">Calcu!AP56</f>
        <v>#DIV/0!</v>
      </c>
      <c r="G53" s="104" t="e">
        <f ca="1">Calcu!AQ56</f>
        <v>#DIV/0!</v>
      </c>
      <c r="H53" s="104" t="str">
        <f ca="1">Calcu!AS56</f>
        <v/>
      </c>
      <c r="I53" s="38" t="str">
        <f>IF(Calcu!J$9=FALSE,"",Calcu!H56)</f>
        <v/>
      </c>
    </row>
    <row r="54" spans="1:10" ht="15" customHeight="1">
      <c r="A54" s="95" t="str">
        <f>IF(Calcu!AA57=FALSE,"삭제","")</f>
        <v>삭제</v>
      </c>
      <c r="C54" s="39"/>
      <c r="D54" s="104" t="str">
        <f>Calcu!AL57</f>
        <v>0</v>
      </c>
      <c r="E54" s="104" t="e">
        <f ca="1">Calcu!AN57</f>
        <v>#DIV/0!</v>
      </c>
      <c r="F54" s="104" t="e">
        <f ca="1">Calcu!AP57</f>
        <v>#DIV/0!</v>
      </c>
      <c r="G54" s="104" t="e">
        <f ca="1">Calcu!AQ57</f>
        <v>#DIV/0!</v>
      </c>
      <c r="H54" s="104" t="str">
        <f ca="1">Calcu!AS57</f>
        <v/>
      </c>
      <c r="I54" s="38" t="str">
        <f>IF(Calcu!J$9=FALSE,"",Calcu!H57)</f>
        <v/>
      </c>
    </row>
    <row r="55" spans="1:10" ht="15" customHeight="1">
      <c r="A55" s="95"/>
      <c r="C55" s="39"/>
      <c r="D55" s="162"/>
      <c r="E55" s="162"/>
      <c r="F55" s="162"/>
      <c r="G55" s="162"/>
    </row>
    <row r="56" spans="1:10" ht="15" customHeight="1">
      <c r="A56" s="95"/>
      <c r="D56" s="37" t="s">
        <v>706</v>
      </c>
      <c r="E56" s="162"/>
      <c r="F56" s="162"/>
    </row>
    <row r="57" spans="1:10" ht="15" customHeight="1">
      <c r="A57" s="95"/>
      <c r="D57" s="37" t="s">
        <v>704</v>
      </c>
      <c r="E57" s="162"/>
      <c r="F57" s="162"/>
    </row>
    <row r="58" spans="1:10" ht="14.25" customHeight="1">
      <c r="A58" s="95"/>
      <c r="D58" s="37" t="s">
        <v>275</v>
      </c>
      <c r="E58" s="162"/>
      <c r="F58" s="162"/>
    </row>
    <row r="59" spans="1:10" ht="14.25" customHeight="1">
      <c r="A59" s="95"/>
      <c r="D59" s="37" t="s">
        <v>689</v>
      </c>
      <c r="E59" s="162"/>
      <c r="F59" s="162"/>
    </row>
    <row r="60" spans="1:10" ht="14.25" customHeight="1">
      <c r="A60" s="95" t="str">
        <f ca="1">IF(Calcu!E3=TRUE,"삭제","")</f>
        <v>삭제</v>
      </c>
      <c r="D60" s="37" t="s">
        <v>276</v>
      </c>
      <c r="E60" s="162"/>
      <c r="F60" s="162"/>
    </row>
    <row r="61" spans="1:10" ht="15" customHeight="1">
      <c r="B61" s="69"/>
      <c r="C61" s="69"/>
      <c r="D61" s="69"/>
      <c r="E61" s="69"/>
      <c r="F61" s="69"/>
      <c r="G61" s="69"/>
      <c r="H61" s="69"/>
      <c r="I61" s="70"/>
      <c r="J61" s="70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2.77734375" style="38" customWidth="1"/>
    <col min="4" max="7" width="13.77734375" style="38" customWidth="1"/>
    <col min="8" max="8" width="2" style="38" bestFit="1" customWidth="1"/>
    <col min="9" max="9" width="5.21875" style="38" bestFit="1" customWidth="1"/>
    <col min="10" max="11" width="2.77734375" style="38" customWidth="1"/>
    <col min="12" max="16384" width="10.77734375" style="38"/>
  </cols>
  <sheetData>
    <row r="1" spans="1:11" s="48" customFormat="1" ht="33" customHeight="1">
      <c r="A1" s="362" t="s">
        <v>57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1" s="48" customFormat="1" ht="33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1" s="48" customFormat="1" ht="12.75" customHeight="1">
      <c r="A3" s="49" t="s">
        <v>56</v>
      </c>
      <c r="B3" s="49"/>
      <c r="C3" s="22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75" t="str">
        <f>" 교   정   번   호(Calibration No) : "&amp;기본정보!H3</f>
        <v xml:space="preserve"> 교   정   번   호(Calibration No) : </v>
      </c>
      <c r="B4" s="75"/>
      <c r="C4" s="74"/>
      <c r="D4" s="74"/>
      <c r="E4" s="74"/>
      <c r="F4" s="71"/>
      <c r="G4" s="74"/>
      <c r="H4" s="74"/>
      <c r="I4" s="73"/>
      <c r="J4" s="72"/>
      <c r="K4" s="71"/>
    </row>
    <row r="5" spans="1:11" s="37" customFormat="1" ht="15" customHeight="1"/>
    <row r="6" spans="1:11" ht="15" customHeight="1">
      <c r="C6" s="39"/>
      <c r="D6" s="51" t="str">
        <f>"○ Description : "&amp;기본정보!C5</f>
        <v xml:space="preserve">○ Description : </v>
      </c>
    </row>
    <row r="7" spans="1:11" ht="15" customHeight="1">
      <c r="C7" s="39"/>
      <c r="D7" s="51" t="str">
        <f>"○ Manufacturer : "&amp;기본정보!C6</f>
        <v xml:space="preserve">○ Manufacturer : </v>
      </c>
    </row>
    <row r="8" spans="1:11" ht="15" customHeight="1">
      <c r="C8" s="39"/>
      <c r="D8" s="51" t="str">
        <f>"○ Model Name : "&amp;기본정보!C7&amp;IF(OR(Calcu!J9=TRUE,Calcu!B3="등급외"),""," / "&amp;Calcu!B3)</f>
        <v>○ Model Name :  / 0</v>
      </c>
    </row>
    <row r="9" spans="1:11" ht="15" customHeight="1">
      <c r="C9" s="39"/>
      <c r="D9" s="51" t="str">
        <f>"○ Serial Number : "&amp;기본정보!C8</f>
        <v xml:space="preserve">○ Serial Number : </v>
      </c>
    </row>
    <row r="10" spans="1:11" ht="15" customHeight="1">
      <c r="C10" s="39"/>
      <c r="D10" s="51"/>
    </row>
    <row r="11" spans="1:11" ht="15" customHeight="1">
      <c r="C11" s="159" t="s">
        <v>277</v>
      </c>
    </row>
    <row r="12" spans="1:11" ht="15" customHeight="1">
      <c r="C12" s="39"/>
      <c r="D12" s="159"/>
    </row>
    <row r="13" spans="1:11" ht="15" customHeight="1">
      <c r="C13" s="39"/>
      <c r="D13" s="160" t="s">
        <v>279</v>
      </c>
      <c r="E13" s="160" t="s">
        <v>96</v>
      </c>
      <c r="F13" s="160" t="s">
        <v>280</v>
      </c>
      <c r="G13" s="160" t="s">
        <v>282</v>
      </c>
      <c r="I13" s="160" t="str">
        <f>IF(Calcu!J$9=FALSE,"","Nominal")</f>
        <v/>
      </c>
    </row>
    <row r="14" spans="1:11" ht="15" customHeight="1">
      <c r="C14" s="39"/>
      <c r="D14" s="160" t="s">
        <v>278</v>
      </c>
      <c r="E14" s="160"/>
      <c r="F14" s="160" t="s">
        <v>281</v>
      </c>
      <c r="G14" s="166" t="s">
        <v>691</v>
      </c>
      <c r="I14" s="160" t="str">
        <f>IF(Calcu!J$9=FALSE,"","Class")</f>
        <v/>
      </c>
    </row>
    <row r="15" spans="1:11" ht="15" customHeight="1">
      <c r="C15" s="39"/>
      <c r="D15" s="161"/>
      <c r="E15" s="161" t="str">
        <f>Calcu!AN17</f>
        <v>mg</v>
      </c>
      <c r="F15" s="161" t="str">
        <f>Calcu!AP17</f>
        <v>g</v>
      </c>
      <c r="G15" s="161" t="str">
        <f>Calcu!AQ17</f>
        <v>mg</v>
      </c>
      <c r="H15" s="100"/>
      <c r="I15" s="100"/>
    </row>
    <row r="16" spans="1:11" ht="15" customHeight="1">
      <c r="A16" s="95" t="str">
        <f>IF(Calcu!AA18=FALSE,"삭제","")</f>
        <v>삭제</v>
      </c>
      <c r="C16" s="39"/>
      <c r="D16" s="104" t="str">
        <f>Calcu!AL18</f>
        <v>0</v>
      </c>
      <c r="E16" s="104" t="e">
        <f ca="1">Calcu!AN18</f>
        <v>#DIV/0!</v>
      </c>
      <c r="F16" s="104" t="e">
        <f ca="1">Calcu!AP18</f>
        <v>#DIV/0!</v>
      </c>
      <c r="G16" s="104" t="e">
        <f ca="1">Calcu!AQ18</f>
        <v>#DIV/0!</v>
      </c>
      <c r="H16" s="104" t="str">
        <f ca="1">Calcu!AS18</f>
        <v/>
      </c>
      <c r="I16" s="38" t="str">
        <f>IF(Calcu!J$9=FALSE,"",Calcu!H18)</f>
        <v/>
      </c>
    </row>
    <row r="17" spans="1:9" ht="15" customHeight="1">
      <c r="A17" s="95" t="str">
        <f>IF(Calcu!AA19=FALSE,"삭제","")</f>
        <v>삭제</v>
      </c>
      <c r="C17" s="39"/>
      <c r="D17" s="104" t="str">
        <f>Calcu!AL19</f>
        <v>0</v>
      </c>
      <c r="E17" s="104" t="e">
        <f ca="1">Calcu!AN19</f>
        <v>#DIV/0!</v>
      </c>
      <c r="F17" s="104" t="e">
        <f ca="1">Calcu!AP19</f>
        <v>#DIV/0!</v>
      </c>
      <c r="G17" s="104" t="e">
        <f ca="1">Calcu!AQ19</f>
        <v>#DIV/0!</v>
      </c>
      <c r="H17" s="104" t="str">
        <f ca="1">Calcu!AS19</f>
        <v/>
      </c>
      <c r="I17" s="38" t="str">
        <f>IF(Calcu!J$9=FALSE,"",Calcu!H19)</f>
        <v/>
      </c>
    </row>
    <row r="18" spans="1:9" ht="15" customHeight="1">
      <c r="A18" s="95" t="str">
        <f>IF(Calcu!AA20=FALSE,"삭제","")</f>
        <v>삭제</v>
      </c>
      <c r="C18" s="39"/>
      <c r="D18" s="104" t="str">
        <f>Calcu!AL20</f>
        <v>0</v>
      </c>
      <c r="E18" s="104" t="e">
        <f ca="1">Calcu!AN20</f>
        <v>#DIV/0!</v>
      </c>
      <c r="F18" s="104" t="e">
        <f ca="1">Calcu!AP20</f>
        <v>#DIV/0!</v>
      </c>
      <c r="G18" s="104" t="e">
        <f ca="1">Calcu!AQ20</f>
        <v>#DIV/0!</v>
      </c>
      <c r="H18" s="104" t="str">
        <f ca="1">Calcu!AS20</f>
        <v/>
      </c>
      <c r="I18" s="38" t="str">
        <f>IF(Calcu!J$9=FALSE,"",Calcu!H20)</f>
        <v/>
      </c>
    </row>
    <row r="19" spans="1:9" ht="15" customHeight="1">
      <c r="A19" s="95" t="str">
        <f>IF(Calcu!AA21=FALSE,"삭제","")</f>
        <v>삭제</v>
      </c>
      <c r="C19" s="39"/>
      <c r="D19" s="104" t="str">
        <f>Calcu!AL21</f>
        <v>0</v>
      </c>
      <c r="E19" s="104" t="e">
        <f ca="1">Calcu!AN21</f>
        <v>#DIV/0!</v>
      </c>
      <c r="F19" s="104" t="e">
        <f ca="1">Calcu!AP21</f>
        <v>#DIV/0!</v>
      </c>
      <c r="G19" s="104" t="e">
        <f ca="1">Calcu!AQ21</f>
        <v>#DIV/0!</v>
      </c>
      <c r="H19" s="104" t="str">
        <f ca="1">Calcu!AS21</f>
        <v/>
      </c>
      <c r="I19" s="38" t="str">
        <f>IF(Calcu!J$9=FALSE,"",Calcu!H21)</f>
        <v/>
      </c>
    </row>
    <row r="20" spans="1:9" ht="15" customHeight="1">
      <c r="A20" s="95" t="str">
        <f>IF(Calcu!AA22=FALSE,"삭제","")</f>
        <v>삭제</v>
      </c>
      <c r="C20" s="39"/>
      <c r="D20" s="104" t="str">
        <f>Calcu!AL22</f>
        <v>0</v>
      </c>
      <c r="E20" s="104" t="e">
        <f ca="1">Calcu!AN22</f>
        <v>#DIV/0!</v>
      </c>
      <c r="F20" s="104" t="e">
        <f ca="1">Calcu!AP22</f>
        <v>#DIV/0!</v>
      </c>
      <c r="G20" s="104" t="e">
        <f ca="1">Calcu!AQ22</f>
        <v>#DIV/0!</v>
      </c>
      <c r="H20" s="104" t="str">
        <f ca="1">Calcu!AS22</f>
        <v/>
      </c>
      <c r="I20" s="38" t="str">
        <f>IF(Calcu!J$9=FALSE,"",Calcu!H22)</f>
        <v/>
      </c>
    </row>
    <row r="21" spans="1:9" ht="15" customHeight="1">
      <c r="A21" s="95" t="str">
        <f>IF(Calcu!AA23=FALSE,"삭제","")</f>
        <v>삭제</v>
      </c>
      <c r="C21" s="39"/>
      <c r="D21" s="104" t="str">
        <f>Calcu!AL23</f>
        <v>0</v>
      </c>
      <c r="E21" s="104" t="e">
        <f ca="1">Calcu!AN23</f>
        <v>#DIV/0!</v>
      </c>
      <c r="F21" s="104" t="e">
        <f ca="1">Calcu!AP23</f>
        <v>#DIV/0!</v>
      </c>
      <c r="G21" s="104" t="e">
        <f ca="1">Calcu!AQ23</f>
        <v>#DIV/0!</v>
      </c>
      <c r="H21" s="104" t="str">
        <f ca="1">Calcu!AS23</f>
        <v/>
      </c>
      <c r="I21" s="38" t="str">
        <f>IF(Calcu!J$9=FALSE,"",Calcu!H23)</f>
        <v/>
      </c>
    </row>
    <row r="22" spans="1:9" ht="15" customHeight="1">
      <c r="A22" s="95" t="str">
        <f>IF(Calcu!AA24=FALSE,"삭제","")</f>
        <v>삭제</v>
      </c>
      <c r="C22" s="39"/>
      <c r="D22" s="104" t="str">
        <f>Calcu!AL24</f>
        <v>0</v>
      </c>
      <c r="E22" s="104" t="e">
        <f ca="1">Calcu!AN24</f>
        <v>#DIV/0!</v>
      </c>
      <c r="F22" s="104" t="e">
        <f ca="1">Calcu!AP24</f>
        <v>#DIV/0!</v>
      </c>
      <c r="G22" s="104" t="e">
        <f ca="1">Calcu!AQ24</f>
        <v>#DIV/0!</v>
      </c>
      <c r="H22" s="104" t="str">
        <f ca="1">Calcu!AS24</f>
        <v/>
      </c>
      <c r="I22" s="38" t="str">
        <f>IF(Calcu!J$9=FALSE,"",Calcu!H24)</f>
        <v/>
      </c>
    </row>
    <row r="23" spans="1:9" ht="15" customHeight="1">
      <c r="A23" s="95" t="str">
        <f>IF(Calcu!AA25=FALSE,"삭제","")</f>
        <v>삭제</v>
      </c>
      <c r="C23" s="39"/>
      <c r="D23" s="104" t="str">
        <f>Calcu!AL25</f>
        <v>0</v>
      </c>
      <c r="E23" s="104" t="e">
        <f ca="1">Calcu!AN25</f>
        <v>#DIV/0!</v>
      </c>
      <c r="F23" s="104" t="e">
        <f ca="1">Calcu!AP25</f>
        <v>#DIV/0!</v>
      </c>
      <c r="G23" s="104" t="e">
        <f ca="1">Calcu!AQ25</f>
        <v>#DIV/0!</v>
      </c>
      <c r="H23" s="104" t="str">
        <f ca="1">Calcu!AS25</f>
        <v/>
      </c>
      <c r="I23" s="38" t="str">
        <f>IF(Calcu!J$9=FALSE,"",Calcu!H25)</f>
        <v/>
      </c>
    </row>
    <row r="24" spans="1:9" ht="15" customHeight="1">
      <c r="A24" s="95" t="str">
        <f>IF(Calcu!AA26=FALSE,"삭제","")</f>
        <v>삭제</v>
      </c>
      <c r="C24" s="39"/>
      <c r="D24" s="104" t="str">
        <f>Calcu!AL26</f>
        <v>0</v>
      </c>
      <c r="E24" s="104" t="e">
        <f ca="1">Calcu!AN26</f>
        <v>#DIV/0!</v>
      </c>
      <c r="F24" s="104" t="e">
        <f ca="1">Calcu!AP26</f>
        <v>#DIV/0!</v>
      </c>
      <c r="G24" s="104" t="e">
        <f ca="1">Calcu!AQ26</f>
        <v>#DIV/0!</v>
      </c>
      <c r="H24" s="104" t="str">
        <f ca="1">Calcu!AS26</f>
        <v/>
      </c>
      <c r="I24" s="38" t="str">
        <f>IF(Calcu!J$9=FALSE,"",Calcu!H26)</f>
        <v/>
      </c>
    </row>
    <row r="25" spans="1:9" ht="15" customHeight="1">
      <c r="A25" s="95" t="str">
        <f>IF(Calcu!AA27=FALSE,"삭제","")</f>
        <v>삭제</v>
      </c>
      <c r="C25" s="39"/>
      <c r="D25" s="104" t="str">
        <f>Calcu!AL27</f>
        <v>0</v>
      </c>
      <c r="E25" s="104" t="e">
        <f ca="1">Calcu!AN27</f>
        <v>#DIV/0!</v>
      </c>
      <c r="F25" s="104" t="e">
        <f ca="1">Calcu!AP27</f>
        <v>#DIV/0!</v>
      </c>
      <c r="G25" s="104" t="e">
        <f ca="1">Calcu!AQ27</f>
        <v>#DIV/0!</v>
      </c>
      <c r="H25" s="104" t="str">
        <f ca="1">Calcu!AS27</f>
        <v/>
      </c>
      <c r="I25" s="38" t="str">
        <f>IF(Calcu!J$9=FALSE,"",Calcu!H27)</f>
        <v/>
      </c>
    </row>
    <row r="26" spans="1:9" ht="15" customHeight="1">
      <c r="A26" s="95" t="str">
        <f>IF(Calcu!AA28=FALSE,"삭제","")</f>
        <v>삭제</v>
      </c>
      <c r="C26" s="39"/>
      <c r="D26" s="104" t="str">
        <f>Calcu!AL28</f>
        <v>0</v>
      </c>
      <c r="E26" s="104" t="e">
        <f ca="1">Calcu!AN28</f>
        <v>#DIV/0!</v>
      </c>
      <c r="F26" s="104" t="e">
        <f ca="1">Calcu!AP28</f>
        <v>#DIV/0!</v>
      </c>
      <c r="G26" s="104" t="e">
        <f ca="1">Calcu!AQ28</f>
        <v>#DIV/0!</v>
      </c>
      <c r="H26" s="104" t="str">
        <f ca="1">Calcu!AS28</f>
        <v/>
      </c>
      <c r="I26" s="38" t="str">
        <f>IF(Calcu!J$9=FALSE,"",Calcu!H28)</f>
        <v/>
      </c>
    </row>
    <row r="27" spans="1:9" ht="15" customHeight="1">
      <c r="A27" s="95" t="str">
        <f>IF(Calcu!AA29=FALSE,"삭제","")</f>
        <v>삭제</v>
      </c>
      <c r="C27" s="39"/>
      <c r="D27" s="104" t="str">
        <f>Calcu!AL29</f>
        <v>0</v>
      </c>
      <c r="E27" s="104" t="e">
        <f ca="1">Calcu!AN29</f>
        <v>#DIV/0!</v>
      </c>
      <c r="F27" s="104" t="e">
        <f ca="1">Calcu!AP29</f>
        <v>#DIV/0!</v>
      </c>
      <c r="G27" s="104" t="e">
        <f ca="1">Calcu!AQ29</f>
        <v>#DIV/0!</v>
      </c>
      <c r="H27" s="104" t="str">
        <f ca="1">Calcu!AS29</f>
        <v/>
      </c>
      <c r="I27" s="38" t="str">
        <f>IF(Calcu!J$9=FALSE,"",Calcu!H29)</f>
        <v/>
      </c>
    </row>
    <row r="28" spans="1:9" ht="15" customHeight="1">
      <c r="A28" s="95" t="str">
        <f>IF(Calcu!AA30=FALSE,"삭제","")</f>
        <v>삭제</v>
      </c>
      <c r="C28" s="39"/>
      <c r="D28" s="104" t="str">
        <f>Calcu!AL30</f>
        <v>0</v>
      </c>
      <c r="E28" s="104" t="e">
        <f ca="1">Calcu!AN30</f>
        <v>#DIV/0!</v>
      </c>
      <c r="F28" s="104" t="e">
        <f ca="1">Calcu!AP30</f>
        <v>#DIV/0!</v>
      </c>
      <c r="G28" s="104" t="e">
        <f ca="1">Calcu!AQ30</f>
        <v>#DIV/0!</v>
      </c>
      <c r="H28" s="104" t="str">
        <f ca="1">Calcu!AS30</f>
        <v/>
      </c>
      <c r="I28" s="38" t="str">
        <f>IF(Calcu!J$9=FALSE,"",Calcu!H30)</f>
        <v/>
      </c>
    </row>
    <row r="29" spans="1:9" ht="15" customHeight="1">
      <c r="A29" s="95" t="str">
        <f>IF(Calcu!AA31=FALSE,"삭제","")</f>
        <v>삭제</v>
      </c>
      <c r="C29" s="39"/>
      <c r="D29" s="104" t="str">
        <f>Calcu!AL31</f>
        <v>0</v>
      </c>
      <c r="E29" s="104" t="e">
        <f ca="1">Calcu!AN31</f>
        <v>#DIV/0!</v>
      </c>
      <c r="F29" s="104" t="e">
        <f ca="1">Calcu!AP31</f>
        <v>#DIV/0!</v>
      </c>
      <c r="G29" s="104" t="e">
        <f ca="1">Calcu!AQ31</f>
        <v>#DIV/0!</v>
      </c>
      <c r="H29" s="104" t="str">
        <f ca="1">Calcu!AS31</f>
        <v/>
      </c>
      <c r="I29" s="38" t="str">
        <f>IF(Calcu!J$9=FALSE,"",Calcu!H31)</f>
        <v/>
      </c>
    </row>
    <row r="30" spans="1:9" ht="15" customHeight="1">
      <c r="A30" s="95" t="str">
        <f>IF(Calcu!AA32=FALSE,"삭제","")</f>
        <v>삭제</v>
      </c>
      <c r="C30" s="39"/>
      <c r="D30" s="104" t="str">
        <f>Calcu!AL32</f>
        <v>0</v>
      </c>
      <c r="E30" s="104" t="e">
        <f ca="1">Calcu!AN32</f>
        <v>#DIV/0!</v>
      </c>
      <c r="F30" s="104" t="e">
        <f ca="1">Calcu!AP32</f>
        <v>#DIV/0!</v>
      </c>
      <c r="G30" s="104" t="e">
        <f ca="1">Calcu!AQ32</f>
        <v>#DIV/0!</v>
      </c>
      <c r="H30" s="104" t="str">
        <f ca="1">Calcu!AS32</f>
        <v/>
      </c>
      <c r="I30" s="38" t="str">
        <f>IF(Calcu!J$9=FALSE,"",Calcu!H32)</f>
        <v/>
      </c>
    </row>
    <row r="31" spans="1:9" ht="15" customHeight="1">
      <c r="A31" s="95" t="str">
        <f>IF(Calcu!AA33=FALSE,"삭제","")</f>
        <v>삭제</v>
      </c>
      <c r="C31" s="39"/>
      <c r="D31" s="104" t="str">
        <f>Calcu!AL33</f>
        <v>0</v>
      </c>
      <c r="E31" s="104" t="e">
        <f ca="1">Calcu!AN33</f>
        <v>#DIV/0!</v>
      </c>
      <c r="F31" s="104" t="e">
        <f ca="1">Calcu!AP33</f>
        <v>#DIV/0!</v>
      </c>
      <c r="G31" s="104" t="e">
        <f ca="1">Calcu!AQ33</f>
        <v>#DIV/0!</v>
      </c>
      <c r="H31" s="104" t="str">
        <f ca="1">Calcu!AS33</f>
        <v/>
      </c>
      <c r="I31" s="38" t="str">
        <f>IF(Calcu!J$9=FALSE,"",Calcu!H33)</f>
        <v/>
      </c>
    </row>
    <row r="32" spans="1:9" ht="15" customHeight="1">
      <c r="A32" s="95" t="str">
        <f>IF(Calcu!AA34=FALSE,"삭제","")</f>
        <v>삭제</v>
      </c>
      <c r="C32" s="39"/>
      <c r="D32" s="104" t="str">
        <f>Calcu!AL34</f>
        <v>0</v>
      </c>
      <c r="E32" s="104" t="e">
        <f ca="1">Calcu!AN34</f>
        <v>#DIV/0!</v>
      </c>
      <c r="F32" s="104" t="e">
        <f ca="1">Calcu!AP34</f>
        <v>#DIV/0!</v>
      </c>
      <c r="G32" s="104" t="e">
        <f ca="1">Calcu!AQ34</f>
        <v>#DIV/0!</v>
      </c>
      <c r="H32" s="104" t="str">
        <f ca="1">Calcu!AS34</f>
        <v/>
      </c>
      <c r="I32" s="38" t="str">
        <f>IF(Calcu!J$9=FALSE,"",Calcu!H34)</f>
        <v/>
      </c>
    </row>
    <row r="33" spans="1:9" ht="15" customHeight="1">
      <c r="A33" s="95" t="str">
        <f>IF(Calcu!AA35=FALSE,"삭제","")</f>
        <v>삭제</v>
      </c>
      <c r="C33" s="39"/>
      <c r="D33" s="104" t="str">
        <f>Calcu!AL35</f>
        <v>0</v>
      </c>
      <c r="E33" s="104" t="e">
        <f ca="1">Calcu!AN35</f>
        <v>#DIV/0!</v>
      </c>
      <c r="F33" s="104" t="e">
        <f ca="1">Calcu!AP35</f>
        <v>#DIV/0!</v>
      </c>
      <c r="G33" s="104" t="e">
        <f ca="1">Calcu!AQ35</f>
        <v>#DIV/0!</v>
      </c>
      <c r="H33" s="104" t="str">
        <f ca="1">Calcu!AS35</f>
        <v/>
      </c>
      <c r="I33" s="38" t="str">
        <f>IF(Calcu!J$9=FALSE,"",Calcu!H35)</f>
        <v/>
      </c>
    </row>
    <row r="34" spans="1:9" ht="15" customHeight="1">
      <c r="A34" s="95" t="str">
        <f>IF(Calcu!AA36=FALSE,"삭제","")</f>
        <v>삭제</v>
      </c>
      <c r="C34" s="39"/>
      <c r="D34" s="104" t="str">
        <f>Calcu!AL36</f>
        <v>0</v>
      </c>
      <c r="E34" s="104" t="e">
        <f ca="1">Calcu!AN36</f>
        <v>#DIV/0!</v>
      </c>
      <c r="F34" s="104" t="e">
        <f ca="1">Calcu!AP36</f>
        <v>#DIV/0!</v>
      </c>
      <c r="G34" s="104" t="e">
        <f ca="1">Calcu!AQ36</f>
        <v>#DIV/0!</v>
      </c>
      <c r="H34" s="104" t="str">
        <f ca="1">Calcu!AS36</f>
        <v/>
      </c>
      <c r="I34" s="38" t="str">
        <f>IF(Calcu!J$9=FALSE,"",Calcu!H36)</f>
        <v/>
      </c>
    </row>
    <row r="35" spans="1:9" ht="15" customHeight="1">
      <c r="A35" s="95" t="str">
        <f>IF(Calcu!AA37=FALSE,"삭제","")</f>
        <v>삭제</v>
      </c>
      <c r="C35" s="39"/>
      <c r="D35" s="104" t="str">
        <f>Calcu!AL37</f>
        <v>0</v>
      </c>
      <c r="E35" s="104" t="e">
        <f ca="1">Calcu!AN37</f>
        <v>#DIV/0!</v>
      </c>
      <c r="F35" s="104" t="e">
        <f ca="1">Calcu!AP37</f>
        <v>#DIV/0!</v>
      </c>
      <c r="G35" s="104" t="e">
        <f ca="1">Calcu!AQ37</f>
        <v>#DIV/0!</v>
      </c>
      <c r="H35" s="104" t="str">
        <f ca="1">Calcu!AS37</f>
        <v/>
      </c>
      <c r="I35" s="38" t="str">
        <f>IF(Calcu!J$9=FALSE,"",Calcu!H37)</f>
        <v/>
      </c>
    </row>
    <row r="36" spans="1:9" ht="15" customHeight="1">
      <c r="A36" s="95" t="str">
        <f>IF(Calcu!AA38=FALSE,"삭제","")</f>
        <v>삭제</v>
      </c>
      <c r="C36" s="39"/>
      <c r="D36" s="104" t="str">
        <f>Calcu!AL38</f>
        <v>0</v>
      </c>
      <c r="E36" s="104" t="e">
        <f ca="1">Calcu!AN38</f>
        <v>#DIV/0!</v>
      </c>
      <c r="F36" s="104" t="e">
        <f ca="1">Calcu!AP38</f>
        <v>#DIV/0!</v>
      </c>
      <c r="G36" s="104" t="e">
        <f ca="1">Calcu!AQ38</f>
        <v>#DIV/0!</v>
      </c>
      <c r="H36" s="104" t="str">
        <f ca="1">Calcu!AS38</f>
        <v/>
      </c>
      <c r="I36" s="38" t="str">
        <f>IF(Calcu!J$9=FALSE,"",Calcu!H38)</f>
        <v/>
      </c>
    </row>
    <row r="37" spans="1:9" ht="15" customHeight="1">
      <c r="A37" s="95" t="str">
        <f>IF(Calcu!AA39=FALSE,"삭제","")</f>
        <v>삭제</v>
      </c>
      <c r="C37" s="39"/>
      <c r="D37" s="104" t="str">
        <f>Calcu!AL39</f>
        <v>0</v>
      </c>
      <c r="E37" s="104" t="e">
        <f ca="1">Calcu!AN39</f>
        <v>#DIV/0!</v>
      </c>
      <c r="F37" s="104" t="e">
        <f ca="1">Calcu!AP39</f>
        <v>#DIV/0!</v>
      </c>
      <c r="G37" s="104" t="e">
        <f ca="1">Calcu!AQ39</f>
        <v>#DIV/0!</v>
      </c>
      <c r="H37" s="104" t="str">
        <f ca="1">Calcu!AS39</f>
        <v/>
      </c>
      <c r="I37" s="38" t="str">
        <f>IF(Calcu!J$9=FALSE,"",Calcu!H39)</f>
        <v/>
      </c>
    </row>
    <row r="38" spans="1:9" ht="15" customHeight="1">
      <c r="A38" s="95" t="str">
        <f>IF(Calcu!AA40=FALSE,"삭제","")</f>
        <v>삭제</v>
      </c>
      <c r="C38" s="39"/>
      <c r="D38" s="104" t="str">
        <f>Calcu!AL40</f>
        <v>0</v>
      </c>
      <c r="E38" s="104" t="e">
        <f ca="1">Calcu!AN40</f>
        <v>#DIV/0!</v>
      </c>
      <c r="F38" s="104" t="e">
        <f ca="1">Calcu!AP40</f>
        <v>#DIV/0!</v>
      </c>
      <c r="G38" s="104" t="e">
        <f ca="1">Calcu!AQ40</f>
        <v>#DIV/0!</v>
      </c>
      <c r="H38" s="104" t="str">
        <f ca="1">Calcu!AS40</f>
        <v/>
      </c>
      <c r="I38" s="38" t="str">
        <f>IF(Calcu!J$9=FALSE,"",Calcu!H40)</f>
        <v/>
      </c>
    </row>
    <row r="39" spans="1:9" ht="15" customHeight="1">
      <c r="A39" s="95" t="str">
        <f>IF(Calcu!AA41=FALSE,"삭제","")</f>
        <v>삭제</v>
      </c>
      <c r="C39" s="39"/>
      <c r="D39" s="104" t="str">
        <f>Calcu!AL41</f>
        <v>0</v>
      </c>
      <c r="E39" s="104" t="e">
        <f ca="1">Calcu!AN41</f>
        <v>#DIV/0!</v>
      </c>
      <c r="F39" s="104" t="e">
        <f ca="1">Calcu!AP41</f>
        <v>#DIV/0!</v>
      </c>
      <c r="G39" s="104" t="e">
        <f ca="1">Calcu!AQ41</f>
        <v>#DIV/0!</v>
      </c>
      <c r="H39" s="104" t="str">
        <f ca="1">Calcu!AS41</f>
        <v/>
      </c>
      <c r="I39" s="38" t="str">
        <f>IF(Calcu!J$9=FALSE,"",Calcu!H41)</f>
        <v/>
      </c>
    </row>
    <row r="40" spans="1:9" ht="15" customHeight="1">
      <c r="A40" s="95" t="str">
        <f>IF(Calcu!AA42=FALSE,"삭제","")</f>
        <v>삭제</v>
      </c>
      <c r="C40" s="39"/>
      <c r="D40" s="104" t="str">
        <f>Calcu!AL42</f>
        <v>0</v>
      </c>
      <c r="E40" s="104" t="e">
        <f ca="1">Calcu!AN42</f>
        <v>#DIV/0!</v>
      </c>
      <c r="F40" s="104" t="e">
        <f ca="1">Calcu!AP42</f>
        <v>#DIV/0!</v>
      </c>
      <c r="G40" s="104" t="e">
        <f ca="1">Calcu!AQ42</f>
        <v>#DIV/0!</v>
      </c>
      <c r="H40" s="104" t="str">
        <f ca="1">Calcu!AS42</f>
        <v/>
      </c>
      <c r="I40" s="38" t="str">
        <f>IF(Calcu!J$9=FALSE,"",Calcu!H42)</f>
        <v/>
      </c>
    </row>
    <row r="41" spans="1:9" ht="15" customHeight="1">
      <c r="A41" s="95" t="str">
        <f>IF(Calcu!AA43=FALSE,"삭제","")</f>
        <v>삭제</v>
      </c>
      <c r="C41" s="39"/>
      <c r="D41" s="104" t="str">
        <f>Calcu!AL43</f>
        <v>0</v>
      </c>
      <c r="E41" s="104" t="e">
        <f ca="1">Calcu!AN43</f>
        <v>#DIV/0!</v>
      </c>
      <c r="F41" s="104" t="e">
        <f ca="1">Calcu!AP43</f>
        <v>#DIV/0!</v>
      </c>
      <c r="G41" s="104" t="e">
        <f ca="1">Calcu!AQ43</f>
        <v>#DIV/0!</v>
      </c>
      <c r="H41" s="104" t="str">
        <f ca="1">Calcu!AS43</f>
        <v/>
      </c>
      <c r="I41" s="38" t="str">
        <f>IF(Calcu!J$9=FALSE,"",Calcu!H43)</f>
        <v/>
      </c>
    </row>
    <row r="42" spans="1:9" ht="15" customHeight="1">
      <c r="A42" s="95" t="str">
        <f>IF(Calcu!AA44=FALSE,"삭제","")</f>
        <v>삭제</v>
      </c>
      <c r="C42" s="39"/>
      <c r="D42" s="104" t="str">
        <f>Calcu!AL44</f>
        <v>0</v>
      </c>
      <c r="E42" s="104" t="e">
        <f ca="1">Calcu!AN44</f>
        <v>#DIV/0!</v>
      </c>
      <c r="F42" s="104" t="e">
        <f ca="1">Calcu!AP44</f>
        <v>#DIV/0!</v>
      </c>
      <c r="G42" s="104" t="e">
        <f ca="1">Calcu!AQ44</f>
        <v>#DIV/0!</v>
      </c>
      <c r="H42" s="104" t="str">
        <f ca="1">Calcu!AS44</f>
        <v/>
      </c>
      <c r="I42" s="38" t="str">
        <f>IF(Calcu!J$9=FALSE,"",Calcu!H44)</f>
        <v/>
      </c>
    </row>
    <row r="43" spans="1:9" ht="15" customHeight="1">
      <c r="A43" s="95" t="str">
        <f>IF(Calcu!AA45=FALSE,"삭제","")</f>
        <v>삭제</v>
      </c>
      <c r="C43" s="39"/>
      <c r="D43" s="104" t="str">
        <f>Calcu!AL45</f>
        <v>0</v>
      </c>
      <c r="E43" s="104" t="e">
        <f ca="1">Calcu!AN45</f>
        <v>#DIV/0!</v>
      </c>
      <c r="F43" s="104" t="e">
        <f ca="1">Calcu!AP45</f>
        <v>#DIV/0!</v>
      </c>
      <c r="G43" s="104" t="e">
        <f ca="1">Calcu!AQ45</f>
        <v>#DIV/0!</v>
      </c>
      <c r="H43" s="104" t="str">
        <f ca="1">Calcu!AS45</f>
        <v/>
      </c>
      <c r="I43" s="38" t="str">
        <f>IF(Calcu!J$9=FALSE,"",Calcu!H45)</f>
        <v/>
      </c>
    </row>
    <row r="44" spans="1:9" ht="15" customHeight="1">
      <c r="A44" s="95" t="str">
        <f>IF(Calcu!AA46=FALSE,"삭제","")</f>
        <v>삭제</v>
      </c>
      <c r="C44" s="39"/>
      <c r="D44" s="104" t="str">
        <f>Calcu!AL46</f>
        <v>0</v>
      </c>
      <c r="E44" s="104" t="e">
        <f ca="1">Calcu!AN46</f>
        <v>#DIV/0!</v>
      </c>
      <c r="F44" s="104" t="e">
        <f ca="1">Calcu!AP46</f>
        <v>#DIV/0!</v>
      </c>
      <c r="G44" s="104" t="e">
        <f ca="1">Calcu!AQ46</f>
        <v>#DIV/0!</v>
      </c>
      <c r="H44" s="104" t="str">
        <f ca="1">Calcu!AS46</f>
        <v/>
      </c>
      <c r="I44" s="38" t="str">
        <f>IF(Calcu!J$9=FALSE,"",Calcu!H46)</f>
        <v/>
      </c>
    </row>
    <row r="45" spans="1:9" ht="15" customHeight="1">
      <c r="A45" s="95" t="str">
        <f>IF(Calcu!AA47=FALSE,"삭제","")</f>
        <v>삭제</v>
      </c>
      <c r="C45" s="39"/>
      <c r="D45" s="104" t="str">
        <f>Calcu!AL47</f>
        <v>0</v>
      </c>
      <c r="E45" s="104" t="e">
        <f ca="1">Calcu!AN47</f>
        <v>#DIV/0!</v>
      </c>
      <c r="F45" s="104" t="e">
        <f ca="1">Calcu!AP47</f>
        <v>#DIV/0!</v>
      </c>
      <c r="G45" s="104" t="e">
        <f ca="1">Calcu!AQ47</f>
        <v>#DIV/0!</v>
      </c>
      <c r="H45" s="104" t="str">
        <f ca="1">Calcu!AS47</f>
        <v/>
      </c>
      <c r="I45" s="38" t="str">
        <f>IF(Calcu!J$9=FALSE,"",Calcu!H47)</f>
        <v/>
      </c>
    </row>
    <row r="46" spans="1:9" ht="15" customHeight="1">
      <c r="A46" s="95" t="str">
        <f>IF(Calcu!AA48=FALSE,"삭제","")</f>
        <v>삭제</v>
      </c>
      <c r="C46" s="39"/>
      <c r="D46" s="104" t="str">
        <f>Calcu!AL48</f>
        <v>0</v>
      </c>
      <c r="E46" s="104" t="e">
        <f ca="1">Calcu!AN48</f>
        <v>#DIV/0!</v>
      </c>
      <c r="F46" s="104" t="e">
        <f ca="1">Calcu!AP48</f>
        <v>#DIV/0!</v>
      </c>
      <c r="G46" s="104" t="e">
        <f ca="1">Calcu!AQ48</f>
        <v>#DIV/0!</v>
      </c>
      <c r="H46" s="104" t="str">
        <f ca="1">Calcu!AS48</f>
        <v/>
      </c>
      <c r="I46" s="38" t="str">
        <f>IF(Calcu!J$9=FALSE,"",Calcu!H48)</f>
        <v/>
      </c>
    </row>
    <row r="47" spans="1:9" ht="15" customHeight="1">
      <c r="A47" s="95" t="str">
        <f>IF(Calcu!AA49=FALSE,"삭제","")</f>
        <v>삭제</v>
      </c>
      <c r="C47" s="39"/>
      <c r="D47" s="104" t="str">
        <f>Calcu!AL49</f>
        <v>0</v>
      </c>
      <c r="E47" s="104" t="e">
        <f ca="1">Calcu!AN49</f>
        <v>#DIV/0!</v>
      </c>
      <c r="F47" s="104" t="e">
        <f ca="1">Calcu!AP49</f>
        <v>#DIV/0!</v>
      </c>
      <c r="G47" s="104" t="e">
        <f ca="1">Calcu!AQ49</f>
        <v>#DIV/0!</v>
      </c>
      <c r="H47" s="104" t="str">
        <f ca="1">Calcu!AS49</f>
        <v/>
      </c>
      <c r="I47" s="38" t="str">
        <f>IF(Calcu!J$9=FALSE,"",Calcu!H49)</f>
        <v/>
      </c>
    </row>
    <row r="48" spans="1:9" ht="15" customHeight="1">
      <c r="A48" s="95" t="str">
        <f>IF(Calcu!AA50=FALSE,"삭제","")</f>
        <v>삭제</v>
      </c>
      <c r="C48" s="39"/>
      <c r="D48" s="104" t="str">
        <f>Calcu!AL50</f>
        <v>0</v>
      </c>
      <c r="E48" s="104" t="e">
        <f ca="1">Calcu!AN50</f>
        <v>#DIV/0!</v>
      </c>
      <c r="F48" s="104" t="e">
        <f ca="1">Calcu!AP50</f>
        <v>#DIV/0!</v>
      </c>
      <c r="G48" s="104" t="e">
        <f ca="1">Calcu!AQ50</f>
        <v>#DIV/0!</v>
      </c>
      <c r="H48" s="104" t="str">
        <f ca="1">Calcu!AS50</f>
        <v/>
      </c>
      <c r="I48" s="38" t="str">
        <f>IF(Calcu!J$9=FALSE,"",Calcu!H50)</f>
        <v/>
      </c>
    </row>
    <row r="49" spans="1:10" ht="15" customHeight="1">
      <c r="A49" s="95" t="str">
        <f>IF(Calcu!AA51=FALSE,"삭제","")</f>
        <v>삭제</v>
      </c>
      <c r="C49" s="39"/>
      <c r="D49" s="104" t="str">
        <f>Calcu!AL51</f>
        <v>0</v>
      </c>
      <c r="E49" s="104" t="e">
        <f ca="1">Calcu!AN51</f>
        <v>#DIV/0!</v>
      </c>
      <c r="F49" s="104" t="e">
        <f ca="1">Calcu!AP51</f>
        <v>#DIV/0!</v>
      </c>
      <c r="G49" s="104" t="e">
        <f ca="1">Calcu!AQ51</f>
        <v>#DIV/0!</v>
      </c>
      <c r="H49" s="104" t="str">
        <f ca="1">Calcu!AS51</f>
        <v/>
      </c>
      <c r="I49" s="38" t="str">
        <f>IF(Calcu!J$9=FALSE,"",Calcu!H51)</f>
        <v/>
      </c>
    </row>
    <row r="50" spans="1:10" ht="15" customHeight="1">
      <c r="A50" s="95" t="str">
        <f>IF(Calcu!AA52=FALSE,"삭제","")</f>
        <v>삭제</v>
      </c>
      <c r="C50" s="39"/>
      <c r="D50" s="104" t="str">
        <f>Calcu!AL52</f>
        <v>0</v>
      </c>
      <c r="E50" s="104" t="e">
        <f ca="1">Calcu!AN52</f>
        <v>#DIV/0!</v>
      </c>
      <c r="F50" s="104" t="e">
        <f ca="1">Calcu!AP52</f>
        <v>#DIV/0!</v>
      </c>
      <c r="G50" s="104" t="e">
        <f ca="1">Calcu!AQ52</f>
        <v>#DIV/0!</v>
      </c>
      <c r="H50" s="104" t="str">
        <f ca="1">Calcu!AS52</f>
        <v/>
      </c>
      <c r="I50" s="38" t="str">
        <f>IF(Calcu!J$9=FALSE,"",Calcu!H52)</f>
        <v/>
      </c>
    </row>
    <row r="51" spans="1:10" ht="15" customHeight="1">
      <c r="A51" s="95" t="str">
        <f>IF(Calcu!AA53=FALSE,"삭제","")</f>
        <v>삭제</v>
      </c>
      <c r="C51" s="39"/>
      <c r="D51" s="104" t="str">
        <f>Calcu!AL53</f>
        <v>0</v>
      </c>
      <c r="E51" s="104" t="e">
        <f ca="1">Calcu!AN53</f>
        <v>#DIV/0!</v>
      </c>
      <c r="F51" s="104" t="e">
        <f ca="1">Calcu!AP53</f>
        <v>#DIV/0!</v>
      </c>
      <c r="G51" s="104" t="e">
        <f ca="1">Calcu!AQ53</f>
        <v>#DIV/0!</v>
      </c>
      <c r="H51" s="104" t="str">
        <f ca="1">Calcu!AS53</f>
        <v/>
      </c>
      <c r="I51" s="38" t="str">
        <f>IF(Calcu!J$9=FALSE,"",Calcu!H53)</f>
        <v/>
      </c>
    </row>
    <row r="52" spans="1:10" ht="15" customHeight="1">
      <c r="A52" s="95" t="str">
        <f>IF(Calcu!AA54=FALSE,"삭제","")</f>
        <v>삭제</v>
      </c>
      <c r="C52" s="39"/>
      <c r="D52" s="104" t="str">
        <f>Calcu!AL54</f>
        <v>0</v>
      </c>
      <c r="E52" s="104" t="e">
        <f ca="1">Calcu!AN54</f>
        <v>#DIV/0!</v>
      </c>
      <c r="F52" s="104" t="e">
        <f ca="1">Calcu!AP54</f>
        <v>#DIV/0!</v>
      </c>
      <c r="G52" s="104" t="e">
        <f ca="1">Calcu!AQ54</f>
        <v>#DIV/0!</v>
      </c>
      <c r="H52" s="104" t="str">
        <f ca="1">Calcu!AS54</f>
        <v/>
      </c>
      <c r="I52" s="38" t="str">
        <f>IF(Calcu!J$9=FALSE,"",Calcu!H54)</f>
        <v/>
      </c>
    </row>
    <row r="53" spans="1:10" ht="15" customHeight="1">
      <c r="A53" s="95" t="str">
        <f>IF(Calcu!AA55=FALSE,"삭제","")</f>
        <v>삭제</v>
      </c>
      <c r="C53" s="39"/>
      <c r="D53" s="104" t="str">
        <f>Calcu!AL55</f>
        <v>0</v>
      </c>
      <c r="E53" s="104" t="e">
        <f ca="1">Calcu!AN55</f>
        <v>#DIV/0!</v>
      </c>
      <c r="F53" s="104" t="e">
        <f ca="1">Calcu!AP55</f>
        <v>#DIV/0!</v>
      </c>
      <c r="G53" s="104" t="e">
        <f ca="1">Calcu!AQ55</f>
        <v>#DIV/0!</v>
      </c>
      <c r="H53" s="104" t="str">
        <f ca="1">Calcu!AS55</f>
        <v/>
      </c>
      <c r="I53" s="38" t="str">
        <f>IF(Calcu!J$9=FALSE,"",Calcu!H55)</f>
        <v/>
      </c>
    </row>
    <row r="54" spans="1:10" ht="15" customHeight="1">
      <c r="A54" s="95" t="str">
        <f>IF(Calcu!AA56=FALSE,"삭제","")</f>
        <v>삭제</v>
      </c>
      <c r="C54" s="39"/>
      <c r="D54" s="104" t="str">
        <f>Calcu!AL56</f>
        <v>0</v>
      </c>
      <c r="E54" s="104" t="e">
        <f ca="1">Calcu!AN56</f>
        <v>#DIV/0!</v>
      </c>
      <c r="F54" s="104" t="e">
        <f ca="1">Calcu!AP56</f>
        <v>#DIV/0!</v>
      </c>
      <c r="G54" s="104" t="e">
        <f ca="1">Calcu!AQ56</f>
        <v>#DIV/0!</v>
      </c>
      <c r="H54" s="104" t="str">
        <f ca="1">Calcu!AS56</f>
        <v/>
      </c>
      <c r="I54" s="38" t="str">
        <f>IF(Calcu!J$9=FALSE,"",Calcu!H56)</f>
        <v/>
      </c>
    </row>
    <row r="55" spans="1:10" ht="15" customHeight="1">
      <c r="A55" s="95" t="str">
        <f>IF(Calcu!AA57=FALSE,"삭제","")</f>
        <v>삭제</v>
      </c>
      <c r="C55" s="39"/>
      <c r="D55" s="104" t="str">
        <f>Calcu!AL57</f>
        <v>0</v>
      </c>
      <c r="E55" s="104" t="e">
        <f ca="1">Calcu!AN57</f>
        <v>#DIV/0!</v>
      </c>
      <c r="F55" s="104" t="e">
        <f ca="1">Calcu!AP57</f>
        <v>#DIV/0!</v>
      </c>
      <c r="G55" s="104" t="e">
        <f ca="1">Calcu!AQ57</f>
        <v>#DIV/0!</v>
      </c>
      <c r="H55" s="104" t="str">
        <f ca="1">Calcu!AS57</f>
        <v/>
      </c>
      <c r="I55" s="38" t="str">
        <f>IF(Calcu!J$9=FALSE,"",Calcu!H57)</f>
        <v/>
      </c>
    </row>
    <row r="56" spans="1:10" ht="15" customHeight="1">
      <c r="A56" s="95"/>
      <c r="C56" s="39"/>
      <c r="D56" s="162"/>
      <c r="E56" s="162"/>
      <c r="F56" s="162"/>
      <c r="G56" s="162"/>
    </row>
    <row r="57" spans="1:10" ht="15" customHeight="1">
      <c r="A57" s="95"/>
      <c r="D57" s="164" t="s">
        <v>649</v>
      </c>
      <c r="E57" s="162"/>
      <c r="F57" s="162"/>
    </row>
    <row r="58" spans="1:10" ht="15" customHeight="1">
      <c r="A58" s="95"/>
      <c r="D58" s="164" t="s">
        <v>705</v>
      </c>
      <c r="E58" s="162"/>
      <c r="F58" s="162"/>
    </row>
    <row r="59" spans="1:10" ht="14.25" customHeight="1">
      <c r="A59" s="95"/>
      <c r="D59" s="37" t="s">
        <v>283</v>
      </c>
      <c r="E59" s="162"/>
      <c r="F59" s="162"/>
    </row>
    <row r="60" spans="1:10" ht="14.25" customHeight="1">
      <c r="A60" s="95"/>
      <c r="D60" s="37" t="s">
        <v>692</v>
      </c>
      <c r="E60" s="162"/>
      <c r="F60" s="162"/>
    </row>
    <row r="61" spans="1:10" ht="14.25" customHeight="1">
      <c r="A61" s="95" t="str">
        <f ca="1">IF(Calcu!E3=TRUE,"삭제","")</f>
        <v>삭제</v>
      </c>
      <c r="D61" s="37" t="s">
        <v>286</v>
      </c>
      <c r="E61" s="162"/>
      <c r="F61" s="162"/>
    </row>
    <row r="62" spans="1:10" ht="14.25" customHeight="1">
      <c r="A62" s="95" t="str">
        <f ca="1">A61</f>
        <v>삭제</v>
      </c>
      <c r="D62" s="37" t="s">
        <v>287</v>
      </c>
      <c r="E62" s="162"/>
      <c r="F62" s="162"/>
    </row>
    <row r="63" spans="1:10" ht="15" customHeight="1">
      <c r="B63" s="69"/>
      <c r="C63" s="69"/>
      <c r="D63" s="69"/>
      <c r="E63" s="69"/>
      <c r="F63" s="69"/>
      <c r="G63" s="69"/>
      <c r="H63" s="69"/>
      <c r="I63" s="70"/>
      <c r="J63" s="70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5" width="1.77734375" style="38" hidden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61" t="s">
        <v>670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17" s="48" customFormat="1" ht="33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17" s="48" customFormat="1" ht="12.75" customHeight="1">
      <c r="A3" s="49" t="s">
        <v>671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1"/>
      <c r="L4" s="93"/>
      <c r="M4" s="100"/>
      <c r="N4" s="100"/>
      <c r="O4" s="100"/>
      <c r="P4" s="100"/>
      <c r="Q4" s="100"/>
    </row>
    <row r="5" spans="1:17" s="37" customFormat="1" ht="15" customHeight="1"/>
    <row r="6" spans="1:17" ht="15" customHeight="1">
      <c r="F6" s="51" t="str">
        <f>"○ 품명 : "&amp;기본정보!C$5</f>
        <v xml:space="preserve">○ 품명 : </v>
      </c>
      <c r="G6" s="51"/>
    </row>
    <row r="7" spans="1:17" ht="15" customHeight="1">
      <c r="F7" s="51" t="str">
        <f>"○ 제작회사 : "&amp;기본정보!C$6</f>
        <v xml:space="preserve">○ 제작회사 : </v>
      </c>
      <c r="G7" s="51"/>
    </row>
    <row r="8" spans="1:17" ht="15" customHeight="1">
      <c r="F8" s="51" t="str">
        <f>"○ 형식 : "&amp;기본정보!C$7</f>
        <v xml:space="preserve">○ 형식 : </v>
      </c>
      <c r="G8" s="51"/>
    </row>
    <row r="9" spans="1:17" ht="15" customHeight="1">
      <c r="F9" s="51" t="str">
        <f>"○ 기기번호 : "&amp;기본정보!C$8</f>
        <v xml:space="preserve">○ 기기번호 : </v>
      </c>
      <c r="G9" s="51"/>
    </row>
    <row r="11" spans="1:17" ht="15" customHeight="1">
      <c r="F11" s="39" t="s">
        <v>672</v>
      </c>
      <c r="G11" s="39"/>
    </row>
    <row r="12" spans="1:17" ht="15" customHeight="1">
      <c r="A12" s="298"/>
      <c r="B12" s="298"/>
      <c r="C12" s="298"/>
      <c r="D12" s="298"/>
      <c r="E12" s="298"/>
    </row>
    <row r="13" spans="1:17" s="299" customFormat="1" ht="15" customHeight="1">
      <c r="B13" s="368"/>
      <c r="C13" s="370"/>
      <c r="D13" s="370"/>
      <c r="E13" s="370"/>
      <c r="F13" s="372" t="s">
        <v>679</v>
      </c>
      <c r="G13" s="374" t="s">
        <v>673</v>
      </c>
      <c r="H13" s="376" t="s">
        <v>674</v>
      </c>
      <c r="I13" s="378"/>
      <c r="J13" s="379" t="s">
        <v>675</v>
      </c>
      <c r="K13" s="379"/>
      <c r="L13" s="379"/>
      <c r="M13" s="363" t="s">
        <v>676</v>
      </c>
      <c r="N13" s="363"/>
      <c r="O13" s="363"/>
      <c r="P13" s="364"/>
      <c r="Q13" s="366" t="s">
        <v>677</v>
      </c>
    </row>
    <row r="14" spans="1:17" s="300" customFormat="1" ht="22.5">
      <c r="B14" s="369"/>
      <c r="C14" s="371"/>
      <c r="D14" s="371"/>
      <c r="E14" s="371"/>
      <c r="F14" s="373"/>
      <c r="G14" s="375"/>
      <c r="H14" s="377"/>
      <c r="I14" s="371"/>
      <c r="J14" s="308" t="s">
        <v>684</v>
      </c>
      <c r="K14" s="309" t="s">
        <v>685</v>
      </c>
      <c r="L14" s="309" t="s">
        <v>686</v>
      </c>
      <c r="M14" s="308" t="s">
        <v>684</v>
      </c>
      <c r="N14" s="309" t="s">
        <v>687</v>
      </c>
      <c r="O14" s="309" t="s">
        <v>688</v>
      </c>
      <c r="P14" s="365"/>
      <c r="Q14" s="367"/>
    </row>
    <row r="15" spans="1:17" ht="15" customHeight="1">
      <c r="A15" s="298" t="str">
        <f>IF(Calcu!AA18=FALSE,"삭제","")</f>
        <v>삭제</v>
      </c>
      <c r="B15" s="301"/>
      <c r="C15" s="301"/>
      <c r="D15" s="301"/>
      <c r="E15" s="301"/>
      <c r="F15" s="174" t="e">
        <f ca="1">Calcu!AM18</f>
        <v>#VALUE!</v>
      </c>
      <c r="G15" s="174" t="s">
        <v>224</v>
      </c>
      <c r="H15" s="174" t="e">
        <f ca="1">Calcu!AY18</f>
        <v>#VALUE!</v>
      </c>
      <c r="J15" s="38" t="e">
        <f ca="1">Calcu!AP18</f>
        <v>#DIV/0!</v>
      </c>
      <c r="K15" s="38" t="e">
        <f ca="1">Calcu!AO18</f>
        <v>#DIV/0!</v>
      </c>
      <c r="L15" s="38" t="str">
        <f ca="1">LEFT(Calcu!AZ18)</f>
        <v>P</v>
      </c>
      <c r="M15" s="38" t="s">
        <v>678</v>
      </c>
      <c r="N15" s="38" t="s">
        <v>678</v>
      </c>
      <c r="O15" s="38" t="s">
        <v>678</v>
      </c>
      <c r="Q15" s="38" t="e">
        <f ca="1">Calcu!AR18</f>
        <v>#DIV/0!</v>
      </c>
    </row>
    <row r="16" spans="1:17" ht="15" customHeight="1">
      <c r="A16" s="298" t="str">
        <f>IF(Calcu!AA19=FALSE,"삭제","")</f>
        <v>삭제</v>
      </c>
      <c r="B16" s="301"/>
      <c r="C16" s="301"/>
      <c r="D16" s="301"/>
      <c r="E16" s="301"/>
      <c r="F16" s="174" t="e">
        <f ca="1">Calcu!AM19</f>
        <v>#VALUE!</v>
      </c>
      <c r="G16" s="174" t="s">
        <v>224</v>
      </c>
      <c r="H16" s="174" t="e">
        <f ca="1">Calcu!AY19</f>
        <v>#VALUE!</v>
      </c>
      <c r="J16" s="38" t="e">
        <f ca="1">Calcu!AP19</f>
        <v>#DIV/0!</v>
      </c>
      <c r="K16" s="38" t="e">
        <f ca="1">Calcu!AO19</f>
        <v>#DIV/0!</v>
      </c>
      <c r="L16" s="38" t="str">
        <f ca="1">LEFT(Calcu!AZ19)</f>
        <v>P</v>
      </c>
      <c r="M16" s="38" t="s">
        <v>678</v>
      </c>
      <c r="N16" s="38" t="s">
        <v>678</v>
      </c>
      <c r="O16" s="38" t="s">
        <v>678</v>
      </c>
      <c r="Q16" s="38" t="e">
        <f ca="1">Calcu!AR19</f>
        <v>#DIV/0!</v>
      </c>
    </row>
    <row r="17" spans="1:17" ht="15" customHeight="1">
      <c r="A17" s="298" t="str">
        <f>IF(Calcu!AA20=FALSE,"삭제","")</f>
        <v>삭제</v>
      </c>
      <c r="B17" s="301"/>
      <c r="C17" s="301"/>
      <c r="D17" s="301"/>
      <c r="E17" s="301"/>
      <c r="F17" s="174" t="e">
        <f ca="1">Calcu!AM20</f>
        <v>#VALUE!</v>
      </c>
      <c r="G17" s="174" t="s">
        <v>224</v>
      </c>
      <c r="H17" s="174" t="e">
        <f ca="1">Calcu!AY20</f>
        <v>#VALUE!</v>
      </c>
      <c r="J17" s="38" t="e">
        <f ca="1">Calcu!AP20</f>
        <v>#DIV/0!</v>
      </c>
      <c r="K17" s="38" t="e">
        <f ca="1">Calcu!AO20</f>
        <v>#DIV/0!</v>
      </c>
      <c r="L17" s="38" t="str">
        <f ca="1">LEFT(Calcu!AZ20)</f>
        <v>P</v>
      </c>
      <c r="M17" s="38" t="s">
        <v>678</v>
      </c>
      <c r="N17" s="38" t="s">
        <v>678</v>
      </c>
      <c r="O17" s="38" t="s">
        <v>678</v>
      </c>
      <c r="Q17" s="38" t="e">
        <f ca="1">Calcu!AR20</f>
        <v>#DIV/0!</v>
      </c>
    </row>
    <row r="18" spans="1:17" ht="15" customHeight="1">
      <c r="A18" s="298" t="str">
        <f>IF(Calcu!AA21=FALSE,"삭제","")</f>
        <v>삭제</v>
      </c>
      <c r="B18" s="301"/>
      <c r="C18" s="301"/>
      <c r="D18" s="301"/>
      <c r="E18" s="301"/>
      <c r="F18" s="174" t="e">
        <f ca="1">Calcu!AM21</f>
        <v>#VALUE!</v>
      </c>
      <c r="G18" s="174" t="s">
        <v>224</v>
      </c>
      <c r="H18" s="174" t="e">
        <f ca="1">Calcu!AY21</f>
        <v>#VALUE!</v>
      </c>
      <c r="J18" s="38" t="e">
        <f ca="1">Calcu!AP21</f>
        <v>#DIV/0!</v>
      </c>
      <c r="K18" s="38" t="e">
        <f ca="1">Calcu!AO21</f>
        <v>#DIV/0!</v>
      </c>
      <c r="L18" s="38" t="str">
        <f ca="1">LEFT(Calcu!AZ21)</f>
        <v>P</v>
      </c>
      <c r="M18" s="38" t="s">
        <v>678</v>
      </c>
      <c r="N18" s="38" t="s">
        <v>678</v>
      </c>
      <c r="O18" s="38" t="s">
        <v>678</v>
      </c>
      <c r="Q18" s="38" t="e">
        <f ca="1">Calcu!AR21</f>
        <v>#DIV/0!</v>
      </c>
    </row>
    <row r="19" spans="1:17" ht="15" customHeight="1">
      <c r="A19" s="298" t="str">
        <f>IF(Calcu!AA22=FALSE,"삭제","")</f>
        <v>삭제</v>
      </c>
      <c r="B19" s="301"/>
      <c r="C19" s="301"/>
      <c r="D19" s="301"/>
      <c r="E19" s="301"/>
      <c r="F19" s="174" t="e">
        <f ca="1">Calcu!AM22</f>
        <v>#VALUE!</v>
      </c>
      <c r="G19" s="174" t="s">
        <v>224</v>
      </c>
      <c r="H19" s="174" t="e">
        <f ca="1">Calcu!AY22</f>
        <v>#VALUE!</v>
      </c>
      <c r="J19" s="38" t="e">
        <f ca="1">Calcu!AP22</f>
        <v>#DIV/0!</v>
      </c>
      <c r="K19" s="38" t="e">
        <f ca="1">Calcu!AO22</f>
        <v>#DIV/0!</v>
      </c>
      <c r="L19" s="38" t="str">
        <f ca="1">LEFT(Calcu!AZ22)</f>
        <v>P</v>
      </c>
      <c r="M19" s="38" t="s">
        <v>678</v>
      </c>
      <c r="N19" s="38" t="s">
        <v>678</v>
      </c>
      <c r="O19" s="38" t="s">
        <v>678</v>
      </c>
      <c r="Q19" s="38" t="e">
        <f ca="1">Calcu!AR22</f>
        <v>#DIV/0!</v>
      </c>
    </row>
    <row r="20" spans="1:17" ht="15" customHeight="1">
      <c r="A20" s="298" t="str">
        <f>IF(Calcu!AA23=FALSE,"삭제","")</f>
        <v>삭제</v>
      </c>
      <c r="B20" s="301"/>
      <c r="C20" s="301"/>
      <c r="D20" s="301"/>
      <c r="E20" s="301"/>
      <c r="F20" s="174" t="e">
        <f ca="1">Calcu!AM23</f>
        <v>#VALUE!</v>
      </c>
      <c r="G20" s="174" t="s">
        <v>224</v>
      </c>
      <c r="H20" s="174" t="e">
        <f ca="1">Calcu!AY23</f>
        <v>#VALUE!</v>
      </c>
      <c r="J20" s="38" t="e">
        <f ca="1">Calcu!AP23</f>
        <v>#DIV/0!</v>
      </c>
      <c r="K20" s="38" t="e">
        <f ca="1">Calcu!AO23</f>
        <v>#DIV/0!</v>
      </c>
      <c r="L20" s="38" t="str">
        <f ca="1">LEFT(Calcu!AZ23)</f>
        <v>P</v>
      </c>
      <c r="M20" s="38" t="s">
        <v>678</v>
      </c>
      <c r="N20" s="38" t="s">
        <v>678</v>
      </c>
      <c r="O20" s="38" t="s">
        <v>678</v>
      </c>
      <c r="Q20" s="38" t="e">
        <f ca="1">Calcu!AR23</f>
        <v>#DIV/0!</v>
      </c>
    </row>
    <row r="21" spans="1:17" ht="15" customHeight="1">
      <c r="A21" s="298" t="str">
        <f>IF(Calcu!AA24=FALSE,"삭제","")</f>
        <v>삭제</v>
      </c>
      <c r="B21" s="301"/>
      <c r="C21" s="301"/>
      <c r="D21" s="301"/>
      <c r="E21" s="301"/>
      <c r="F21" s="174" t="e">
        <f ca="1">Calcu!AM24</f>
        <v>#VALUE!</v>
      </c>
      <c r="G21" s="174" t="s">
        <v>224</v>
      </c>
      <c r="H21" s="174" t="e">
        <f ca="1">Calcu!AY24</f>
        <v>#VALUE!</v>
      </c>
      <c r="J21" s="38" t="e">
        <f ca="1">Calcu!AP24</f>
        <v>#DIV/0!</v>
      </c>
      <c r="K21" s="38" t="e">
        <f ca="1">Calcu!AO24</f>
        <v>#DIV/0!</v>
      </c>
      <c r="L21" s="38" t="str">
        <f ca="1">LEFT(Calcu!AZ24)</f>
        <v>P</v>
      </c>
      <c r="M21" s="38" t="s">
        <v>678</v>
      </c>
      <c r="N21" s="38" t="s">
        <v>678</v>
      </c>
      <c r="O21" s="38" t="s">
        <v>678</v>
      </c>
      <c r="Q21" s="38" t="e">
        <f ca="1">Calcu!AR24</f>
        <v>#DIV/0!</v>
      </c>
    </row>
    <row r="22" spans="1:17" ht="15" customHeight="1">
      <c r="A22" s="298" t="str">
        <f>IF(Calcu!AA25=FALSE,"삭제","")</f>
        <v>삭제</v>
      </c>
      <c r="B22" s="301"/>
      <c r="C22" s="301"/>
      <c r="D22" s="301"/>
      <c r="E22" s="301"/>
      <c r="F22" s="174" t="e">
        <f ca="1">Calcu!AM25</f>
        <v>#VALUE!</v>
      </c>
      <c r="G22" s="174" t="s">
        <v>224</v>
      </c>
      <c r="H22" s="174" t="e">
        <f ca="1">Calcu!AY25</f>
        <v>#VALUE!</v>
      </c>
      <c r="J22" s="38" t="e">
        <f ca="1">Calcu!AP25</f>
        <v>#DIV/0!</v>
      </c>
      <c r="K22" s="38" t="e">
        <f ca="1">Calcu!AO25</f>
        <v>#DIV/0!</v>
      </c>
      <c r="L22" s="38" t="str">
        <f ca="1">LEFT(Calcu!AZ25)</f>
        <v>P</v>
      </c>
      <c r="M22" s="38" t="s">
        <v>678</v>
      </c>
      <c r="N22" s="38" t="s">
        <v>678</v>
      </c>
      <c r="O22" s="38" t="s">
        <v>678</v>
      </c>
      <c r="Q22" s="38" t="e">
        <f ca="1">Calcu!AR25</f>
        <v>#DIV/0!</v>
      </c>
    </row>
    <row r="23" spans="1:17" ht="15" customHeight="1">
      <c r="A23" s="298" t="str">
        <f>IF(Calcu!AA26=FALSE,"삭제","")</f>
        <v>삭제</v>
      </c>
      <c r="B23" s="301"/>
      <c r="C23" s="301"/>
      <c r="D23" s="301"/>
      <c r="E23" s="301"/>
      <c r="F23" s="174" t="e">
        <f ca="1">Calcu!AM26</f>
        <v>#VALUE!</v>
      </c>
      <c r="G23" s="174" t="s">
        <v>224</v>
      </c>
      <c r="H23" s="174" t="e">
        <f ca="1">Calcu!AY26</f>
        <v>#VALUE!</v>
      </c>
      <c r="J23" s="38" t="e">
        <f ca="1">Calcu!AP26</f>
        <v>#DIV/0!</v>
      </c>
      <c r="K23" s="38" t="e">
        <f ca="1">Calcu!AO26</f>
        <v>#DIV/0!</v>
      </c>
      <c r="L23" s="38" t="str">
        <f ca="1">LEFT(Calcu!AZ26)</f>
        <v>P</v>
      </c>
      <c r="M23" s="38" t="s">
        <v>678</v>
      </c>
      <c r="N23" s="38" t="s">
        <v>678</v>
      </c>
      <c r="O23" s="38" t="s">
        <v>678</v>
      </c>
      <c r="Q23" s="38" t="e">
        <f ca="1">Calcu!AR26</f>
        <v>#DIV/0!</v>
      </c>
    </row>
    <row r="24" spans="1:17" ht="15" customHeight="1">
      <c r="A24" s="298" t="str">
        <f>IF(Calcu!AA27=FALSE,"삭제","")</f>
        <v>삭제</v>
      </c>
      <c r="B24" s="301"/>
      <c r="C24" s="301"/>
      <c r="D24" s="301"/>
      <c r="E24" s="301"/>
      <c r="F24" s="174" t="e">
        <f ca="1">Calcu!AM27</f>
        <v>#VALUE!</v>
      </c>
      <c r="G24" s="174" t="s">
        <v>224</v>
      </c>
      <c r="H24" s="174" t="e">
        <f ca="1">Calcu!AY27</f>
        <v>#VALUE!</v>
      </c>
      <c r="J24" s="38" t="e">
        <f ca="1">Calcu!AP27</f>
        <v>#DIV/0!</v>
      </c>
      <c r="K24" s="38" t="e">
        <f ca="1">Calcu!AO27</f>
        <v>#DIV/0!</v>
      </c>
      <c r="L24" s="38" t="str">
        <f ca="1">LEFT(Calcu!AZ27)</f>
        <v>P</v>
      </c>
      <c r="M24" s="38" t="s">
        <v>678</v>
      </c>
      <c r="N24" s="38" t="s">
        <v>678</v>
      </c>
      <c r="O24" s="38" t="s">
        <v>678</v>
      </c>
      <c r="Q24" s="38" t="e">
        <f ca="1">Calcu!AR27</f>
        <v>#DIV/0!</v>
      </c>
    </row>
    <row r="25" spans="1:17" ht="15" customHeight="1">
      <c r="A25" s="298" t="str">
        <f>IF(Calcu!AA28=FALSE,"삭제","")</f>
        <v>삭제</v>
      </c>
      <c r="B25" s="301"/>
      <c r="C25" s="301"/>
      <c r="D25" s="301"/>
      <c r="E25" s="301"/>
      <c r="F25" s="174" t="e">
        <f ca="1">Calcu!AM28</f>
        <v>#VALUE!</v>
      </c>
      <c r="G25" s="174" t="s">
        <v>224</v>
      </c>
      <c r="H25" s="174" t="e">
        <f ca="1">Calcu!AY28</f>
        <v>#VALUE!</v>
      </c>
      <c r="J25" s="38" t="e">
        <f ca="1">Calcu!AP28</f>
        <v>#DIV/0!</v>
      </c>
      <c r="K25" s="38" t="e">
        <f ca="1">Calcu!AO28</f>
        <v>#DIV/0!</v>
      </c>
      <c r="L25" s="38" t="str">
        <f ca="1">LEFT(Calcu!AZ28)</f>
        <v>P</v>
      </c>
      <c r="M25" s="38" t="s">
        <v>678</v>
      </c>
      <c r="N25" s="38" t="s">
        <v>678</v>
      </c>
      <c r="O25" s="38" t="s">
        <v>678</v>
      </c>
      <c r="Q25" s="38" t="e">
        <f ca="1">Calcu!AR28</f>
        <v>#DIV/0!</v>
      </c>
    </row>
    <row r="26" spans="1:17" ht="15" customHeight="1">
      <c r="A26" s="298" t="str">
        <f>IF(Calcu!AA29=FALSE,"삭제","")</f>
        <v>삭제</v>
      </c>
      <c r="B26" s="301"/>
      <c r="C26" s="301"/>
      <c r="D26" s="301"/>
      <c r="E26" s="301"/>
      <c r="F26" s="174" t="e">
        <f ca="1">Calcu!AM29</f>
        <v>#VALUE!</v>
      </c>
      <c r="G26" s="174" t="s">
        <v>224</v>
      </c>
      <c r="H26" s="174" t="e">
        <f ca="1">Calcu!AY29</f>
        <v>#VALUE!</v>
      </c>
      <c r="J26" s="38" t="e">
        <f ca="1">Calcu!AP29</f>
        <v>#DIV/0!</v>
      </c>
      <c r="K26" s="38" t="e">
        <f ca="1">Calcu!AO29</f>
        <v>#DIV/0!</v>
      </c>
      <c r="L26" s="38" t="str">
        <f ca="1">LEFT(Calcu!AZ29)</f>
        <v>P</v>
      </c>
      <c r="M26" s="38" t="s">
        <v>678</v>
      </c>
      <c r="N26" s="38" t="s">
        <v>678</v>
      </c>
      <c r="O26" s="38" t="s">
        <v>678</v>
      </c>
      <c r="Q26" s="38" t="e">
        <f ca="1">Calcu!AR29</f>
        <v>#DIV/0!</v>
      </c>
    </row>
    <row r="27" spans="1:17" ht="15" customHeight="1">
      <c r="A27" s="298" t="str">
        <f>IF(Calcu!AA30=FALSE,"삭제","")</f>
        <v>삭제</v>
      </c>
      <c r="B27" s="301"/>
      <c r="C27" s="301"/>
      <c r="D27" s="301"/>
      <c r="E27" s="301"/>
      <c r="F27" s="174" t="e">
        <f ca="1">Calcu!AM30</f>
        <v>#VALUE!</v>
      </c>
      <c r="G27" s="174" t="s">
        <v>224</v>
      </c>
      <c r="H27" s="174" t="e">
        <f ca="1">Calcu!AY30</f>
        <v>#VALUE!</v>
      </c>
      <c r="J27" s="38" t="e">
        <f ca="1">Calcu!AP30</f>
        <v>#DIV/0!</v>
      </c>
      <c r="K27" s="38" t="e">
        <f ca="1">Calcu!AO30</f>
        <v>#DIV/0!</v>
      </c>
      <c r="L27" s="38" t="str">
        <f ca="1">LEFT(Calcu!AZ30)</f>
        <v>P</v>
      </c>
      <c r="M27" s="38" t="s">
        <v>678</v>
      </c>
      <c r="N27" s="38" t="s">
        <v>678</v>
      </c>
      <c r="O27" s="38" t="s">
        <v>678</v>
      </c>
      <c r="Q27" s="38" t="e">
        <f ca="1">Calcu!AR30</f>
        <v>#DIV/0!</v>
      </c>
    </row>
    <row r="28" spans="1:17" ht="15" customHeight="1">
      <c r="A28" s="298" t="str">
        <f>IF(Calcu!AA31=FALSE,"삭제","")</f>
        <v>삭제</v>
      </c>
      <c r="B28" s="301"/>
      <c r="C28" s="301"/>
      <c r="D28" s="301"/>
      <c r="E28" s="301"/>
      <c r="F28" s="174" t="e">
        <f ca="1">Calcu!AM31</f>
        <v>#VALUE!</v>
      </c>
      <c r="G28" s="174" t="s">
        <v>224</v>
      </c>
      <c r="H28" s="174" t="e">
        <f ca="1">Calcu!AY31</f>
        <v>#VALUE!</v>
      </c>
      <c r="J28" s="38" t="e">
        <f ca="1">Calcu!AP31</f>
        <v>#DIV/0!</v>
      </c>
      <c r="K28" s="38" t="e">
        <f ca="1">Calcu!AO31</f>
        <v>#DIV/0!</v>
      </c>
      <c r="L28" s="38" t="str">
        <f ca="1">LEFT(Calcu!AZ31)</f>
        <v>P</v>
      </c>
      <c r="M28" s="38" t="s">
        <v>678</v>
      </c>
      <c r="N28" s="38" t="s">
        <v>678</v>
      </c>
      <c r="O28" s="38" t="s">
        <v>678</v>
      </c>
      <c r="Q28" s="38" t="e">
        <f ca="1">Calcu!AR31</f>
        <v>#DIV/0!</v>
      </c>
    </row>
    <row r="29" spans="1:17" ht="15" customHeight="1">
      <c r="A29" s="298" t="str">
        <f>IF(Calcu!AA32=FALSE,"삭제","")</f>
        <v>삭제</v>
      </c>
      <c r="B29" s="301"/>
      <c r="C29" s="301"/>
      <c r="D29" s="301"/>
      <c r="E29" s="301"/>
      <c r="F29" s="174" t="e">
        <f ca="1">Calcu!AM32</f>
        <v>#VALUE!</v>
      </c>
      <c r="G29" s="174" t="s">
        <v>224</v>
      </c>
      <c r="H29" s="174" t="e">
        <f ca="1">Calcu!AY32</f>
        <v>#VALUE!</v>
      </c>
      <c r="J29" s="38" t="e">
        <f ca="1">Calcu!AP32</f>
        <v>#DIV/0!</v>
      </c>
      <c r="K29" s="38" t="e">
        <f ca="1">Calcu!AO32</f>
        <v>#DIV/0!</v>
      </c>
      <c r="L29" s="38" t="str">
        <f ca="1">LEFT(Calcu!AZ32)</f>
        <v>P</v>
      </c>
      <c r="M29" s="38" t="s">
        <v>678</v>
      </c>
      <c r="N29" s="38" t="s">
        <v>678</v>
      </c>
      <c r="O29" s="38" t="s">
        <v>678</v>
      </c>
      <c r="Q29" s="38" t="e">
        <f ca="1">Calcu!AR32</f>
        <v>#DIV/0!</v>
      </c>
    </row>
    <row r="30" spans="1:17" ht="15" customHeight="1">
      <c r="A30" s="298" t="str">
        <f>IF(Calcu!AA33=FALSE,"삭제","")</f>
        <v>삭제</v>
      </c>
      <c r="B30" s="301"/>
      <c r="C30" s="301"/>
      <c r="D30" s="301"/>
      <c r="E30" s="301"/>
      <c r="F30" s="174" t="e">
        <f ca="1">Calcu!AM33</f>
        <v>#VALUE!</v>
      </c>
      <c r="G30" s="174" t="s">
        <v>224</v>
      </c>
      <c r="H30" s="174" t="e">
        <f ca="1">Calcu!AY33</f>
        <v>#VALUE!</v>
      </c>
      <c r="J30" s="38" t="e">
        <f ca="1">Calcu!AP33</f>
        <v>#DIV/0!</v>
      </c>
      <c r="K30" s="38" t="e">
        <f ca="1">Calcu!AO33</f>
        <v>#DIV/0!</v>
      </c>
      <c r="L30" s="38" t="str">
        <f ca="1">LEFT(Calcu!AZ33)</f>
        <v>P</v>
      </c>
      <c r="M30" s="38" t="s">
        <v>678</v>
      </c>
      <c r="N30" s="38" t="s">
        <v>678</v>
      </c>
      <c r="O30" s="38" t="s">
        <v>678</v>
      </c>
      <c r="Q30" s="38" t="e">
        <f ca="1">Calcu!AR33</f>
        <v>#DIV/0!</v>
      </c>
    </row>
    <row r="31" spans="1:17" ht="15" customHeight="1">
      <c r="A31" s="298" t="str">
        <f>IF(Calcu!AA34=FALSE,"삭제","")</f>
        <v>삭제</v>
      </c>
      <c r="B31" s="301"/>
      <c r="C31" s="301"/>
      <c r="D31" s="301"/>
      <c r="E31" s="301"/>
      <c r="F31" s="174" t="e">
        <f ca="1">Calcu!AM34</f>
        <v>#VALUE!</v>
      </c>
      <c r="G31" s="174" t="s">
        <v>224</v>
      </c>
      <c r="H31" s="174" t="e">
        <f ca="1">Calcu!AY34</f>
        <v>#VALUE!</v>
      </c>
      <c r="J31" s="38" t="e">
        <f ca="1">Calcu!AP34</f>
        <v>#DIV/0!</v>
      </c>
      <c r="K31" s="38" t="e">
        <f ca="1">Calcu!AO34</f>
        <v>#DIV/0!</v>
      </c>
      <c r="L31" s="38" t="str">
        <f ca="1">LEFT(Calcu!AZ34)</f>
        <v>P</v>
      </c>
      <c r="M31" s="38" t="s">
        <v>678</v>
      </c>
      <c r="N31" s="38" t="s">
        <v>678</v>
      </c>
      <c r="O31" s="38" t="s">
        <v>678</v>
      </c>
      <c r="Q31" s="38" t="e">
        <f ca="1">Calcu!AR34</f>
        <v>#DIV/0!</v>
      </c>
    </row>
    <row r="32" spans="1:17" ht="15" customHeight="1">
      <c r="A32" s="298" t="str">
        <f>IF(Calcu!AA35=FALSE,"삭제","")</f>
        <v>삭제</v>
      </c>
      <c r="B32" s="301"/>
      <c r="C32" s="301"/>
      <c r="D32" s="301"/>
      <c r="E32" s="301"/>
      <c r="F32" s="174" t="e">
        <f ca="1">Calcu!AM35</f>
        <v>#VALUE!</v>
      </c>
      <c r="G32" s="174" t="s">
        <v>224</v>
      </c>
      <c r="H32" s="174" t="e">
        <f ca="1">Calcu!AY35</f>
        <v>#VALUE!</v>
      </c>
      <c r="J32" s="38" t="e">
        <f ca="1">Calcu!AP35</f>
        <v>#DIV/0!</v>
      </c>
      <c r="K32" s="38" t="e">
        <f ca="1">Calcu!AO35</f>
        <v>#DIV/0!</v>
      </c>
      <c r="L32" s="38" t="str">
        <f ca="1">LEFT(Calcu!AZ35)</f>
        <v>P</v>
      </c>
      <c r="M32" s="38" t="s">
        <v>678</v>
      </c>
      <c r="N32" s="38" t="s">
        <v>678</v>
      </c>
      <c r="O32" s="38" t="s">
        <v>678</v>
      </c>
      <c r="Q32" s="38" t="e">
        <f ca="1">Calcu!AR35</f>
        <v>#DIV/0!</v>
      </c>
    </row>
    <row r="33" spans="1:17" ht="15" customHeight="1">
      <c r="A33" s="298" t="str">
        <f>IF(Calcu!AA36=FALSE,"삭제","")</f>
        <v>삭제</v>
      </c>
      <c r="B33" s="301"/>
      <c r="C33" s="301"/>
      <c r="D33" s="301"/>
      <c r="E33" s="301"/>
      <c r="F33" s="174" t="e">
        <f ca="1">Calcu!AM36</f>
        <v>#VALUE!</v>
      </c>
      <c r="G33" s="174" t="s">
        <v>224</v>
      </c>
      <c r="H33" s="174" t="e">
        <f ca="1">Calcu!AY36</f>
        <v>#VALUE!</v>
      </c>
      <c r="J33" s="38" t="e">
        <f ca="1">Calcu!AP36</f>
        <v>#DIV/0!</v>
      </c>
      <c r="K33" s="38" t="e">
        <f ca="1">Calcu!AO36</f>
        <v>#DIV/0!</v>
      </c>
      <c r="L33" s="38" t="str">
        <f ca="1">LEFT(Calcu!AZ36)</f>
        <v>P</v>
      </c>
      <c r="M33" s="38" t="s">
        <v>678</v>
      </c>
      <c r="N33" s="38" t="s">
        <v>678</v>
      </c>
      <c r="O33" s="38" t="s">
        <v>678</v>
      </c>
      <c r="Q33" s="38" t="e">
        <f ca="1">Calcu!AR36</f>
        <v>#DIV/0!</v>
      </c>
    </row>
    <row r="34" spans="1:17" ht="15" customHeight="1">
      <c r="A34" s="298" t="str">
        <f>IF(Calcu!AA37=FALSE,"삭제","")</f>
        <v>삭제</v>
      </c>
      <c r="B34" s="301"/>
      <c r="C34" s="301"/>
      <c r="D34" s="301"/>
      <c r="E34" s="301"/>
      <c r="F34" s="174" t="e">
        <f ca="1">Calcu!AM37</f>
        <v>#VALUE!</v>
      </c>
      <c r="G34" s="174" t="s">
        <v>224</v>
      </c>
      <c r="H34" s="174" t="e">
        <f ca="1">Calcu!AY37</f>
        <v>#VALUE!</v>
      </c>
      <c r="J34" s="38" t="e">
        <f ca="1">Calcu!AP37</f>
        <v>#DIV/0!</v>
      </c>
      <c r="K34" s="38" t="e">
        <f ca="1">Calcu!AO37</f>
        <v>#DIV/0!</v>
      </c>
      <c r="L34" s="38" t="str">
        <f ca="1">LEFT(Calcu!AZ37)</f>
        <v>P</v>
      </c>
      <c r="M34" s="38" t="s">
        <v>678</v>
      </c>
      <c r="N34" s="38" t="s">
        <v>678</v>
      </c>
      <c r="O34" s="38" t="s">
        <v>678</v>
      </c>
      <c r="Q34" s="38" t="e">
        <f ca="1">Calcu!AR37</f>
        <v>#DIV/0!</v>
      </c>
    </row>
    <row r="35" spans="1:17" ht="15" customHeight="1">
      <c r="A35" s="298" t="str">
        <f>IF(Calcu!AA38=FALSE,"삭제","")</f>
        <v>삭제</v>
      </c>
      <c r="B35" s="301"/>
      <c r="C35" s="301"/>
      <c r="D35" s="301"/>
      <c r="E35" s="301"/>
      <c r="F35" s="174" t="e">
        <f ca="1">Calcu!AM38</f>
        <v>#VALUE!</v>
      </c>
      <c r="G35" s="174" t="s">
        <v>224</v>
      </c>
      <c r="H35" s="174" t="e">
        <f ca="1">Calcu!AY38</f>
        <v>#VALUE!</v>
      </c>
      <c r="J35" s="38" t="e">
        <f ca="1">Calcu!AP38</f>
        <v>#DIV/0!</v>
      </c>
      <c r="K35" s="38" t="e">
        <f ca="1">Calcu!AO38</f>
        <v>#DIV/0!</v>
      </c>
      <c r="L35" s="38" t="str">
        <f ca="1">LEFT(Calcu!AZ38)</f>
        <v>P</v>
      </c>
      <c r="M35" s="38" t="s">
        <v>678</v>
      </c>
      <c r="N35" s="38" t="s">
        <v>678</v>
      </c>
      <c r="O35" s="38" t="s">
        <v>678</v>
      </c>
      <c r="Q35" s="38" t="e">
        <f ca="1">Calcu!AR38</f>
        <v>#DIV/0!</v>
      </c>
    </row>
    <row r="36" spans="1:17" ht="15" customHeight="1">
      <c r="A36" s="298" t="str">
        <f>IF(Calcu!AA39=FALSE,"삭제","")</f>
        <v>삭제</v>
      </c>
      <c r="B36" s="301"/>
      <c r="C36" s="301"/>
      <c r="D36" s="301"/>
      <c r="E36" s="301"/>
      <c r="F36" s="174" t="e">
        <f ca="1">Calcu!AM39</f>
        <v>#VALUE!</v>
      </c>
      <c r="G36" s="174" t="s">
        <v>224</v>
      </c>
      <c r="H36" s="174" t="e">
        <f ca="1">Calcu!AY39</f>
        <v>#VALUE!</v>
      </c>
      <c r="J36" s="38" t="e">
        <f ca="1">Calcu!AP39</f>
        <v>#DIV/0!</v>
      </c>
      <c r="K36" s="38" t="e">
        <f ca="1">Calcu!AO39</f>
        <v>#DIV/0!</v>
      </c>
      <c r="L36" s="38" t="str">
        <f ca="1">LEFT(Calcu!AZ39)</f>
        <v>P</v>
      </c>
      <c r="M36" s="38" t="s">
        <v>678</v>
      </c>
      <c r="N36" s="38" t="s">
        <v>678</v>
      </c>
      <c r="O36" s="38" t="s">
        <v>678</v>
      </c>
      <c r="Q36" s="38" t="e">
        <f ca="1">Calcu!AR39</f>
        <v>#DIV/0!</v>
      </c>
    </row>
    <row r="37" spans="1:17" ht="15" customHeight="1">
      <c r="A37" s="298" t="str">
        <f>IF(Calcu!AA40=FALSE,"삭제","")</f>
        <v>삭제</v>
      </c>
      <c r="B37" s="301"/>
      <c r="C37" s="301"/>
      <c r="D37" s="301"/>
      <c r="E37" s="301"/>
      <c r="F37" s="174" t="e">
        <f ca="1">Calcu!AM40</f>
        <v>#VALUE!</v>
      </c>
      <c r="G37" s="174" t="s">
        <v>224</v>
      </c>
      <c r="H37" s="174" t="e">
        <f ca="1">Calcu!AY40</f>
        <v>#VALUE!</v>
      </c>
      <c r="J37" s="38" t="e">
        <f ca="1">Calcu!AP40</f>
        <v>#DIV/0!</v>
      </c>
      <c r="K37" s="38" t="e">
        <f ca="1">Calcu!AO40</f>
        <v>#DIV/0!</v>
      </c>
      <c r="L37" s="38" t="str">
        <f ca="1">LEFT(Calcu!AZ40)</f>
        <v>P</v>
      </c>
      <c r="M37" s="38" t="s">
        <v>678</v>
      </c>
      <c r="N37" s="38" t="s">
        <v>678</v>
      </c>
      <c r="O37" s="38" t="s">
        <v>678</v>
      </c>
      <c r="Q37" s="38" t="e">
        <f ca="1">Calcu!AR40</f>
        <v>#DIV/0!</v>
      </c>
    </row>
    <row r="38" spans="1:17" ht="15" customHeight="1">
      <c r="A38" s="298" t="str">
        <f>IF(Calcu!AA41=FALSE,"삭제","")</f>
        <v>삭제</v>
      </c>
      <c r="B38" s="301"/>
      <c r="C38" s="301"/>
      <c r="D38" s="301"/>
      <c r="E38" s="301"/>
      <c r="F38" s="174" t="e">
        <f ca="1">Calcu!AM41</f>
        <v>#VALUE!</v>
      </c>
      <c r="G38" s="174" t="s">
        <v>224</v>
      </c>
      <c r="H38" s="174" t="e">
        <f ca="1">Calcu!AY41</f>
        <v>#VALUE!</v>
      </c>
      <c r="J38" s="38" t="e">
        <f ca="1">Calcu!AP41</f>
        <v>#DIV/0!</v>
      </c>
      <c r="K38" s="38" t="e">
        <f ca="1">Calcu!AO41</f>
        <v>#DIV/0!</v>
      </c>
      <c r="L38" s="38" t="str">
        <f ca="1">LEFT(Calcu!AZ41)</f>
        <v>P</v>
      </c>
      <c r="M38" s="38" t="s">
        <v>678</v>
      </c>
      <c r="N38" s="38" t="s">
        <v>678</v>
      </c>
      <c r="O38" s="38" t="s">
        <v>678</v>
      </c>
      <c r="Q38" s="38" t="e">
        <f ca="1">Calcu!AR41</f>
        <v>#DIV/0!</v>
      </c>
    </row>
    <row r="39" spans="1:17" ht="15" customHeight="1">
      <c r="A39" s="298" t="str">
        <f>IF(Calcu!AA42=FALSE,"삭제","")</f>
        <v>삭제</v>
      </c>
      <c r="B39" s="301"/>
      <c r="C39" s="301"/>
      <c r="D39" s="301"/>
      <c r="E39" s="301"/>
      <c r="F39" s="174" t="e">
        <f ca="1">Calcu!AM42</f>
        <v>#VALUE!</v>
      </c>
      <c r="G39" s="174" t="s">
        <v>224</v>
      </c>
      <c r="H39" s="174" t="e">
        <f ca="1">Calcu!AY42</f>
        <v>#VALUE!</v>
      </c>
      <c r="J39" s="38" t="e">
        <f ca="1">Calcu!AP42</f>
        <v>#DIV/0!</v>
      </c>
      <c r="K39" s="38" t="e">
        <f ca="1">Calcu!AO42</f>
        <v>#DIV/0!</v>
      </c>
      <c r="L39" s="38" t="str">
        <f ca="1">LEFT(Calcu!AZ42)</f>
        <v>P</v>
      </c>
      <c r="M39" s="38" t="s">
        <v>678</v>
      </c>
      <c r="N39" s="38" t="s">
        <v>678</v>
      </c>
      <c r="O39" s="38" t="s">
        <v>678</v>
      </c>
      <c r="Q39" s="38" t="e">
        <f ca="1">Calcu!AR42</f>
        <v>#DIV/0!</v>
      </c>
    </row>
    <row r="40" spans="1:17" ht="15" customHeight="1">
      <c r="A40" s="298" t="str">
        <f>IF(Calcu!AA43=FALSE,"삭제","")</f>
        <v>삭제</v>
      </c>
      <c r="B40" s="301"/>
      <c r="C40" s="301"/>
      <c r="D40" s="301"/>
      <c r="E40" s="301"/>
      <c r="F40" s="174" t="e">
        <f ca="1">Calcu!AM43</f>
        <v>#VALUE!</v>
      </c>
      <c r="G40" s="174" t="s">
        <v>224</v>
      </c>
      <c r="H40" s="174" t="e">
        <f ca="1">Calcu!AY43</f>
        <v>#VALUE!</v>
      </c>
      <c r="J40" s="38" t="e">
        <f ca="1">Calcu!AP43</f>
        <v>#DIV/0!</v>
      </c>
      <c r="K40" s="38" t="e">
        <f ca="1">Calcu!AO43</f>
        <v>#DIV/0!</v>
      </c>
      <c r="L40" s="38" t="str">
        <f ca="1">LEFT(Calcu!AZ43)</f>
        <v>P</v>
      </c>
      <c r="M40" s="38" t="s">
        <v>678</v>
      </c>
      <c r="N40" s="38" t="s">
        <v>678</v>
      </c>
      <c r="O40" s="38" t="s">
        <v>678</v>
      </c>
      <c r="Q40" s="38" t="e">
        <f ca="1">Calcu!AR43</f>
        <v>#DIV/0!</v>
      </c>
    </row>
    <row r="41" spans="1:17" ht="15" customHeight="1">
      <c r="A41" s="298" t="str">
        <f>IF(Calcu!AA44=FALSE,"삭제","")</f>
        <v>삭제</v>
      </c>
      <c r="B41" s="301"/>
      <c r="C41" s="301"/>
      <c r="D41" s="301"/>
      <c r="E41" s="301"/>
      <c r="F41" s="174" t="e">
        <f ca="1">Calcu!AM44</f>
        <v>#VALUE!</v>
      </c>
      <c r="G41" s="174" t="s">
        <v>224</v>
      </c>
      <c r="H41" s="174" t="e">
        <f ca="1">Calcu!AY44</f>
        <v>#VALUE!</v>
      </c>
      <c r="J41" s="38" t="e">
        <f ca="1">Calcu!AP44</f>
        <v>#DIV/0!</v>
      </c>
      <c r="K41" s="38" t="e">
        <f ca="1">Calcu!AO44</f>
        <v>#DIV/0!</v>
      </c>
      <c r="L41" s="38" t="str">
        <f ca="1">LEFT(Calcu!AZ44)</f>
        <v>P</v>
      </c>
      <c r="M41" s="38" t="s">
        <v>678</v>
      </c>
      <c r="N41" s="38" t="s">
        <v>678</v>
      </c>
      <c r="O41" s="38" t="s">
        <v>678</v>
      </c>
      <c r="Q41" s="38" t="e">
        <f ca="1">Calcu!AR44</f>
        <v>#DIV/0!</v>
      </c>
    </row>
    <row r="42" spans="1:17" ht="15" customHeight="1">
      <c r="A42" s="298" t="str">
        <f>IF(Calcu!AA45=FALSE,"삭제","")</f>
        <v>삭제</v>
      </c>
      <c r="B42" s="301"/>
      <c r="C42" s="301"/>
      <c r="D42" s="301"/>
      <c r="E42" s="301"/>
      <c r="F42" s="174" t="e">
        <f ca="1">Calcu!AM45</f>
        <v>#VALUE!</v>
      </c>
      <c r="G42" s="174" t="s">
        <v>224</v>
      </c>
      <c r="H42" s="174" t="e">
        <f ca="1">Calcu!AY45</f>
        <v>#VALUE!</v>
      </c>
      <c r="J42" s="38" t="e">
        <f ca="1">Calcu!AP45</f>
        <v>#DIV/0!</v>
      </c>
      <c r="K42" s="38" t="e">
        <f ca="1">Calcu!AO45</f>
        <v>#DIV/0!</v>
      </c>
      <c r="L42" s="38" t="str">
        <f ca="1">LEFT(Calcu!AZ45)</f>
        <v>P</v>
      </c>
      <c r="M42" s="38" t="s">
        <v>678</v>
      </c>
      <c r="N42" s="38" t="s">
        <v>678</v>
      </c>
      <c r="O42" s="38" t="s">
        <v>678</v>
      </c>
      <c r="Q42" s="38" t="e">
        <f ca="1">Calcu!AR45</f>
        <v>#DIV/0!</v>
      </c>
    </row>
    <row r="43" spans="1:17" ht="15" customHeight="1">
      <c r="A43" s="298" t="str">
        <f>IF(Calcu!AA46=FALSE,"삭제","")</f>
        <v>삭제</v>
      </c>
      <c r="B43" s="301"/>
      <c r="C43" s="301"/>
      <c r="D43" s="301"/>
      <c r="E43" s="301"/>
      <c r="F43" s="174" t="e">
        <f ca="1">Calcu!AM46</f>
        <v>#VALUE!</v>
      </c>
      <c r="G43" s="174" t="s">
        <v>224</v>
      </c>
      <c r="H43" s="174" t="e">
        <f ca="1">Calcu!AY46</f>
        <v>#VALUE!</v>
      </c>
      <c r="J43" s="38" t="e">
        <f ca="1">Calcu!AP46</f>
        <v>#DIV/0!</v>
      </c>
      <c r="K43" s="38" t="e">
        <f ca="1">Calcu!AO46</f>
        <v>#DIV/0!</v>
      </c>
      <c r="L43" s="38" t="str">
        <f ca="1">LEFT(Calcu!AZ46)</f>
        <v>P</v>
      </c>
      <c r="M43" s="38" t="s">
        <v>678</v>
      </c>
      <c r="N43" s="38" t="s">
        <v>678</v>
      </c>
      <c r="O43" s="38" t="s">
        <v>678</v>
      </c>
      <c r="Q43" s="38" t="e">
        <f ca="1">Calcu!AR46</f>
        <v>#DIV/0!</v>
      </c>
    </row>
    <row r="44" spans="1:17" ht="15" customHeight="1">
      <c r="A44" s="298" t="str">
        <f>IF(Calcu!AA47=FALSE,"삭제","")</f>
        <v>삭제</v>
      </c>
      <c r="B44" s="301"/>
      <c r="C44" s="301"/>
      <c r="D44" s="301"/>
      <c r="E44" s="301"/>
      <c r="F44" s="174" t="e">
        <f ca="1">Calcu!AM47</f>
        <v>#VALUE!</v>
      </c>
      <c r="G44" s="174" t="s">
        <v>224</v>
      </c>
      <c r="H44" s="174" t="e">
        <f ca="1">Calcu!AY47</f>
        <v>#VALUE!</v>
      </c>
      <c r="J44" s="38" t="e">
        <f ca="1">Calcu!AP47</f>
        <v>#DIV/0!</v>
      </c>
      <c r="K44" s="38" t="e">
        <f ca="1">Calcu!AO47</f>
        <v>#DIV/0!</v>
      </c>
      <c r="L44" s="38" t="str">
        <f ca="1">LEFT(Calcu!AZ47)</f>
        <v>P</v>
      </c>
      <c r="M44" s="38" t="s">
        <v>678</v>
      </c>
      <c r="N44" s="38" t="s">
        <v>678</v>
      </c>
      <c r="O44" s="38" t="s">
        <v>678</v>
      </c>
      <c r="Q44" s="38" t="e">
        <f ca="1">Calcu!AR47</f>
        <v>#DIV/0!</v>
      </c>
    </row>
    <row r="45" spans="1:17" ht="15" customHeight="1">
      <c r="A45" s="298" t="str">
        <f>IF(Calcu!AA48=FALSE,"삭제","")</f>
        <v>삭제</v>
      </c>
      <c r="B45" s="301"/>
      <c r="C45" s="301"/>
      <c r="D45" s="301"/>
      <c r="E45" s="301"/>
      <c r="F45" s="174" t="e">
        <f ca="1">Calcu!AM48</f>
        <v>#VALUE!</v>
      </c>
      <c r="G45" s="174" t="s">
        <v>224</v>
      </c>
      <c r="H45" s="174" t="e">
        <f ca="1">Calcu!AY48</f>
        <v>#VALUE!</v>
      </c>
      <c r="J45" s="38" t="e">
        <f ca="1">Calcu!AP48</f>
        <v>#DIV/0!</v>
      </c>
      <c r="K45" s="38" t="e">
        <f ca="1">Calcu!AO48</f>
        <v>#DIV/0!</v>
      </c>
      <c r="L45" s="38" t="str">
        <f ca="1">LEFT(Calcu!AZ48)</f>
        <v>P</v>
      </c>
      <c r="M45" s="38" t="s">
        <v>678</v>
      </c>
      <c r="N45" s="38" t="s">
        <v>678</v>
      </c>
      <c r="O45" s="38" t="s">
        <v>678</v>
      </c>
      <c r="Q45" s="38" t="e">
        <f ca="1">Calcu!AR48</f>
        <v>#DIV/0!</v>
      </c>
    </row>
    <row r="46" spans="1:17" ht="15" customHeight="1">
      <c r="A46" s="298" t="str">
        <f>IF(Calcu!AA49=FALSE,"삭제","")</f>
        <v>삭제</v>
      </c>
      <c r="B46" s="301"/>
      <c r="C46" s="301"/>
      <c r="D46" s="301"/>
      <c r="E46" s="301"/>
      <c r="F46" s="174" t="e">
        <f ca="1">Calcu!AM49</f>
        <v>#VALUE!</v>
      </c>
      <c r="G46" s="174" t="s">
        <v>224</v>
      </c>
      <c r="H46" s="174" t="e">
        <f ca="1">Calcu!AY49</f>
        <v>#VALUE!</v>
      </c>
      <c r="J46" s="38" t="e">
        <f ca="1">Calcu!AP49</f>
        <v>#DIV/0!</v>
      </c>
      <c r="K46" s="38" t="e">
        <f ca="1">Calcu!AO49</f>
        <v>#DIV/0!</v>
      </c>
      <c r="L46" s="38" t="str">
        <f ca="1">LEFT(Calcu!AZ49)</f>
        <v>P</v>
      </c>
      <c r="M46" s="38" t="s">
        <v>678</v>
      </c>
      <c r="N46" s="38" t="s">
        <v>678</v>
      </c>
      <c r="O46" s="38" t="s">
        <v>678</v>
      </c>
      <c r="Q46" s="38" t="e">
        <f ca="1">Calcu!AR49</f>
        <v>#DIV/0!</v>
      </c>
    </row>
    <row r="47" spans="1:17" ht="15" customHeight="1">
      <c r="A47" s="298" t="str">
        <f>IF(Calcu!AA50=FALSE,"삭제","")</f>
        <v>삭제</v>
      </c>
      <c r="B47" s="301"/>
      <c r="C47" s="301"/>
      <c r="D47" s="301"/>
      <c r="E47" s="301"/>
      <c r="F47" s="174" t="e">
        <f ca="1">Calcu!AM50</f>
        <v>#VALUE!</v>
      </c>
      <c r="G47" s="174" t="s">
        <v>224</v>
      </c>
      <c r="H47" s="174" t="e">
        <f ca="1">Calcu!AY50</f>
        <v>#VALUE!</v>
      </c>
      <c r="J47" s="38" t="e">
        <f ca="1">Calcu!AP50</f>
        <v>#DIV/0!</v>
      </c>
      <c r="K47" s="38" t="e">
        <f ca="1">Calcu!AO50</f>
        <v>#DIV/0!</v>
      </c>
      <c r="L47" s="38" t="str">
        <f ca="1">LEFT(Calcu!AZ50)</f>
        <v>P</v>
      </c>
      <c r="M47" s="38" t="s">
        <v>678</v>
      </c>
      <c r="N47" s="38" t="s">
        <v>678</v>
      </c>
      <c r="O47" s="38" t="s">
        <v>678</v>
      </c>
      <c r="Q47" s="38" t="e">
        <f ca="1">Calcu!AR50</f>
        <v>#DIV/0!</v>
      </c>
    </row>
    <row r="48" spans="1:17" ht="15" customHeight="1">
      <c r="A48" s="298" t="str">
        <f>IF(Calcu!AA51=FALSE,"삭제","")</f>
        <v>삭제</v>
      </c>
      <c r="B48" s="301"/>
      <c r="C48" s="301"/>
      <c r="D48" s="301"/>
      <c r="E48" s="301"/>
      <c r="F48" s="174" t="e">
        <f ca="1">Calcu!AM51</f>
        <v>#VALUE!</v>
      </c>
      <c r="G48" s="174" t="s">
        <v>224</v>
      </c>
      <c r="H48" s="174" t="e">
        <f ca="1">Calcu!AY51</f>
        <v>#VALUE!</v>
      </c>
      <c r="J48" s="38" t="e">
        <f ca="1">Calcu!AP51</f>
        <v>#DIV/0!</v>
      </c>
      <c r="K48" s="38" t="e">
        <f ca="1">Calcu!AO51</f>
        <v>#DIV/0!</v>
      </c>
      <c r="L48" s="38" t="str">
        <f ca="1">LEFT(Calcu!AZ51)</f>
        <v>P</v>
      </c>
      <c r="M48" s="38" t="s">
        <v>678</v>
      </c>
      <c r="N48" s="38" t="s">
        <v>678</v>
      </c>
      <c r="O48" s="38" t="s">
        <v>678</v>
      </c>
      <c r="Q48" s="38" t="e">
        <f ca="1">Calcu!AR51</f>
        <v>#DIV/0!</v>
      </c>
    </row>
    <row r="49" spans="1:17" ht="15" customHeight="1">
      <c r="A49" s="298" t="str">
        <f>IF(Calcu!AA52=FALSE,"삭제","")</f>
        <v>삭제</v>
      </c>
      <c r="B49" s="301"/>
      <c r="C49" s="301"/>
      <c r="D49" s="301"/>
      <c r="E49" s="301"/>
      <c r="F49" s="174" t="e">
        <f ca="1">Calcu!AM52</f>
        <v>#VALUE!</v>
      </c>
      <c r="G49" s="174" t="s">
        <v>224</v>
      </c>
      <c r="H49" s="174" t="e">
        <f ca="1">Calcu!AY52</f>
        <v>#VALUE!</v>
      </c>
      <c r="J49" s="38" t="e">
        <f ca="1">Calcu!AP52</f>
        <v>#DIV/0!</v>
      </c>
      <c r="K49" s="38" t="e">
        <f ca="1">Calcu!AO52</f>
        <v>#DIV/0!</v>
      </c>
      <c r="L49" s="38" t="str">
        <f ca="1">LEFT(Calcu!AZ52)</f>
        <v>P</v>
      </c>
      <c r="M49" s="38" t="s">
        <v>678</v>
      </c>
      <c r="N49" s="38" t="s">
        <v>678</v>
      </c>
      <c r="O49" s="38" t="s">
        <v>678</v>
      </c>
      <c r="Q49" s="38" t="e">
        <f ca="1">Calcu!AR52</f>
        <v>#DIV/0!</v>
      </c>
    </row>
    <row r="50" spans="1:17" ht="15" customHeight="1">
      <c r="A50" s="298" t="str">
        <f>IF(Calcu!AA53=FALSE,"삭제","")</f>
        <v>삭제</v>
      </c>
      <c r="B50" s="301"/>
      <c r="C50" s="301"/>
      <c r="D50" s="301"/>
      <c r="E50" s="301"/>
      <c r="F50" s="174" t="e">
        <f ca="1">Calcu!AM53</f>
        <v>#VALUE!</v>
      </c>
      <c r="G50" s="174" t="s">
        <v>224</v>
      </c>
      <c r="H50" s="174" t="e">
        <f ca="1">Calcu!AY53</f>
        <v>#VALUE!</v>
      </c>
      <c r="J50" s="38" t="e">
        <f ca="1">Calcu!AP53</f>
        <v>#DIV/0!</v>
      </c>
      <c r="K50" s="38" t="e">
        <f ca="1">Calcu!AO53</f>
        <v>#DIV/0!</v>
      </c>
      <c r="L50" s="38" t="str">
        <f ca="1">LEFT(Calcu!AZ53)</f>
        <v>P</v>
      </c>
      <c r="M50" s="38" t="s">
        <v>678</v>
      </c>
      <c r="N50" s="38" t="s">
        <v>678</v>
      </c>
      <c r="O50" s="38" t="s">
        <v>678</v>
      </c>
      <c r="Q50" s="38" t="e">
        <f ca="1">Calcu!AR53</f>
        <v>#DIV/0!</v>
      </c>
    </row>
    <row r="51" spans="1:17" ht="15" customHeight="1">
      <c r="A51" s="298" t="str">
        <f>IF(Calcu!AA54=FALSE,"삭제","")</f>
        <v>삭제</v>
      </c>
      <c r="B51" s="301"/>
      <c r="C51" s="301"/>
      <c r="D51" s="301"/>
      <c r="E51" s="301"/>
      <c r="F51" s="174" t="e">
        <f ca="1">Calcu!AM54</f>
        <v>#VALUE!</v>
      </c>
      <c r="G51" s="174" t="s">
        <v>224</v>
      </c>
      <c r="H51" s="174" t="e">
        <f ca="1">Calcu!AY54</f>
        <v>#VALUE!</v>
      </c>
      <c r="J51" s="38" t="e">
        <f ca="1">Calcu!AP54</f>
        <v>#DIV/0!</v>
      </c>
      <c r="K51" s="38" t="e">
        <f ca="1">Calcu!AO54</f>
        <v>#DIV/0!</v>
      </c>
      <c r="L51" s="38" t="str">
        <f ca="1">LEFT(Calcu!AZ54)</f>
        <v>P</v>
      </c>
      <c r="M51" s="38" t="s">
        <v>678</v>
      </c>
      <c r="N51" s="38" t="s">
        <v>678</v>
      </c>
      <c r="O51" s="38" t="s">
        <v>678</v>
      </c>
      <c r="Q51" s="38" t="e">
        <f ca="1">Calcu!AR54</f>
        <v>#DIV/0!</v>
      </c>
    </row>
    <row r="52" spans="1:17" ht="15" customHeight="1">
      <c r="A52" s="298" t="str">
        <f>IF(Calcu!AA55=FALSE,"삭제","")</f>
        <v>삭제</v>
      </c>
      <c r="B52" s="301"/>
      <c r="C52" s="301"/>
      <c r="D52" s="301"/>
      <c r="E52" s="301"/>
      <c r="F52" s="174" t="e">
        <f ca="1">Calcu!AM55</f>
        <v>#VALUE!</v>
      </c>
      <c r="G52" s="174" t="s">
        <v>224</v>
      </c>
      <c r="H52" s="174" t="e">
        <f ca="1">Calcu!AY55</f>
        <v>#VALUE!</v>
      </c>
      <c r="J52" s="38" t="e">
        <f ca="1">Calcu!AP55</f>
        <v>#DIV/0!</v>
      </c>
      <c r="K52" s="38" t="e">
        <f ca="1">Calcu!AO55</f>
        <v>#DIV/0!</v>
      </c>
      <c r="L52" s="38" t="str">
        <f ca="1">LEFT(Calcu!AZ55)</f>
        <v>P</v>
      </c>
      <c r="M52" s="38" t="s">
        <v>678</v>
      </c>
      <c r="N52" s="38" t="s">
        <v>678</v>
      </c>
      <c r="O52" s="38" t="s">
        <v>678</v>
      </c>
      <c r="Q52" s="38" t="e">
        <f ca="1">Calcu!AR55</f>
        <v>#DIV/0!</v>
      </c>
    </row>
    <row r="53" spans="1:17" ht="15" customHeight="1">
      <c r="A53" s="298" t="str">
        <f>IF(Calcu!AA56=FALSE,"삭제","")</f>
        <v>삭제</v>
      </c>
      <c r="B53" s="301"/>
      <c r="C53" s="301"/>
      <c r="D53" s="301"/>
      <c r="E53" s="301"/>
      <c r="F53" s="174" t="e">
        <f ca="1">Calcu!AM56</f>
        <v>#VALUE!</v>
      </c>
      <c r="G53" s="174" t="s">
        <v>224</v>
      </c>
      <c r="H53" s="174" t="e">
        <f ca="1">Calcu!AY56</f>
        <v>#VALUE!</v>
      </c>
      <c r="J53" s="38" t="e">
        <f ca="1">Calcu!AP56</f>
        <v>#DIV/0!</v>
      </c>
      <c r="K53" s="38" t="e">
        <f ca="1">Calcu!AO56</f>
        <v>#DIV/0!</v>
      </c>
      <c r="L53" s="38" t="str">
        <f ca="1">LEFT(Calcu!AZ56)</f>
        <v>P</v>
      </c>
      <c r="M53" s="38" t="s">
        <v>678</v>
      </c>
      <c r="N53" s="38" t="s">
        <v>678</v>
      </c>
      <c r="O53" s="38" t="s">
        <v>678</v>
      </c>
      <c r="Q53" s="38" t="e">
        <f ca="1">Calcu!AR56</f>
        <v>#DIV/0!</v>
      </c>
    </row>
    <row r="54" spans="1:17" ht="15" customHeight="1">
      <c r="A54" s="298" t="str">
        <f>IF(Calcu!AA57=FALSE,"삭제","")</f>
        <v>삭제</v>
      </c>
      <c r="B54" s="301"/>
      <c r="C54" s="301"/>
      <c r="D54" s="301"/>
      <c r="E54" s="301"/>
      <c r="F54" s="174" t="e">
        <f ca="1">Calcu!AM57</f>
        <v>#VALUE!</v>
      </c>
      <c r="G54" s="174" t="s">
        <v>224</v>
      </c>
      <c r="H54" s="174" t="e">
        <f ca="1">Calcu!AY57</f>
        <v>#VALUE!</v>
      </c>
      <c r="J54" s="38" t="e">
        <f ca="1">Calcu!AP57</f>
        <v>#DIV/0!</v>
      </c>
      <c r="K54" s="38" t="e">
        <f ca="1">Calcu!AO57</f>
        <v>#DIV/0!</v>
      </c>
      <c r="L54" s="38" t="str">
        <f ca="1">LEFT(Calcu!AZ57)</f>
        <v>P</v>
      </c>
      <c r="M54" s="38" t="s">
        <v>678</v>
      </c>
      <c r="N54" s="38" t="s">
        <v>678</v>
      </c>
      <c r="O54" s="38" t="s">
        <v>678</v>
      </c>
      <c r="Q54" s="38" t="e">
        <f ca="1">Calcu!AR57</f>
        <v>#DIV/0!</v>
      </c>
    </row>
    <row r="55" spans="1:17" ht="15" customHeight="1">
      <c r="A55" s="298"/>
      <c r="F55" s="174"/>
      <c r="G55" s="174"/>
      <c r="H55" s="174"/>
    </row>
    <row r="56" spans="1:17" ht="15" customHeight="1">
      <c r="A56" s="298"/>
      <c r="G56" s="302" t="s">
        <v>680</v>
      </c>
      <c r="H56" s="303">
        <v>2</v>
      </c>
      <c r="K56" s="304"/>
      <c r="Q56" s="302"/>
    </row>
    <row r="57" spans="1:17" ht="15" customHeight="1"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70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2.77734375" style="38" customWidth="1"/>
    <col min="4" max="8" width="11.77734375" style="38" customWidth="1"/>
    <col min="9" max="11" width="2.77734375" style="38" customWidth="1"/>
    <col min="12" max="12" width="2.77734375" style="94" customWidth="1"/>
    <col min="13" max="13" width="6.77734375" style="104" customWidth="1"/>
    <col min="14" max="16384" width="10.77734375" style="94"/>
  </cols>
  <sheetData>
    <row r="1" spans="1:13" s="76" customFormat="1" ht="33" customHeight="1">
      <c r="A1" s="380" t="s">
        <v>77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78"/>
    </row>
    <row r="2" spans="1:13" s="76" customFormat="1" ht="33" customHeight="1">
      <c r="A2" s="380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78"/>
    </row>
    <row r="3" spans="1:13" s="76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7"/>
      <c r="M3" s="103"/>
    </row>
    <row r="4" spans="1:13" s="78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  <c r="M4" s="37"/>
    </row>
    <row r="5" spans="1:13" s="79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ht="15" customHeight="1">
      <c r="C6" s="51" t="str">
        <f>"○ 품명 : "&amp;기본정보!C5</f>
        <v xml:space="preserve">○ 품명 : </v>
      </c>
    </row>
    <row r="7" spans="1:13" ht="15" customHeight="1">
      <c r="C7" s="51" t="str">
        <f>"○ 제작회사 : "&amp;기본정보!C6</f>
        <v xml:space="preserve">○ 제작회사 : </v>
      </c>
    </row>
    <row r="8" spans="1:13" ht="15" customHeight="1">
      <c r="C8" s="51" t="str">
        <f>"○ 형식 : "&amp;기본정보!C7&amp;IF(Calcu!B3="등급외",""," / "&amp;Calcu!B3)</f>
        <v>○ 형식 :  / 0</v>
      </c>
    </row>
    <row r="9" spans="1:13" ht="15" customHeight="1">
      <c r="C9" s="51" t="str">
        <f>"○ 기기번호 : "&amp;기본정보!C8</f>
        <v xml:space="preserve">○ 기기번호 : </v>
      </c>
    </row>
    <row r="11" spans="1:13" s="38" customFormat="1" ht="15" customHeight="1">
      <c r="C11" s="39" t="s">
        <v>272</v>
      </c>
    </row>
    <row r="12" spans="1:13" s="38" customFormat="1" ht="15" customHeight="1">
      <c r="C12" s="39"/>
      <c r="D12" s="39"/>
    </row>
    <row r="13" spans="1:13" s="38" customFormat="1" ht="15" customHeight="1">
      <c r="C13" s="39"/>
      <c r="D13" s="38" t="s">
        <v>97</v>
      </c>
      <c r="E13" s="38" t="s">
        <v>273</v>
      </c>
      <c r="F13" s="38" t="s">
        <v>274</v>
      </c>
      <c r="G13" s="38" t="s">
        <v>289</v>
      </c>
      <c r="H13" s="38" t="s">
        <v>653</v>
      </c>
    </row>
    <row r="14" spans="1:13" s="38" customFormat="1" ht="15" customHeight="1">
      <c r="C14" s="39"/>
      <c r="D14" s="100"/>
      <c r="E14" s="100" t="str">
        <f>Calcu!AN17</f>
        <v>mg</v>
      </c>
      <c r="F14" s="100" t="str">
        <f>Calcu!AP17</f>
        <v>g</v>
      </c>
      <c r="G14" s="100" t="str">
        <f>F14</f>
        <v>g</v>
      </c>
      <c r="H14" s="100"/>
    </row>
    <row r="15" spans="1:13" s="38" customFormat="1" ht="15" customHeight="1">
      <c r="A15" s="95" t="str">
        <f>IF(Calcu!AA18=FALSE,"삭제","")</f>
        <v>삭제</v>
      </c>
      <c r="C15" s="39"/>
      <c r="D15" s="104" t="str">
        <f>Calcu!AL18</f>
        <v>0</v>
      </c>
      <c r="E15" s="104" t="e">
        <f ca="1">Calcu!AN18</f>
        <v>#DIV/0!</v>
      </c>
      <c r="F15" s="104" t="e">
        <f ca="1">Calcu!AP18</f>
        <v>#DIV/0!</v>
      </c>
      <c r="G15" s="174" t="e">
        <f ca="1">Calcu!AY18</f>
        <v>#VALUE!</v>
      </c>
      <c r="H15" s="174" t="str">
        <f ca="1">Calcu!AZ18</f>
        <v>PASS</v>
      </c>
    </row>
    <row r="16" spans="1:13" s="38" customFormat="1" ht="15" customHeight="1">
      <c r="A16" s="95" t="str">
        <f>IF(Calcu!AA19=FALSE,"삭제","")</f>
        <v>삭제</v>
      </c>
      <c r="C16" s="39"/>
      <c r="D16" s="104" t="str">
        <f>Calcu!AL19</f>
        <v>0</v>
      </c>
      <c r="E16" s="104" t="e">
        <f ca="1">Calcu!AN19</f>
        <v>#DIV/0!</v>
      </c>
      <c r="F16" s="104" t="e">
        <f ca="1">Calcu!AP19</f>
        <v>#DIV/0!</v>
      </c>
      <c r="G16" s="174" t="e">
        <f ca="1">Calcu!AY19</f>
        <v>#VALUE!</v>
      </c>
      <c r="H16" s="174" t="str">
        <f ca="1">Calcu!AZ19</f>
        <v>PASS</v>
      </c>
    </row>
    <row r="17" spans="1:8" s="38" customFormat="1" ht="15" customHeight="1">
      <c r="A17" s="95" t="str">
        <f>IF(Calcu!AA20=FALSE,"삭제","")</f>
        <v>삭제</v>
      </c>
      <c r="C17" s="39"/>
      <c r="D17" s="104" t="str">
        <f>Calcu!AL20</f>
        <v>0</v>
      </c>
      <c r="E17" s="104" t="e">
        <f ca="1">Calcu!AN20</f>
        <v>#DIV/0!</v>
      </c>
      <c r="F17" s="104" t="e">
        <f ca="1">Calcu!AP20</f>
        <v>#DIV/0!</v>
      </c>
      <c r="G17" s="174" t="e">
        <f ca="1">Calcu!AY20</f>
        <v>#VALUE!</v>
      </c>
      <c r="H17" s="174" t="str">
        <f ca="1">Calcu!AZ20</f>
        <v>PASS</v>
      </c>
    </row>
    <row r="18" spans="1:8" s="38" customFormat="1" ht="15" customHeight="1">
      <c r="A18" s="95" t="str">
        <f>IF(Calcu!AA21=FALSE,"삭제","")</f>
        <v>삭제</v>
      </c>
      <c r="C18" s="39"/>
      <c r="D18" s="104" t="str">
        <f>Calcu!AL21</f>
        <v>0</v>
      </c>
      <c r="E18" s="104" t="e">
        <f ca="1">Calcu!AN21</f>
        <v>#DIV/0!</v>
      </c>
      <c r="F18" s="104" t="e">
        <f ca="1">Calcu!AP21</f>
        <v>#DIV/0!</v>
      </c>
      <c r="G18" s="174" t="e">
        <f ca="1">Calcu!AY21</f>
        <v>#VALUE!</v>
      </c>
      <c r="H18" s="174" t="str">
        <f ca="1">Calcu!AZ21</f>
        <v>PASS</v>
      </c>
    </row>
    <row r="19" spans="1:8" s="38" customFormat="1" ht="15" customHeight="1">
      <c r="A19" s="95" t="str">
        <f>IF(Calcu!AA22=FALSE,"삭제","")</f>
        <v>삭제</v>
      </c>
      <c r="C19" s="39"/>
      <c r="D19" s="104" t="str">
        <f>Calcu!AL22</f>
        <v>0</v>
      </c>
      <c r="E19" s="104" t="e">
        <f ca="1">Calcu!AN22</f>
        <v>#DIV/0!</v>
      </c>
      <c r="F19" s="104" t="e">
        <f ca="1">Calcu!AP22</f>
        <v>#DIV/0!</v>
      </c>
      <c r="G19" s="174" t="e">
        <f ca="1">Calcu!AY22</f>
        <v>#VALUE!</v>
      </c>
      <c r="H19" s="174" t="str">
        <f ca="1">Calcu!AZ22</f>
        <v>PASS</v>
      </c>
    </row>
    <row r="20" spans="1:8" s="38" customFormat="1" ht="15" customHeight="1">
      <c r="A20" s="95" t="str">
        <f>IF(Calcu!AA23=FALSE,"삭제","")</f>
        <v>삭제</v>
      </c>
      <c r="C20" s="39"/>
      <c r="D20" s="104" t="str">
        <f>Calcu!AL23</f>
        <v>0</v>
      </c>
      <c r="E20" s="104" t="e">
        <f ca="1">Calcu!AN23</f>
        <v>#DIV/0!</v>
      </c>
      <c r="F20" s="104" t="e">
        <f ca="1">Calcu!AP23</f>
        <v>#DIV/0!</v>
      </c>
      <c r="G20" s="174" t="e">
        <f ca="1">Calcu!AY23</f>
        <v>#VALUE!</v>
      </c>
      <c r="H20" s="174" t="str">
        <f ca="1">Calcu!AZ23</f>
        <v>PASS</v>
      </c>
    </row>
    <row r="21" spans="1:8" s="38" customFormat="1" ht="15" customHeight="1">
      <c r="A21" s="95" t="str">
        <f>IF(Calcu!AA24=FALSE,"삭제","")</f>
        <v>삭제</v>
      </c>
      <c r="C21" s="39"/>
      <c r="D21" s="104" t="str">
        <f>Calcu!AL24</f>
        <v>0</v>
      </c>
      <c r="E21" s="104" t="e">
        <f ca="1">Calcu!AN24</f>
        <v>#DIV/0!</v>
      </c>
      <c r="F21" s="104" t="e">
        <f ca="1">Calcu!AP24</f>
        <v>#DIV/0!</v>
      </c>
      <c r="G21" s="174" t="e">
        <f ca="1">Calcu!AY24</f>
        <v>#VALUE!</v>
      </c>
      <c r="H21" s="174" t="str">
        <f ca="1">Calcu!AZ24</f>
        <v>PASS</v>
      </c>
    </row>
    <row r="22" spans="1:8" s="38" customFormat="1" ht="15" customHeight="1">
      <c r="A22" s="95" t="str">
        <f>IF(Calcu!AA25=FALSE,"삭제","")</f>
        <v>삭제</v>
      </c>
      <c r="C22" s="39"/>
      <c r="D22" s="104" t="str">
        <f>Calcu!AL25</f>
        <v>0</v>
      </c>
      <c r="E22" s="104" t="e">
        <f ca="1">Calcu!AN25</f>
        <v>#DIV/0!</v>
      </c>
      <c r="F22" s="104" t="e">
        <f ca="1">Calcu!AP25</f>
        <v>#DIV/0!</v>
      </c>
      <c r="G22" s="174" t="e">
        <f ca="1">Calcu!AY25</f>
        <v>#VALUE!</v>
      </c>
      <c r="H22" s="174" t="str">
        <f ca="1">Calcu!AZ25</f>
        <v>PASS</v>
      </c>
    </row>
    <row r="23" spans="1:8" s="38" customFormat="1" ht="15" customHeight="1">
      <c r="A23" s="95" t="str">
        <f>IF(Calcu!AA26=FALSE,"삭제","")</f>
        <v>삭제</v>
      </c>
      <c r="C23" s="39"/>
      <c r="D23" s="104" t="str">
        <f>Calcu!AL26</f>
        <v>0</v>
      </c>
      <c r="E23" s="104" t="e">
        <f ca="1">Calcu!AN26</f>
        <v>#DIV/0!</v>
      </c>
      <c r="F23" s="104" t="e">
        <f ca="1">Calcu!AP26</f>
        <v>#DIV/0!</v>
      </c>
      <c r="G23" s="174" t="e">
        <f ca="1">Calcu!AY26</f>
        <v>#VALUE!</v>
      </c>
      <c r="H23" s="174" t="str">
        <f ca="1">Calcu!AZ26</f>
        <v>PASS</v>
      </c>
    </row>
    <row r="24" spans="1:8" s="38" customFormat="1" ht="15" customHeight="1">
      <c r="A24" s="95" t="str">
        <f>IF(Calcu!AA27=FALSE,"삭제","")</f>
        <v>삭제</v>
      </c>
      <c r="C24" s="39"/>
      <c r="D24" s="104" t="str">
        <f>Calcu!AL27</f>
        <v>0</v>
      </c>
      <c r="E24" s="104" t="e">
        <f ca="1">Calcu!AN27</f>
        <v>#DIV/0!</v>
      </c>
      <c r="F24" s="104" t="e">
        <f ca="1">Calcu!AP27</f>
        <v>#DIV/0!</v>
      </c>
      <c r="G24" s="174" t="e">
        <f ca="1">Calcu!AY27</f>
        <v>#VALUE!</v>
      </c>
      <c r="H24" s="174" t="str">
        <f ca="1">Calcu!AZ27</f>
        <v>PASS</v>
      </c>
    </row>
    <row r="25" spans="1:8" s="38" customFormat="1" ht="15" customHeight="1">
      <c r="A25" s="95" t="str">
        <f>IF(Calcu!AA28=FALSE,"삭제","")</f>
        <v>삭제</v>
      </c>
      <c r="C25" s="39"/>
      <c r="D25" s="104" t="str">
        <f>Calcu!AL28</f>
        <v>0</v>
      </c>
      <c r="E25" s="104" t="e">
        <f ca="1">Calcu!AN28</f>
        <v>#DIV/0!</v>
      </c>
      <c r="F25" s="104" t="e">
        <f ca="1">Calcu!AP28</f>
        <v>#DIV/0!</v>
      </c>
      <c r="G25" s="174" t="e">
        <f ca="1">Calcu!AY28</f>
        <v>#VALUE!</v>
      </c>
      <c r="H25" s="174" t="str">
        <f ca="1">Calcu!AZ28</f>
        <v>PASS</v>
      </c>
    </row>
    <row r="26" spans="1:8" s="38" customFormat="1" ht="15" customHeight="1">
      <c r="A26" s="95" t="str">
        <f>IF(Calcu!AA29=FALSE,"삭제","")</f>
        <v>삭제</v>
      </c>
      <c r="C26" s="39"/>
      <c r="D26" s="104" t="str">
        <f>Calcu!AL29</f>
        <v>0</v>
      </c>
      <c r="E26" s="104" t="e">
        <f ca="1">Calcu!AN29</f>
        <v>#DIV/0!</v>
      </c>
      <c r="F26" s="104" t="e">
        <f ca="1">Calcu!AP29</f>
        <v>#DIV/0!</v>
      </c>
      <c r="G26" s="174" t="e">
        <f ca="1">Calcu!AY29</f>
        <v>#VALUE!</v>
      </c>
      <c r="H26" s="174" t="str">
        <f ca="1">Calcu!AZ29</f>
        <v>PASS</v>
      </c>
    </row>
    <row r="27" spans="1:8" s="38" customFormat="1" ht="15" customHeight="1">
      <c r="A27" s="95" t="str">
        <f>IF(Calcu!AA30=FALSE,"삭제","")</f>
        <v>삭제</v>
      </c>
      <c r="C27" s="39"/>
      <c r="D27" s="104" t="str">
        <f>Calcu!AL30</f>
        <v>0</v>
      </c>
      <c r="E27" s="104" t="e">
        <f ca="1">Calcu!AN30</f>
        <v>#DIV/0!</v>
      </c>
      <c r="F27" s="104" t="e">
        <f ca="1">Calcu!AP30</f>
        <v>#DIV/0!</v>
      </c>
      <c r="G27" s="174" t="e">
        <f ca="1">Calcu!AY30</f>
        <v>#VALUE!</v>
      </c>
      <c r="H27" s="174" t="str">
        <f ca="1">Calcu!AZ30</f>
        <v>PASS</v>
      </c>
    </row>
    <row r="28" spans="1:8" s="38" customFormat="1" ht="15" customHeight="1">
      <c r="A28" s="95" t="str">
        <f>IF(Calcu!AA31=FALSE,"삭제","")</f>
        <v>삭제</v>
      </c>
      <c r="C28" s="39"/>
      <c r="D28" s="104" t="str">
        <f>Calcu!AL31</f>
        <v>0</v>
      </c>
      <c r="E28" s="104" t="e">
        <f ca="1">Calcu!AN31</f>
        <v>#DIV/0!</v>
      </c>
      <c r="F28" s="104" t="e">
        <f ca="1">Calcu!AP31</f>
        <v>#DIV/0!</v>
      </c>
      <c r="G28" s="174" t="e">
        <f ca="1">Calcu!AY31</f>
        <v>#VALUE!</v>
      </c>
      <c r="H28" s="174" t="str">
        <f ca="1">Calcu!AZ31</f>
        <v>PASS</v>
      </c>
    </row>
    <row r="29" spans="1:8" s="38" customFormat="1" ht="15" customHeight="1">
      <c r="A29" s="95" t="str">
        <f>IF(Calcu!AA32=FALSE,"삭제","")</f>
        <v>삭제</v>
      </c>
      <c r="C29" s="39"/>
      <c r="D29" s="104" t="str">
        <f>Calcu!AL32</f>
        <v>0</v>
      </c>
      <c r="E29" s="104" t="e">
        <f ca="1">Calcu!AN32</f>
        <v>#DIV/0!</v>
      </c>
      <c r="F29" s="104" t="e">
        <f ca="1">Calcu!AP32</f>
        <v>#DIV/0!</v>
      </c>
      <c r="G29" s="174" t="e">
        <f ca="1">Calcu!AY32</f>
        <v>#VALUE!</v>
      </c>
      <c r="H29" s="174" t="str">
        <f ca="1">Calcu!AZ32</f>
        <v>PASS</v>
      </c>
    </row>
    <row r="30" spans="1:8" s="38" customFormat="1" ht="15" customHeight="1">
      <c r="A30" s="95" t="str">
        <f>IF(Calcu!AA33=FALSE,"삭제","")</f>
        <v>삭제</v>
      </c>
      <c r="C30" s="39"/>
      <c r="D30" s="104" t="str">
        <f>Calcu!AL33</f>
        <v>0</v>
      </c>
      <c r="E30" s="104" t="e">
        <f ca="1">Calcu!AN33</f>
        <v>#DIV/0!</v>
      </c>
      <c r="F30" s="104" t="e">
        <f ca="1">Calcu!AP33</f>
        <v>#DIV/0!</v>
      </c>
      <c r="G30" s="174" t="e">
        <f ca="1">Calcu!AY33</f>
        <v>#VALUE!</v>
      </c>
      <c r="H30" s="174" t="str">
        <f ca="1">Calcu!AZ33</f>
        <v>PASS</v>
      </c>
    </row>
    <row r="31" spans="1:8" s="38" customFormat="1" ht="15" customHeight="1">
      <c r="A31" s="95" t="str">
        <f>IF(Calcu!AA34=FALSE,"삭제","")</f>
        <v>삭제</v>
      </c>
      <c r="C31" s="39"/>
      <c r="D31" s="104" t="str">
        <f>Calcu!AL34</f>
        <v>0</v>
      </c>
      <c r="E31" s="104" t="e">
        <f ca="1">Calcu!AN34</f>
        <v>#DIV/0!</v>
      </c>
      <c r="F31" s="104" t="e">
        <f ca="1">Calcu!AP34</f>
        <v>#DIV/0!</v>
      </c>
      <c r="G31" s="174" t="e">
        <f ca="1">Calcu!AY34</f>
        <v>#VALUE!</v>
      </c>
      <c r="H31" s="174" t="str">
        <f ca="1">Calcu!AZ34</f>
        <v>PASS</v>
      </c>
    </row>
    <row r="32" spans="1:8" s="38" customFormat="1" ht="15" customHeight="1">
      <c r="A32" s="95" t="str">
        <f>IF(Calcu!AA35=FALSE,"삭제","")</f>
        <v>삭제</v>
      </c>
      <c r="C32" s="39"/>
      <c r="D32" s="104" t="str">
        <f>Calcu!AL35</f>
        <v>0</v>
      </c>
      <c r="E32" s="104" t="e">
        <f ca="1">Calcu!AN35</f>
        <v>#DIV/0!</v>
      </c>
      <c r="F32" s="104" t="e">
        <f ca="1">Calcu!AP35</f>
        <v>#DIV/0!</v>
      </c>
      <c r="G32" s="174" t="e">
        <f ca="1">Calcu!AY35</f>
        <v>#VALUE!</v>
      </c>
      <c r="H32" s="174" t="str">
        <f ca="1">Calcu!AZ35</f>
        <v>PASS</v>
      </c>
    </row>
    <row r="33" spans="1:8" s="38" customFormat="1" ht="15" customHeight="1">
      <c r="A33" s="95" t="str">
        <f>IF(Calcu!AA36=FALSE,"삭제","")</f>
        <v>삭제</v>
      </c>
      <c r="C33" s="39"/>
      <c r="D33" s="104" t="str">
        <f>Calcu!AL36</f>
        <v>0</v>
      </c>
      <c r="E33" s="104" t="e">
        <f ca="1">Calcu!AN36</f>
        <v>#DIV/0!</v>
      </c>
      <c r="F33" s="104" t="e">
        <f ca="1">Calcu!AP36</f>
        <v>#DIV/0!</v>
      </c>
      <c r="G33" s="174" t="e">
        <f ca="1">Calcu!AY36</f>
        <v>#VALUE!</v>
      </c>
      <c r="H33" s="174" t="str">
        <f ca="1">Calcu!AZ36</f>
        <v>PASS</v>
      </c>
    </row>
    <row r="34" spans="1:8" s="38" customFormat="1" ht="15" customHeight="1">
      <c r="A34" s="95" t="str">
        <f>IF(Calcu!AA37=FALSE,"삭제","")</f>
        <v>삭제</v>
      </c>
      <c r="C34" s="39"/>
      <c r="D34" s="104" t="str">
        <f>Calcu!AL37</f>
        <v>0</v>
      </c>
      <c r="E34" s="104" t="e">
        <f ca="1">Calcu!AN37</f>
        <v>#DIV/0!</v>
      </c>
      <c r="F34" s="104" t="e">
        <f ca="1">Calcu!AP37</f>
        <v>#DIV/0!</v>
      </c>
      <c r="G34" s="174" t="e">
        <f ca="1">Calcu!AY37</f>
        <v>#VALUE!</v>
      </c>
      <c r="H34" s="174" t="str">
        <f ca="1">Calcu!AZ37</f>
        <v>PASS</v>
      </c>
    </row>
    <row r="35" spans="1:8" s="38" customFormat="1" ht="15" customHeight="1">
      <c r="A35" s="95" t="str">
        <f>IF(Calcu!AA38=FALSE,"삭제","")</f>
        <v>삭제</v>
      </c>
      <c r="C35" s="39"/>
      <c r="D35" s="104" t="str">
        <f>Calcu!AL38</f>
        <v>0</v>
      </c>
      <c r="E35" s="104" t="e">
        <f ca="1">Calcu!AN38</f>
        <v>#DIV/0!</v>
      </c>
      <c r="F35" s="104" t="e">
        <f ca="1">Calcu!AP38</f>
        <v>#DIV/0!</v>
      </c>
      <c r="G35" s="174" t="e">
        <f ca="1">Calcu!AY38</f>
        <v>#VALUE!</v>
      </c>
      <c r="H35" s="174" t="str">
        <f ca="1">Calcu!AZ38</f>
        <v>PASS</v>
      </c>
    </row>
    <row r="36" spans="1:8" s="38" customFormat="1" ht="15" customHeight="1">
      <c r="A36" s="95" t="str">
        <f>IF(Calcu!AA39=FALSE,"삭제","")</f>
        <v>삭제</v>
      </c>
      <c r="C36" s="39"/>
      <c r="D36" s="104" t="str">
        <f>Calcu!AL39</f>
        <v>0</v>
      </c>
      <c r="E36" s="104" t="e">
        <f ca="1">Calcu!AN39</f>
        <v>#DIV/0!</v>
      </c>
      <c r="F36" s="104" t="e">
        <f ca="1">Calcu!AP39</f>
        <v>#DIV/0!</v>
      </c>
      <c r="G36" s="174" t="e">
        <f ca="1">Calcu!AY39</f>
        <v>#VALUE!</v>
      </c>
      <c r="H36" s="174" t="str">
        <f ca="1">Calcu!AZ39</f>
        <v>PASS</v>
      </c>
    </row>
    <row r="37" spans="1:8" s="38" customFormat="1" ht="15" customHeight="1">
      <c r="A37" s="95" t="str">
        <f>IF(Calcu!AA40=FALSE,"삭제","")</f>
        <v>삭제</v>
      </c>
      <c r="C37" s="39"/>
      <c r="D37" s="104" t="str">
        <f>Calcu!AL40</f>
        <v>0</v>
      </c>
      <c r="E37" s="104" t="e">
        <f ca="1">Calcu!AN40</f>
        <v>#DIV/0!</v>
      </c>
      <c r="F37" s="104" t="e">
        <f ca="1">Calcu!AP40</f>
        <v>#DIV/0!</v>
      </c>
      <c r="G37" s="174" t="e">
        <f ca="1">Calcu!AY40</f>
        <v>#VALUE!</v>
      </c>
      <c r="H37" s="174" t="str">
        <f ca="1">Calcu!AZ40</f>
        <v>PASS</v>
      </c>
    </row>
    <row r="38" spans="1:8" s="38" customFormat="1" ht="15" customHeight="1">
      <c r="A38" s="95" t="str">
        <f>IF(Calcu!AA41=FALSE,"삭제","")</f>
        <v>삭제</v>
      </c>
      <c r="C38" s="39"/>
      <c r="D38" s="104" t="str">
        <f>Calcu!AL41</f>
        <v>0</v>
      </c>
      <c r="E38" s="104" t="e">
        <f ca="1">Calcu!AN41</f>
        <v>#DIV/0!</v>
      </c>
      <c r="F38" s="104" t="e">
        <f ca="1">Calcu!AP41</f>
        <v>#DIV/0!</v>
      </c>
      <c r="G38" s="174" t="e">
        <f ca="1">Calcu!AY41</f>
        <v>#VALUE!</v>
      </c>
      <c r="H38" s="174" t="str">
        <f ca="1">Calcu!AZ41</f>
        <v>PASS</v>
      </c>
    </row>
    <row r="39" spans="1:8" s="38" customFormat="1" ht="15" customHeight="1">
      <c r="A39" s="95" t="str">
        <f>IF(Calcu!AA42=FALSE,"삭제","")</f>
        <v>삭제</v>
      </c>
      <c r="C39" s="39"/>
      <c r="D39" s="104" t="str">
        <f>Calcu!AL42</f>
        <v>0</v>
      </c>
      <c r="E39" s="104" t="e">
        <f ca="1">Calcu!AN42</f>
        <v>#DIV/0!</v>
      </c>
      <c r="F39" s="104" t="e">
        <f ca="1">Calcu!AP42</f>
        <v>#DIV/0!</v>
      </c>
      <c r="G39" s="174" t="e">
        <f ca="1">Calcu!AY42</f>
        <v>#VALUE!</v>
      </c>
      <c r="H39" s="174" t="str">
        <f ca="1">Calcu!AZ42</f>
        <v>PASS</v>
      </c>
    </row>
    <row r="40" spans="1:8" s="38" customFormat="1" ht="15" customHeight="1">
      <c r="A40" s="95" t="str">
        <f>IF(Calcu!AA43=FALSE,"삭제","")</f>
        <v>삭제</v>
      </c>
      <c r="C40" s="39"/>
      <c r="D40" s="104" t="str">
        <f>Calcu!AL43</f>
        <v>0</v>
      </c>
      <c r="E40" s="104" t="e">
        <f ca="1">Calcu!AN43</f>
        <v>#DIV/0!</v>
      </c>
      <c r="F40" s="104" t="e">
        <f ca="1">Calcu!AP43</f>
        <v>#DIV/0!</v>
      </c>
      <c r="G40" s="174" t="e">
        <f ca="1">Calcu!AY43</f>
        <v>#VALUE!</v>
      </c>
      <c r="H40" s="174" t="str">
        <f ca="1">Calcu!AZ43</f>
        <v>PASS</v>
      </c>
    </row>
    <row r="41" spans="1:8" s="38" customFormat="1" ht="15" customHeight="1">
      <c r="A41" s="95" t="str">
        <f>IF(Calcu!AA44=FALSE,"삭제","")</f>
        <v>삭제</v>
      </c>
      <c r="C41" s="39"/>
      <c r="D41" s="104" t="str">
        <f>Calcu!AL44</f>
        <v>0</v>
      </c>
      <c r="E41" s="104" t="e">
        <f ca="1">Calcu!AN44</f>
        <v>#DIV/0!</v>
      </c>
      <c r="F41" s="104" t="e">
        <f ca="1">Calcu!AP44</f>
        <v>#DIV/0!</v>
      </c>
      <c r="G41" s="174" t="e">
        <f ca="1">Calcu!AY44</f>
        <v>#VALUE!</v>
      </c>
      <c r="H41" s="174" t="str">
        <f ca="1">Calcu!AZ44</f>
        <v>PASS</v>
      </c>
    </row>
    <row r="42" spans="1:8" s="38" customFormat="1" ht="15" customHeight="1">
      <c r="A42" s="95" t="str">
        <f>IF(Calcu!AA45=FALSE,"삭제","")</f>
        <v>삭제</v>
      </c>
      <c r="C42" s="39"/>
      <c r="D42" s="104" t="str">
        <f>Calcu!AL45</f>
        <v>0</v>
      </c>
      <c r="E42" s="104" t="e">
        <f ca="1">Calcu!AN45</f>
        <v>#DIV/0!</v>
      </c>
      <c r="F42" s="104" t="e">
        <f ca="1">Calcu!AP45</f>
        <v>#DIV/0!</v>
      </c>
      <c r="G42" s="174" t="e">
        <f ca="1">Calcu!AY45</f>
        <v>#VALUE!</v>
      </c>
      <c r="H42" s="174" t="str">
        <f ca="1">Calcu!AZ45</f>
        <v>PASS</v>
      </c>
    </row>
    <row r="43" spans="1:8" s="38" customFormat="1" ht="15" customHeight="1">
      <c r="A43" s="95" t="str">
        <f>IF(Calcu!AA46=FALSE,"삭제","")</f>
        <v>삭제</v>
      </c>
      <c r="C43" s="39"/>
      <c r="D43" s="104" t="str">
        <f>Calcu!AL46</f>
        <v>0</v>
      </c>
      <c r="E43" s="104" t="e">
        <f ca="1">Calcu!AN46</f>
        <v>#DIV/0!</v>
      </c>
      <c r="F43" s="104" t="e">
        <f ca="1">Calcu!AP46</f>
        <v>#DIV/0!</v>
      </c>
      <c r="G43" s="174" t="e">
        <f ca="1">Calcu!AY46</f>
        <v>#VALUE!</v>
      </c>
      <c r="H43" s="174" t="str">
        <f ca="1">Calcu!AZ46</f>
        <v>PASS</v>
      </c>
    </row>
    <row r="44" spans="1:8" s="38" customFormat="1" ht="15" customHeight="1">
      <c r="A44" s="95" t="str">
        <f>IF(Calcu!AA47=FALSE,"삭제","")</f>
        <v>삭제</v>
      </c>
      <c r="C44" s="39"/>
      <c r="D44" s="104" t="str">
        <f>Calcu!AL47</f>
        <v>0</v>
      </c>
      <c r="E44" s="104" t="e">
        <f ca="1">Calcu!AN47</f>
        <v>#DIV/0!</v>
      </c>
      <c r="F44" s="104" t="e">
        <f ca="1">Calcu!AP47</f>
        <v>#DIV/0!</v>
      </c>
      <c r="G44" s="174" t="e">
        <f ca="1">Calcu!AY47</f>
        <v>#VALUE!</v>
      </c>
      <c r="H44" s="174" t="str">
        <f ca="1">Calcu!AZ47</f>
        <v>PASS</v>
      </c>
    </row>
    <row r="45" spans="1:8" s="38" customFormat="1" ht="15" customHeight="1">
      <c r="A45" s="95" t="str">
        <f>IF(Calcu!AA48=FALSE,"삭제","")</f>
        <v>삭제</v>
      </c>
      <c r="C45" s="39"/>
      <c r="D45" s="104" t="str">
        <f>Calcu!AL48</f>
        <v>0</v>
      </c>
      <c r="E45" s="104" t="e">
        <f ca="1">Calcu!AN48</f>
        <v>#DIV/0!</v>
      </c>
      <c r="F45" s="104" t="e">
        <f ca="1">Calcu!AP48</f>
        <v>#DIV/0!</v>
      </c>
      <c r="G45" s="174" t="e">
        <f ca="1">Calcu!AY48</f>
        <v>#VALUE!</v>
      </c>
      <c r="H45" s="174" t="str">
        <f ca="1">Calcu!AZ48</f>
        <v>PASS</v>
      </c>
    </row>
    <row r="46" spans="1:8" s="38" customFormat="1" ht="15" customHeight="1">
      <c r="A46" s="95" t="str">
        <f>IF(Calcu!AA49=FALSE,"삭제","")</f>
        <v>삭제</v>
      </c>
      <c r="C46" s="39"/>
      <c r="D46" s="104" t="str">
        <f>Calcu!AL49</f>
        <v>0</v>
      </c>
      <c r="E46" s="104" t="e">
        <f ca="1">Calcu!AN49</f>
        <v>#DIV/0!</v>
      </c>
      <c r="F46" s="104" t="e">
        <f ca="1">Calcu!AP49</f>
        <v>#DIV/0!</v>
      </c>
      <c r="G46" s="174" t="e">
        <f ca="1">Calcu!AY49</f>
        <v>#VALUE!</v>
      </c>
      <c r="H46" s="174" t="str">
        <f ca="1">Calcu!AZ49</f>
        <v>PASS</v>
      </c>
    </row>
    <row r="47" spans="1:8" s="38" customFormat="1" ht="15" customHeight="1">
      <c r="A47" s="95" t="str">
        <f>IF(Calcu!AA50=FALSE,"삭제","")</f>
        <v>삭제</v>
      </c>
      <c r="C47" s="39"/>
      <c r="D47" s="104" t="str">
        <f>Calcu!AL50</f>
        <v>0</v>
      </c>
      <c r="E47" s="104" t="e">
        <f ca="1">Calcu!AN50</f>
        <v>#DIV/0!</v>
      </c>
      <c r="F47" s="104" t="e">
        <f ca="1">Calcu!AP50</f>
        <v>#DIV/0!</v>
      </c>
      <c r="G47" s="174" t="e">
        <f ca="1">Calcu!AY50</f>
        <v>#VALUE!</v>
      </c>
      <c r="H47" s="174" t="str">
        <f ca="1">Calcu!AZ50</f>
        <v>PASS</v>
      </c>
    </row>
    <row r="48" spans="1:8" s="38" customFormat="1" ht="15" customHeight="1">
      <c r="A48" s="95" t="str">
        <f>IF(Calcu!AA51=FALSE,"삭제","")</f>
        <v>삭제</v>
      </c>
      <c r="C48" s="39"/>
      <c r="D48" s="104" t="str">
        <f>Calcu!AL51</f>
        <v>0</v>
      </c>
      <c r="E48" s="104" t="e">
        <f ca="1">Calcu!AN51</f>
        <v>#DIV/0!</v>
      </c>
      <c r="F48" s="104" t="e">
        <f ca="1">Calcu!AP51</f>
        <v>#DIV/0!</v>
      </c>
      <c r="G48" s="174" t="e">
        <f ca="1">Calcu!AY51</f>
        <v>#VALUE!</v>
      </c>
      <c r="H48" s="174" t="str">
        <f ca="1">Calcu!AZ51</f>
        <v>PASS</v>
      </c>
    </row>
    <row r="49" spans="1:11" s="38" customFormat="1" ht="15" customHeight="1">
      <c r="A49" s="95" t="str">
        <f>IF(Calcu!AA52=FALSE,"삭제","")</f>
        <v>삭제</v>
      </c>
      <c r="C49" s="39"/>
      <c r="D49" s="104" t="str">
        <f>Calcu!AL52</f>
        <v>0</v>
      </c>
      <c r="E49" s="104" t="e">
        <f ca="1">Calcu!AN52</f>
        <v>#DIV/0!</v>
      </c>
      <c r="F49" s="104" t="e">
        <f ca="1">Calcu!AP52</f>
        <v>#DIV/0!</v>
      </c>
      <c r="G49" s="174" t="e">
        <f ca="1">Calcu!AY52</f>
        <v>#VALUE!</v>
      </c>
      <c r="H49" s="174" t="str">
        <f ca="1">Calcu!AZ52</f>
        <v>PASS</v>
      </c>
    </row>
    <row r="50" spans="1:11" s="38" customFormat="1" ht="15" customHeight="1">
      <c r="A50" s="95" t="str">
        <f>IF(Calcu!AA53=FALSE,"삭제","")</f>
        <v>삭제</v>
      </c>
      <c r="C50" s="39"/>
      <c r="D50" s="104" t="str">
        <f>Calcu!AL53</f>
        <v>0</v>
      </c>
      <c r="E50" s="104" t="e">
        <f ca="1">Calcu!AN53</f>
        <v>#DIV/0!</v>
      </c>
      <c r="F50" s="104" t="e">
        <f ca="1">Calcu!AP53</f>
        <v>#DIV/0!</v>
      </c>
      <c r="G50" s="174" t="e">
        <f ca="1">Calcu!AY53</f>
        <v>#VALUE!</v>
      </c>
      <c r="H50" s="174" t="str">
        <f ca="1">Calcu!AZ53</f>
        <v>PASS</v>
      </c>
    </row>
    <row r="51" spans="1:11" s="38" customFormat="1" ht="15" customHeight="1">
      <c r="A51" s="95" t="str">
        <f>IF(Calcu!AA54=FALSE,"삭제","")</f>
        <v>삭제</v>
      </c>
      <c r="C51" s="39"/>
      <c r="D51" s="104" t="str">
        <f>Calcu!AL54</f>
        <v>0</v>
      </c>
      <c r="E51" s="104" t="e">
        <f ca="1">Calcu!AN54</f>
        <v>#DIV/0!</v>
      </c>
      <c r="F51" s="104" t="e">
        <f ca="1">Calcu!AP54</f>
        <v>#DIV/0!</v>
      </c>
      <c r="G51" s="174" t="e">
        <f ca="1">Calcu!AY54</f>
        <v>#VALUE!</v>
      </c>
      <c r="H51" s="174" t="str">
        <f ca="1">Calcu!AZ54</f>
        <v>PASS</v>
      </c>
    </row>
    <row r="52" spans="1:11" s="38" customFormat="1" ht="15" customHeight="1">
      <c r="A52" s="95" t="str">
        <f>IF(Calcu!AA55=FALSE,"삭제","")</f>
        <v>삭제</v>
      </c>
      <c r="C52" s="39"/>
      <c r="D52" s="104" t="str">
        <f>Calcu!AL55</f>
        <v>0</v>
      </c>
      <c r="E52" s="104" t="e">
        <f ca="1">Calcu!AN55</f>
        <v>#DIV/0!</v>
      </c>
      <c r="F52" s="104" t="e">
        <f ca="1">Calcu!AP55</f>
        <v>#DIV/0!</v>
      </c>
      <c r="G52" s="174" t="e">
        <f ca="1">Calcu!AY55</f>
        <v>#VALUE!</v>
      </c>
      <c r="H52" s="174" t="str">
        <f ca="1">Calcu!AZ55</f>
        <v>PASS</v>
      </c>
    </row>
    <row r="53" spans="1:11" s="38" customFormat="1" ht="15" customHeight="1">
      <c r="A53" s="95" t="str">
        <f>IF(Calcu!AA56=FALSE,"삭제","")</f>
        <v>삭제</v>
      </c>
      <c r="C53" s="39"/>
      <c r="D53" s="104" t="str">
        <f>Calcu!AL56</f>
        <v>0</v>
      </c>
      <c r="E53" s="104" t="e">
        <f ca="1">Calcu!AN56</f>
        <v>#DIV/0!</v>
      </c>
      <c r="F53" s="104" t="e">
        <f ca="1">Calcu!AP56</f>
        <v>#DIV/0!</v>
      </c>
      <c r="G53" s="174" t="e">
        <f ca="1">Calcu!AY56</f>
        <v>#VALUE!</v>
      </c>
      <c r="H53" s="174" t="str">
        <f ca="1">Calcu!AZ56</f>
        <v>PASS</v>
      </c>
    </row>
    <row r="54" spans="1:11" s="38" customFormat="1" ht="15" customHeight="1">
      <c r="A54" s="95" t="str">
        <f>IF(Calcu!AA57=FALSE,"삭제","")</f>
        <v>삭제</v>
      </c>
      <c r="C54" s="39"/>
      <c r="D54" s="104" t="str">
        <f>Calcu!AL57</f>
        <v>0</v>
      </c>
      <c r="E54" s="104" t="e">
        <f ca="1">Calcu!AN57</f>
        <v>#DIV/0!</v>
      </c>
      <c r="F54" s="104" t="e">
        <f ca="1">Calcu!AP57</f>
        <v>#DIV/0!</v>
      </c>
      <c r="G54" s="174" t="e">
        <f ca="1">Calcu!AY57</f>
        <v>#VALUE!</v>
      </c>
      <c r="H54" s="174" t="str">
        <f ca="1">Calcu!AZ57</f>
        <v>PASS</v>
      </c>
    </row>
    <row r="55" spans="1:11" ht="15" customHeight="1">
      <c r="B55" s="69"/>
      <c r="C55" s="167"/>
      <c r="D55" s="167"/>
      <c r="E55" s="167"/>
      <c r="F55" s="167"/>
      <c r="G55" s="167"/>
      <c r="H55" s="70"/>
      <c r="I55" s="70"/>
      <c r="J55" s="167"/>
      <c r="K55" s="69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94" customWidth="1"/>
    <col min="13" max="16384" width="10.77734375" style="81"/>
  </cols>
  <sheetData>
    <row r="1" spans="1:12" s="76" customFormat="1" ht="33" customHeight="1">
      <c r="A1" s="380" t="s">
        <v>58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</row>
    <row r="2" spans="1:12" s="76" customFormat="1" ht="33" customHeight="1">
      <c r="A2" s="380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</row>
    <row r="3" spans="1:12" s="76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7"/>
    </row>
    <row r="4" spans="1:12" s="78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0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79"/>
    </row>
    <row r="6" spans="1:12" s="38" customFormat="1" ht="15" customHeight="1">
      <c r="C6" s="51" t="str">
        <f>"○ 품명 : "&amp;기본정보!C$5</f>
        <v xml:space="preserve">○ 품명 : </v>
      </c>
      <c r="L6" s="94"/>
    </row>
    <row r="7" spans="1:12" s="38" customFormat="1" ht="15" customHeight="1">
      <c r="C7" s="51" t="str">
        <f>"○ 제작회사 : "&amp;기본정보!C$6</f>
        <v xml:space="preserve">○ 제작회사 : </v>
      </c>
      <c r="L7" s="94"/>
    </row>
    <row r="8" spans="1:12" s="38" customFormat="1" ht="15" customHeight="1">
      <c r="C8" s="51" t="str">
        <f>"○ 형식 : "&amp;기본정보!C$7</f>
        <v xml:space="preserve">○ 형식 : </v>
      </c>
      <c r="L8" s="94"/>
    </row>
    <row r="9" spans="1:12" s="38" customFormat="1" ht="15" customHeight="1">
      <c r="C9" s="51" t="str">
        <f>"○ 기기번호 : "&amp;기본정보!C$8</f>
        <v xml:space="preserve">○ 기기번호 : </v>
      </c>
      <c r="L9" s="94"/>
    </row>
    <row r="10" spans="1:12" s="38" customFormat="1" ht="15" customHeight="1">
      <c r="L10" s="94"/>
    </row>
    <row r="11" spans="1:12" ht="15" customHeight="1">
      <c r="B11" s="69"/>
      <c r="C11" s="105"/>
      <c r="D11" s="105"/>
      <c r="E11" s="105"/>
      <c r="F11" s="105"/>
      <c r="G11" s="105"/>
      <c r="H11" s="106"/>
      <c r="I11" s="106"/>
      <c r="J11" s="105"/>
      <c r="K11" s="69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313"/>
  <sheetViews>
    <sheetView showGridLines="0" zoomScaleNormal="100" workbookViewId="0"/>
  </sheetViews>
  <sheetFormatPr defaultColWidth="7.77734375" defaultRowHeight="13.5" customHeight="1"/>
  <cols>
    <col min="1" max="2" width="2.77734375" style="30" customWidth="1"/>
    <col min="3" max="3" width="11.6640625" style="30" customWidth="1"/>
    <col min="4" max="5" width="11.6640625" style="31" customWidth="1"/>
    <col min="6" max="6" width="11.6640625" style="26" customWidth="1"/>
    <col min="7" max="8" width="11.6640625" style="27" customWidth="1"/>
    <col min="9" max="12" width="2.77734375" style="27" customWidth="1"/>
    <col min="13" max="14" width="11.6640625" style="27" customWidth="1"/>
    <col min="15" max="18" width="11.6640625" style="44" customWidth="1"/>
    <col min="19" max="19" width="2.77734375" style="44" customWidth="1"/>
    <col min="20" max="21" width="2.77734375" style="294" customWidth="1"/>
    <col min="22" max="22" width="2.77734375" style="44" customWidth="1"/>
    <col min="23" max="28" width="11.6640625" style="44" customWidth="1"/>
    <col min="29" max="30" width="2.77734375" style="29" customWidth="1"/>
    <col min="31" max="16384" width="7.77734375" style="29"/>
  </cols>
  <sheetData>
    <row r="1" spans="1:40" s="62" customFormat="1" ht="25.5">
      <c r="A1" s="58" t="s">
        <v>382</v>
      </c>
      <c r="B1" s="58"/>
      <c r="C1" s="31"/>
      <c r="D1" s="31"/>
      <c r="E1" s="31"/>
      <c r="F1" s="59"/>
      <c r="G1" s="27"/>
      <c r="H1" s="27"/>
      <c r="I1" s="27"/>
      <c r="J1" s="27"/>
      <c r="K1" s="27"/>
      <c r="L1" s="27"/>
      <c r="M1" s="27"/>
      <c r="N1" s="27"/>
      <c r="O1" s="27"/>
      <c r="P1" s="60"/>
      <c r="Q1" s="61"/>
      <c r="R1" s="61"/>
      <c r="S1" s="61"/>
      <c r="T1" s="293"/>
      <c r="U1" s="293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</row>
    <row r="2" spans="1:4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40" s="28" customFormat="1" ht="15" customHeight="1">
      <c r="A3" s="45"/>
      <c r="B3" s="45"/>
      <c r="C3" s="163" t="s">
        <v>383</v>
      </c>
      <c r="D3" s="125">
        <f>기본정보!C3</f>
        <v>0</v>
      </c>
      <c r="E3" s="163" t="s">
        <v>384</v>
      </c>
      <c r="F3" s="383">
        <f>기본정보!H3</f>
        <v>0</v>
      </c>
      <c r="G3" s="384"/>
      <c r="H3" s="163" t="s">
        <v>385</v>
      </c>
      <c r="I3" s="381">
        <f>기본정보!H8</f>
        <v>0</v>
      </c>
      <c r="J3" s="385"/>
      <c r="K3" s="385"/>
      <c r="L3" s="382"/>
      <c r="M3" s="25"/>
      <c r="N3" s="25"/>
    </row>
    <row r="4" spans="1:40" s="28" customFormat="1" ht="15" customHeight="1">
      <c r="A4" s="45"/>
      <c r="B4" s="45"/>
      <c r="C4" s="163" t="s">
        <v>32</v>
      </c>
      <c r="D4" s="195">
        <f>기본정보!C8</f>
        <v>0</v>
      </c>
      <c r="E4" s="163" t="s">
        <v>386</v>
      </c>
      <c r="F4" s="381">
        <f>기본정보!H4</f>
        <v>0</v>
      </c>
      <c r="G4" s="382"/>
      <c r="H4" s="163" t="s">
        <v>14</v>
      </c>
      <c r="I4" s="381">
        <f>기본정보!H9</f>
        <v>0</v>
      </c>
      <c r="J4" s="385"/>
      <c r="K4" s="385"/>
      <c r="L4" s="382"/>
      <c r="M4" s="25"/>
      <c r="N4" s="25"/>
    </row>
    <row r="5" spans="1:40" s="28" customFormat="1" ht="15" customHeight="1">
      <c r="A5" s="45"/>
      <c r="B5" s="4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40" s="28" customFormat="1" ht="15" customHeight="1">
      <c r="A6" s="45"/>
      <c r="B6" s="260"/>
      <c r="C6" s="261"/>
      <c r="D6" s="261"/>
      <c r="E6" s="262"/>
      <c r="F6" s="262"/>
      <c r="G6" s="262"/>
      <c r="H6" s="262"/>
      <c r="I6" s="263"/>
      <c r="J6" s="25"/>
      <c r="K6" s="25"/>
      <c r="L6" s="271"/>
      <c r="M6" s="272"/>
      <c r="N6" s="272"/>
      <c r="O6" s="273"/>
      <c r="P6" s="273"/>
      <c r="Q6" s="273"/>
      <c r="R6" s="273"/>
      <c r="S6" s="274"/>
      <c r="V6" s="277"/>
      <c r="W6" s="273"/>
      <c r="X6" s="273"/>
      <c r="Y6" s="273"/>
      <c r="Z6" s="273"/>
      <c r="AA6" s="273"/>
      <c r="AB6" s="273"/>
      <c r="AC6" s="274"/>
    </row>
    <row r="7" spans="1:40" s="28" customFormat="1" ht="15" customHeight="1">
      <c r="A7" s="45"/>
      <c r="B7" s="264"/>
      <c r="C7" s="45" t="s">
        <v>387</v>
      </c>
      <c r="E7" s="25"/>
      <c r="F7" s="25"/>
      <c r="G7" s="25"/>
      <c r="H7" s="25"/>
      <c r="I7" s="265"/>
      <c r="J7" s="25"/>
      <c r="K7" s="25"/>
      <c r="L7" s="275"/>
      <c r="M7" s="45" t="s">
        <v>387</v>
      </c>
      <c r="N7" s="25"/>
      <c r="S7" s="276"/>
      <c r="V7" s="278"/>
      <c r="W7" s="45" t="s">
        <v>387</v>
      </c>
      <c r="AC7" s="276"/>
    </row>
    <row r="8" spans="1:40" s="28" customFormat="1" ht="15" customHeight="1">
      <c r="A8" s="45"/>
      <c r="B8" s="264"/>
      <c r="C8" s="163"/>
      <c r="D8" s="127" t="s">
        <v>388</v>
      </c>
      <c r="E8" s="127" t="s">
        <v>389</v>
      </c>
      <c r="F8" s="127" t="s">
        <v>175</v>
      </c>
      <c r="G8" s="127" t="s">
        <v>390</v>
      </c>
      <c r="H8" s="127" t="s">
        <v>391</v>
      </c>
      <c r="I8" s="266"/>
      <c r="J8" s="45"/>
      <c r="K8" s="45"/>
      <c r="L8" s="264"/>
      <c r="M8" s="163"/>
      <c r="N8" s="127" t="s">
        <v>388</v>
      </c>
      <c r="O8" s="127" t="s">
        <v>389</v>
      </c>
      <c r="P8" s="127" t="s">
        <v>175</v>
      </c>
      <c r="Q8" s="127" t="s">
        <v>390</v>
      </c>
      <c r="R8" s="127" t="s">
        <v>391</v>
      </c>
      <c r="S8" s="266"/>
      <c r="T8" s="45"/>
      <c r="U8" s="45"/>
      <c r="V8" s="264"/>
      <c r="W8" s="163"/>
      <c r="X8" s="127" t="s">
        <v>388</v>
      </c>
      <c r="Y8" s="127" t="s">
        <v>389</v>
      </c>
      <c r="Z8" s="127" t="s">
        <v>175</v>
      </c>
      <c r="AA8" s="127" t="s">
        <v>390</v>
      </c>
      <c r="AB8" s="127" t="s">
        <v>391</v>
      </c>
      <c r="AC8" s="276"/>
    </row>
    <row r="9" spans="1:40" s="28" customFormat="1" ht="15" customHeight="1">
      <c r="A9" s="45"/>
      <c r="B9" s="264"/>
      <c r="C9" s="163" t="s">
        <v>392</v>
      </c>
      <c r="D9" s="125" t="e">
        <f>TEXT(Calcu!N18,Calcu!BB18)</f>
        <v>#DIV/0!</v>
      </c>
      <c r="E9" s="125" t="e">
        <f>TEXT(Calcu!O18,Calcu!BB18)</f>
        <v>#N/A</v>
      </c>
      <c r="F9" s="196">
        <f>Calcu!P18</f>
        <v>0</v>
      </c>
      <c r="G9" s="125">
        <f>Calcu!Q18</f>
        <v>0</v>
      </c>
      <c r="H9" s="125">
        <f>Mass_2_1!L48</f>
        <v>0</v>
      </c>
      <c r="I9" s="266"/>
      <c r="J9" s="45"/>
      <c r="K9" s="45"/>
      <c r="L9" s="264"/>
      <c r="M9" s="163" t="s">
        <v>392</v>
      </c>
      <c r="N9" s="125" t="e">
        <f>TEXT(Calcu!N19,Calcu!BB19)</f>
        <v>#DIV/0!</v>
      </c>
      <c r="O9" s="125" t="e">
        <f>TEXT(Calcu!O19,Calcu!BB19)</f>
        <v>#N/A</v>
      </c>
      <c r="P9" s="196">
        <f>Calcu!P19</f>
        <v>0</v>
      </c>
      <c r="Q9" s="125">
        <f>Calcu!Q19</f>
        <v>0</v>
      </c>
      <c r="R9" s="125">
        <f>Mass_2_1!L49</f>
        <v>0</v>
      </c>
      <c r="S9" s="266"/>
      <c r="T9" s="45"/>
      <c r="U9" s="45"/>
      <c r="V9" s="264"/>
      <c r="W9" s="163" t="s">
        <v>392</v>
      </c>
      <c r="X9" s="125" t="e">
        <f>TEXT(Calcu!N20,Calcu!BB20)</f>
        <v>#DIV/0!</v>
      </c>
      <c r="Y9" s="125" t="e">
        <f>TEXT(Calcu!O20,Calcu!BB20)</f>
        <v>#N/A</v>
      </c>
      <c r="Z9" s="196">
        <f>Calcu!P20</f>
        <v>0</v>
      </c>
      <c r="AA9" s="125">
        <f>Calcu!Q20</f>
        <v>0</v>
      </c>
      <c r="AB9" s="125">
        <f>Mass_2_1!L50</f>
        <v>0</v>
      </c>
      <c r="AC9" s="276"/>
    </row>
    <row r="10" spans="1:40" s="28" customFormat="1" ht="15" customHeight="1">
      <c r="A10" s="45"/>
      <c r="B10" s="264"/>
      <c r="C10" s="163" t="s">
        <v>236</v>
      </c>
      <c r="D10" s="125" t="e">
        <f ca="1">TEXT(Calcu!J18,Calcu!BB18)</f>
        <v>#DIV/0!</v>
      </c>
      <c r="E10" s="125" t="e">
        <f ca="1">Calcu!AP18</f>
        <v>#DIV/0!</v>
      </c>
      <c r="F10" s="196">
        <f>Calcu!F18</f>
        <v>0</v>
      </c>
      <c r="G10" s="125" t="e">
        <f ca="1">Calcu!AQ18</f>
        <v>#DIV/0!</v>
      </c>
      <c r="H10" s="45"/>
      <c r="I10" s="266"/>
      <c r="J10" s="45"/>
      <c r="K10" s="45"/>
      <c r="L10" s="264"/>
      <c r="M10" s="163" t="s">
        <v>236</v>
      </c>
      <c r="N10" s="125" t="e">
        <f ca="1">TEXT(Calcu!J19,Calcu!BB19)</f>
        <v>#DIV/0!</v>
      </c>
      <c r="O10" s="125" t="e">
        <f ca="1">Calcu!AP19</f>
        <v>#DIV/0!</v>
      </c>
      <c r="P10" s="196">
        <f>Calcu!F19</f>
        <v>0</v>
      </c>
      <c r="Q10" s="125" t="e">
        <f ca="1">Calcu!AQ19</f>
        <v>#DIV/0!</v>
      </c>
      <c r="R10" s="45"/>
      <c r="S10" s="266"/>
      <c r="T10" s="45"/>
      <c r="U10" s="45"/>
      <c r="V10" s="264"/>
      <c r="W10" s="163" t="s">
        <v>236</v>
      </c>
      <c r="X10" s="125" t="e">
        <f ca="1">TEXT(Calcu!J20,Calcu!BB20)</f>
        <v>#DIV/0!</v>
      </c>
      <c r="Y10" s="125" t="e">
        <f ca="1">Calcu!AP20</f>
        <v>#DIV/0!</v>
      </c>
      <c r="Z10" s="196">
        <f>Calcu!F20</f>
        <v>0</v>
      </c>
      <c r="AA10" s="125" t="e">
        <f ca="1">Calcu!AQ20</f>
        <v>#DIV/0!</v>
      </c>
      <c r="AC10" s="276"/>
    </row>
    <row r="11" spans="1:40" s="28" customFormat="1" ht="15" customHeight="1">
      <c r="A11" s="45"/>
      <c r="B11" s="264"/>
      <c r="C11" s="163" t="s">
        <v>393</v>
      </c>
      <c r="D11" s="125" t="e">
        <f>TEXT(Calcu!S18,Calcu!BB18)</f>
        <v>#DIV/0!</v>
      </c>
      <c r="E11" s="125" t="e">
        <f>TEXT(Calcu!T18,Calcu!BB18)</f>
        <v>#N/A</v>
      </c>
      <c r="F11" s="196">
        <f>Calcu!U18</f>
        <v>0</v>
      </c>
      <c r="G11" s="125">
        <f>Calcu!V18</f>
        <v>0</v>
      </c>
      <c r="H11" s="45"/>
      <c r="I11" s="266"/>
      <c r="J11" s="45"/>
      <c r="K11" s="45"/>
      <c r="L11" s="264"/>
      <c r="M11" s="163" t="s">
        <v>393</v>
      </c>
      <c r="N11" s="125" t="e">
        <f>TEXT(Calcu!S19,Calcu!BB19)</f>
        <v>#DIV/0!</v>
      </c>
      <c r="O11" s="125" t="e">
        <f>TEXT(Calcu!T19,Calcu!BB19)</f>
        <v>#N/A</v>
      </c>
      <c r="P11" s="196">
        <f>Calcu!U19</f>
        <v>0</v>
      </c>
      <c r="Q11" s="125">
        <f>Calcu!V19</f>
        <v>0</v>
      </c>
      <c r="R11" s="45"/>
      <c r="S11" s="266"/>
      <c r="T11" s="45"/>
      <c r="U11" s="45"/>
      <c r="V11" s="264"/>
      <c r="W11" s="163" t="s">
        <v>393</v>
      </c>
      <c r="X11" s="125" t="e">
        <f>TEXT(Calcu!S20,Calcu!BB20)</f>
        <v>#DIV/0!</v>
      </c>
      <c r="Y11" s="125" t="e">
        <f>TEXT(Calcu!T20,Calcu!BB20)</f>
        <v>#N/A</v>
      </c>
      <c r="Z11" s="196">
        <f>Calcu!U20</f>
        <v>0</v>
      </c>
      <c r="AA11" s="125">
        <f>Calcu!V20</f>
        <v>0</v>
      </c>
      <c r="AC11" s="276"/>
    </row>
    <row r="12" spans="1:40" s="28" customFormat="1" ht="15" customHeight="1">
      <c r="A12" s="45"/>
      <c r="B12" s="264"/>
      <c r="H12" s="45"/>
      <c r="I12" s="266"/>
      <c r="J12" s="45"/>
      <c r="K12" s="45"/>
      <c r="L12" s="264"/>
      <c r="R12" s="45"/>
      <c r="S12" s="266"/>
      <c r="T12" s="45"/>
      <c r="U12" s="45"/>
      <c r="V12" s="264"/>
      <c r="AC12" s="276"/>
    </row>
    <row r="13" spans="1:40" s="28" customFormat="1" ht="15" customHeight="1">
      <c r="A13" s="45"/>
      <c r="B13" s="264"/>
      <c r="C13" s="45" t="s">
        <v>634</v>
      </c>
      <c r="H13" s="45"/>
      <c r="I13" s="266"/>
      <c r="J13" s="45"/>
      <c r="K13" s="45"/>
      <c r="L13" s="264"/>
      <c r="M13" s="45" t="s">
        <v>634</v>
      </c>
      <c r="R13" s="45"/>
      <c r="S13" s="266"/>
      <c r="T13" s="45"/>
      <c r="U13" s="45"/>
      <c r="V13" s="264"/>
      <c r="W13" s="45" t="s">
        <v>634</v>
      </c>
      <c r="AC13" s="276"/>
    </row>
    <row r="14" spans="1:40" s="28" customFormat="1" ht="15" customHeight="1">
      <c r="A14" s="45"/>
      <c r="B14" s="264"/>
      <c r="C14" s="163"/>
      <c r="D14" s="163" t="s">
        <v>635</v>
      </c>
      <c r="E14" s="197"/>
      <c r="F14" s="163" t="s">
        <v>636</v>
      </c>
      <c r="G14" s="197"/>
      <c r="H14" s="163" t="s">
        <v>79</v>
      </c>
      <c r="I14" s="266"/>
      <c r="J14" s="45"/>
      <c r="K14" s="45"/>
      <c r="L14" s="264"/>
      <c r="M14" s="163"/>
      <c r="N14" s="163" t="s">
        <v>635</v>
      </c>
      <c r="O14" s="197"/>
      <c r="P14" s="163" t="s">
        <v>636</v>
      </c>
      <c r="Q14" s="197"/>
      <c r="R14" s="163" t="s">
        <v>79</v>
      </c>
      <c r="S14" s="266"/>
      <c r="T14" s="45"/>
      <c r="U14" s="45"/>
      <c r="V14" s="264"/>
      <c r="W14" s="163"/>
      <c r="X14" s="163" t="s">
        <v>635</v>
      </c>
      <c r="Y14" s="197"/>
      <c r="Z14" s="163" t="s">
        <v>636</v>
      </c>
      <c r="AA14" s="197"/>
      <c r="AB14" s="163" t="s">
        <v>79</v>
      </c>
      <c r="AC14" s="276"/>
    </row>
    <row r="15" spans="1:40" s="28" customFormat="1" ht="15" customHeight="1">
      <c r="A15" s="45"/>
      <c r="B15" s="264"/>
      <c r="C15" s="197" t="s">
        <v>394</v>
      </c>
      <c r="D15" s="125" t="str">
        <f ca="1">IF(TYPE(Calcu!D126)=16,"",TEXT(Calcu!B105,Calcu!D126))</f>
        <v/>
      </c>
      <c r="E15" s="197" t="s">
        <v>395</v>
      </c>
      <c r="F15" s="125" t="str">
        <f ca="1">IF(TYPE(Calcu!D126)=16,"",TEXT(Calcu!C105,Calcu!D126))</f>
        <v/>
      </c>
      <c r="G15" s="197" t="s">
        <v>396</v>
      </c>
      <c r="H15" s="125" t="str">
        <f ca="1">IF(TYPE(Calcu!D126)=16,"",TEXT(Calcu!D105,Calcu!D126))</f>
        <v/>
      </c>
      <c r="I15" s="266"/>
      <c r="J15" s="45"/>
      <c r="K15" s="45"/>
      <c r="L15" s="264"/>
      <c r="M15" s="197" t="s">
        <v>394</v>
      </c>
      <c r="N15" s="125" t="str">
        <f ca="1">IF(TYPE(Calcu!G126)=16,"",TEXT(Calcu!E105,Calcu!G126))</f>
        <v/>
      </c>
      <c r="O15" s="197" t="s">
        <v>395</v>
      </c>
      <c r="P15" s="125" t="str">
        <f ca="1">IF(TYPE(Calcu!G126)=16,"",TEXT(Calcu!F105,Calcu!G126))</f>
        <v/>
      </c>
      <c r="Q15" s="197" t="s">
        <v>396</v>
      </c>
      <c r="R15" s="125" t="str">
        <f ca="1">IF(TYPE(Calcu!G126)=16,"",TEXT(Calcu!G105,Calcu!G126))</f>
        <v/>
      </c>
      <c r="S15" s="266"/>
      <c r="T15" s="45"/>
      <c r="U15" s="45"/>
      <c r="V15" s="264"/>
      <c r="W15" s="197" t="s">
        <v>394</v>
      </c>
      <c r="X15" s="125" t="str">
        <f ca="1">IF(TYPE(Calcu!J126)=16,"",TEXT(Calcu!H105,Calcu!J126))</f>
        <v/>
      </c>
      <c r="Y15" s="197" t="s">
        <v>395</v>
      </c>
      <c r="Z15" s="125" t="str">
        <f ca="1">IF(TYPE(Calcu!J126)=16,"",TEXT(Calcu!I105,Calcu!J126))</f>
        <v/>
      </c>
      <c r="AA15" s="197" t="s">
        <v>396</v>
      </c>
      <c r="AB15" s="125" t="str">
        <f ca="1">IF(TYPE(Calcu!J126)=16,"",TEXT(Calcu!J105,Calcu!J126))</f>
        <v/>
      </c>
      <c r="AC15" s="276"/>
    </row>
    <row r="16" spans="1:40" s="28" customFormat="1" ht="15" customHeight="1">
      <c r="A16" s="45"/>
      <c r="B16" s="264"/>
      <c r="C16" s="197" t="s">
        <v>397</v>
      </c>
      <c r="D16" s="125" t="str">
        <f ca="1">IF(TYPE(Calcu!D126)=16,"",TEXT(Calcu!B106,Calcu!D126))</f>
        <v/>
      </c>
      <c r="E16" s="197" t="s">
        <v>398</v>
      </c>
      <c r="F16" s="125" t="str">
        <f ca="1">IF(TYPE(Calcu!D126)=16,"",TEXT(Calcu!C106,Calcu!D126))</f>
        <v/>
      </c>
      <c r="G16" s="197" t="s">
        <v>399</v>
      </c>
      <c r="H16" s="125" t="str">
        <f ca="1">IF(TYPE(Calcu!D126)=16,"",TEXT(Calcu!D106,Calcu!D126))</f>
        <v/>
      </c>
      <c r="I16" s="266"/>
      <c r="J16" s="45"/>
      <c r="K16" s="45"/>
      <c r="L16" s="264"/>
      <c r="M16" s="197" t="s">
        <v>397</v>
      </c>
      <c r="N16" s="125" t="str">
        <f ca="1">IF(TYPE(Calcu!G126)=16,"",TEXT(Calcu!E106,Calcu!G126))</f>
        <v/>
      </c>
      <c r="O16" s="197" t="s">
        <v>398</v>
      </c>
      <c r="P16" s="125" t="str">
        <f ca="1">IF(TYPE(Calcu!G126)=16,"",TEXT(Calcu!F106,Calcu!G126))</f>
        <v/>
      </c>
      <c r="Q16" s="197" t="s">
        <v>399</v>
      </c>
      <c r="R16" s="125" t="str">
        <f ca="1">IF(TYPE(Calcu!G126)=16,"",TEXT(Calcu!G106,Calcu!G126))</f>
        <v/>
      </c>
      <c r="S16" s="266"/>
      <c r="T16" s="45"/>
      <c r="U16" s="45"/>
      <c r="V16" s="264"/>
      <c r="W16" s="197" t="s">
        <v>397</v>
      </c>
      <c r="X16" s="125" t="str">
        <f ca="1">IF(TYPE(Calcu!J126)=16,"",TEXT(Calcu!H106,Calcu!J126))</f>
        <v/>
      </c>
      <c r="Y16" s="197" t="s">
        <v>398</v>
      </c>
      <c r="Z16" s="125" t="str">
        <f ca="1">IF(TYPE(Calcu!J126)=16,"",TEXT(Calcu!I106,Calcu!J126))</f>
        <v/>
      </c>
      <c r="AA16" s="197" t="s">
        <v>399</v>
      </c>
      <c r="AB16" s="125" t="str">
        <f ca="1">IF(TYPE(Calcu!J126)=16,"",TEXT(Calcu!J106,Calcu!J126))</f>
        <v/>
      </c>
      <c r="AC16" s="276"/>
    </row>
    <row r="17" spans="1:29" s="28" customFormat="1" ht="15" customHeight="1">
      <c r="A17" s="45"/>
      <c r="B17" s="264"/>
      <c r="C17" s="197" t="s">
        <v>400</v>
      </c>
      <c r="D17" s="125" t="str">
        <f ca="1">IF(TYPE(Calcu!D126)=16,"",TEXT(Calcu!B107,Calcu!D126))</f>
        <v/>
      </c>
      <c r="E17" s="197" t="s">
        <v>401</v>
      </c>
      <c r="F17" s="125" t="str">
        <f ca="1">IF(TYPE(Calcu!D126)=16,"",TEXT(Calcu!C107,Calcu!D126))</f>
        <v/>
      </c>
      <c r="G17" s="197" t="s">
        <v>402</v>
      </c>
      <c r="H17" s="125" t="str">
        <f ca="1">IF(TYPE(Calcu!D126)=16,"",TEXT(Calcu!D107,Calcu!D126))</f>
        <v/>
      </c>
      <c r="I17" s="266"/>
      <c r="J17" s="45"/>
      <c r="K17" s="45"/>
      <c r="L17" s="264"/>
      <c r="M17" s="197" t="s">
        <v>400</v>
      </c>
      <c r="N17" s="125" t="str">
        <f ca="1">IF(TYPE(Calcu!G126)=16,"",TEXT(Calcu!E107,Calcu!G126))</f>
        <v/>
      </c>
      <c r="O17" s="197" t="s">
        <v>401</v>
      </c>
      <c r="P17" s="125" t="str">
        <f ca="1">IF(TYPE(Calcu!G126)=16,"",TEXT(Calcu!F107,Calcu!G126))</f>
        <v/>
      </c>
      <c r="Q17" s="197" t="s">
        <v>402</v>
      </c>
      <c r="R17" s="125" t="str">
        <f ca="1">IF(TYPE(Calcu!G126)=16,"",TEXT(Calcu!G107,Calcu!G126))</f>
        <v/>
      </c>
      <c r="S17" s="266"/>
      <c r="T17" s="45"/>
      <c r="U17" s="45"/>
      <c r="V17" s="264"/>
      <c r="W17" s="197" t="s">
        <v>400</v>
      </c>
      <c r="X17" s="125" t="str">
        <f ca="1">IF(TYPE(Calcu!J126)=16,"",TEXT(Calcu!H107,Calcu!J126))</f>
        <v/>
      </c>
      <c r="Y17" s="197" t="s">
        <v>401</v>
      </c>
      <c r="Z17" s="125" t="str">
        <f ca="1">IF(TYPE(Calcu!J126)=16,"",TEXT(Calcu!I107,Calcu!J126))</f>
        <v/>
      </c>
      <c r="AA17" s="197" t="s">
        <v>402</v>
      </c>
      <c r="AB17" s="125" t="str">
        <f ca="1">IF(TYPE(Calcu!J126)=16,"",TEXT(Calcu!J107,Calcu!J126))</f>
        <v/>
      </c>
      <c r="AC17" s="276"/>
    </row>
    <row r="18" spans="1:29" s="28" customFormat="1" ht="15" customHeight="1">
      <c r="A18" s="45"/>
      <c r="B18" s="264"/>
      <c r="C18" s="197" t="s">
        <v>403</v>
      </c>
      <c r="D18" s="125" t="str">
        <f ca="1">IF(TYPE(Calcu!D126)=16,"",TEXT(Calcu!B108,Calcu!D126))</f>
        <v/>
      </c>
      <c r="E18" s="197" t="s">
        <v>404</v>
      </c>
      <c r="F18" s="125" t="str">
        <f ca="1">IF(TYPE(Calcu!D126)=16,"",TEXT(Calcu!C108,Calcu!D126))</f>
        <v/>
      </c>
      <c r="G18" s="197" t="s">
        <v>405</v>
      </c>
      <c r="H18" s="125" t="str">
        <f ca="1">IF(TYPE(Calcu!D126)=16,"",TEXT(Calcu!D108,Calcu!D126))</f>
        <v/>
      </c>
      <c r="I18" s="266"/>
      <c r="J18" s="45"/>
      <c r="K18" s="45"/>
      <c r="L18" s="264"/>
      <c r="M18" s="197" t="s">
        <v>403</v>
      </c>
      <c r="N18" s="125" t="str">
        <f ca="1">IF(TYPE(Calcu!G126)=16,"",TEXT(Calcu!E108,Calcu!G126))</f>
        <v/>
      </c>
      <c r="O18" s="197" t="s">
        <v>404</v>
      </c>
      <c r="P18" s="125" t="str">
        <f ca="1">IF(TYPE(Calcu!G126)=16,"",TEXT(Calcu!F108,Calcu!G126))</f>
        <v/>
      </c>
      <c r="Q18" s="197" t="s">
        <v>405</v>
      </c>
      <c r="R18" s="125" t="str">
        <f ca="1">IF(TYPE(Calcu!G126)=16,"",TEXT(Calcu!G108,Calcu!G126))</f>
        <v/>
      </c>
      <c r="S18" s="266"/>
      <c r="T18" s="45"/>
      <c r="U18" s="45"/>
      <c r="V18" s="264"/>
      <c r="W18" s="197" t="s">
        <v>403</v>
      </c>
      <c r="X18" s="125" t="str">
        <f ca="1">IF(TYPE(Calcu!J126)=16,"",TEXT(Calcu!H108,Calcu!J126))</f>
        <v/>
      </c>
      <c r="Y18" s="197" t="s">
        <v>404</v>
      </c>
      <c r="Z18" s="125" t="str">
        <f ca="1">IF(TYPE(Calcu!J126)=16,"",TEXT(Calcu!I108,Calcu!J126))</f>
        <v/>
      </c>
      <c r="AA18" s="197" t="s">
        <v>405</v>
      </c>
      <c r="AB18" s="125" t="str">
        <f ca="1">IF(TYPE(Calcu!J126)=16,"",TEXT(Calcu!J108,Calcu!J126))</f>
        <v/>
      </c>
      <c r="AC18" s="276"/>
    </row>
    <row r="19" spans="1:29" s="28" customFormat="1" ht="15" customHeight="1">
      <c r="A19" s="45"/>
      <c r="B19" s="264"/>
      <c r="C19" s="197" t="s">
        <v>406</v>
      </c>
      <c r="D19" s="125" t="str">
        <f ca="1">IF(TYPE(Calcu!D126)=16,"",TEXT(Calcu!B109,Calcu!D126))</f>
        <v/>
      </c>
      <c r="E19" s="197" t="s">
        <v>407</v>
      </c>
      <c r="F19" s="125" t="str">
        <f ca="1">IF(TYPE(Calcu!D126)=16,"",TEXT(Calcu!C109,Calcu!D126))</f>
        <v/>
      </c>
      <c r="G19" s="197" t="s">
        <v>408</v>
      </c>
      <c r="H19" s="125" t="str">
        <f ca="1">IF(TYPE(Calcu!D126)=16,"",TEXT(Calcu!D109,Calcu!D126))</f>
        <v/>
      </c>
      <c r="I19" s="266"/>
      <c r="J19" s="45"/>
      <c r="K19" s="45"/>
      <c r="L19" s="264"/>
      <c r="M19" s="197" t="s">
        <v>406</v>
      </c>
      <c r="N19" s="125" t="str">
        <f ca="1">IF(TYPE(Calcu!G126)=16,"",TEXT(Calcu!E109,Calcu!G126))</f>
        <v/>
      </c>
      <c r="O19" s="197" t="s">
        <v>407</v>
      </c>
      <c r="P19" s="125" t="str">
        <f ca="1">IF(TYPE(Calcu!G126)=16,"",TEXT(Calcu!F109,Calcu!G126))</f>
        <v/>
      </c>
      <c r="Q19" s="197" t="s">
        <v>408</v>
      </c>
      <c r="R19" s="125" t="str">
        <f ca="1">IF(TYPE(Calcu!G126)=16,"",TEXT(Calcu!G109,Calcu!G126))</f>
        <v/>
      </c>
      <c r="S19" s="266"/>
      <c r="T19" s="45"/>
      <c r="U19" s="45"/>
      <c r="V19" s="264"/>
      <c r="W19" s="197" t="s">
        <v>406</v>
      </c>
      <c r="X19" s="125" t="str">
        <f ca="1">IF(TYPE(Calcu!J126)=16,"",TEXT(Calcu!H109,Calcu!J126))</f>
        <v/>
      </c>
      <c r="Y19" s="197" t="s">
        <v>407</v>
      </c>
      <c r="Z19" s="125" t="str">
        <f ca="1">IF(TYPE(Calcu!J126)=16,"",TEXT(Calcu!I109,Calcu!J126))</f>
        <v/>
      </c>
      <c r="AA19" s="197" t="s">
        <v>408</v>
      </c>
      <c r="AB19" s="125" t="str">
        <f ca="1">IF(TYPE(Calcu!J126)=16,"",TEXT(Calcu!J109,Calcu!J126))</f>
        <v/>
      </c>
      <c r="AC19" s="276"/>
    </row>
    <row r="20" spans="1:29" s="28" customFormat="1" ht="15" customHeight="1">
      <c r="A20" s="45"/>
      <c r="B20" s="264"/>
      <c r="C20" s="197" t="s">
        <v>409</v>
      </c>
      <c r="D20" s="125" t="str">
        <f ca="1">IF(TYPE(Calcu!D126)=16,"",TEXT(Calcu!B110,Calcu!D126))</f>
        <v/>
      </c>
      <c r="E20" s="197" t="s">
        <v>410</v>
      </c>
      <c r="F20" s="125" t="str">
        <f ca="1">IF(TYPE(Calcu!D126)=16,"",TEXT(Calcu!C110,Calcu!D126))</f>
        <v/>
      </c>
      <c r="G20" s="197" t="s">
        <v>396</v>
      </c>
      <c r="H20" s="125" t="str">
        <f ca="1">IF(TYPE(Calcu!D126)=16,"",TEXT(Calcu!D110,Calcu!D126))</f>
        <v/>
      </c>
      <c r="I20" s="266"/>
      <c r="J20" s="45"/>
      <c r="K20" s="45"/>
      <c r="L20" s="264"/>
      <c r="M20" s="197" t="s">
        <v>409</v>
      </c>
      <c r="N20" s="125" t="str">
        <f ca="1">IF(TYPE(Calcu!G126)=16,"",TEXT(Calcu!E110,Calcu!G126))</f>
        <v/>
      </c>
      <c r="O20" s="197" t="s">
        <v>410</v>
      </c>
      <c r="P20" s="125" t="str">
        <f ca="1">IF(TYPE(Calcu!G126)=16,"",TEXT(Calcu!F110,Calcu!G126))</f>
        <v/>
      </c>
      <c r="Q20" s="197" t="s">
        <v>396</v>
      </c>
      <c r="R20" s="125" t="str">
        <f ca="1">IF(TYPE(Calcu!G126)=16,"",TEXT(Calcu!G110,Calcu!G126))</f>
        <v/>
      </c>
      <c r="S20" s="266"/>
      <c r="T20" s="45"/>
      <c r="U20" s="45"/>
      <c r="V20" s="264"/>
      <c r="W20" s="197" t="s">
        <v>409</v>
      </c>
      <c r="X20" s="125" t="str">
        <f ca="1">IF(TYPE(Calcu!J126)=16,"",TEXT(Calcu!H110,Calcu!J126))</f>
        <v/>
      </c>
      <c r="Y20" s="197" t="s">
        <v>410</v>
      </c>
      <c r="Z20" s="125" t="str">
        <f ca="1">IF(TYPE(Calcu!J126)=16,"",TEXT(Calcu!I110,Calcu!J126))</f>
        <v/>
      </c>
      <c r="AA20" s="197" t="s">
        <v>396</v>
      </c>
      <c r="AB20" s="125" t="str">
        <f ca="1">IF(TYPE(Calcu!J126)=16,"",TEXT(Calcu!J110,Calcu!J126))</f>
        <v/>
      </c>
      <c r="AC20" s="276"/>
    </row>
    <row r="21" spans="1:29" s="28" customFormat="1" ht="15" customHeight="1">
      <c r="A21" s="45"/>
      <c r="B21" s="264"/>
      <c r="C21" s="197" t="s">
        <v>411</v>
      </c>
      <c r="D21" s="125" t="str">
        <f ca="1">IF(TYPE(Calcu!D126)=16,"",TEXT(Calcu!B111,Calcu!D126))</f>
        <v/>
      </c>
      <c r="E21" s="197" t="s">
        <v>412</v>
      </c>
      <c r="F21" s="125" t="str">
        <f ca="1">IF(TYPE(Calcu!D126)=16,"",TEXT(Calcu!C111,Calcu!D126))</f>
        <v/>
      </c>
      <c r="I21" s="266"/>
      <c r="J21" s="45"/>
      <c r="K21" s="45"/>
      <c r="L21" s="264"/>
      <c r="M21" s="197" t="s">
        <v>411</v>
      </c>
      <c r="N21" s="125" t="str">
        <f ca="1">IF(TYPE(Calcu!G126)=16,"",TEXT(Calcu!E111,Calcu!G126))</f>
        <v/>
      </c>
      <c r="O21" s="197" t="s">
        <v>412</v>
      </c>
      <c r="P21" s="125" t="str">
        <f ca="1">IF(TYPE(Calcu!G126)=16,"",TEXT(Calcu!F111,Calcu!G126))</f>
        <v/>
      </c>
      <c r="S21" s="266"/>
      <c r="T21" s="45"/>
      <c r="U21" s="45"/>
      <c r="V21" s="264"/>
      <c r="W21" s="197" t="s">
        <v>411</v>
      </c>
      <c r="X21" s="125" t="str">
        <f ca="1">IF(TYPE(Calcu!J126)=16,"",TEXT(Calcu!H111,Calcu!J126))</f>
        <v/>
      </c>
      <c r="Y21" s="197" t="s">
        <v>412</v>
      </c>
      <c r="Z21" s="125" t="str">
        <f ca="1">IF(TYPE(Calcu!J126)=16,"",TEXT(Calcu!I111,Calcu!J126))</f>
        <v/>
      </c>
      <c r="AC21" s="276"/>
    </row>
    <row r="22" spans="1:29" s="28" customFormat="1" ht="15" customHeight="1">
      <c r="A22" s="45"/>
      <c r="B22" s="264"/>
      <c r="C22" s="197" t="s">
        <v>413</v>
      </c>
      <c r="D22" s="125" t="str">
        <f ca="1">IF(TYPE(Calcu!D126)=16,"",TEXT(Calcu!B112,Calcu!D126))</f>
        <v/>
      </c>
      <c r="E22" s="197" t="s">
        <v>414</v>
      </c>
      <c r="F22" s="125" t="str">
        <f ca="1">IF(TYPE(Calcu!D126)=16,"",TEXT(Calcu!C112,Calcu!D126))</f>
        <v/>
      </c>
      <c r="I22" s="266"/>
      <c r="J22" s="45"/>
      <c r="K22" s="45"/>
      <c r="L22" s="264"/>
      <c r="M22" s="197" t="s">
        <v>413</v>
      </c>
      <c r="N22" s="125" t="str">
        <f ca="1">IF(TYPE(Calcu!G126)=16,"",TEXT(Calcu!E112,Calcu!G126))</f>
        <v/>
      </c>
      <c r="O22" s="197" t="s">
        <v>414</v>
      </c>
      <c r="P22" s="125" t="str">
        <f ca="1">IF(TYPE(Calcu!G126)=16,"",TEXT(Calcu!F112,Calcu!G126))</f>
        <v/>
      </c>
      <c r="S22" s="266"/>
      <c r="T22" s="45"/>
      <c r="U22" s="45"/>
      <c r="V22" s="264"/>
      <c r="W22" s="197" t="s">
        <v>413</v>
      </c>
      <c r="X22" s="125" t="str">
        <f ca="1">IF(TYPE(Calcu!J126)=16,"",TEXT(Calcu!H112,Calcu!J126))</f>
        <v/>
      </c>
      <c r="Y22" s="197" t="s">
        <v>414</v>
      </c>
      <c r="Z22" s="125" t="str">
        <f ca="1">IF(TYPE(Calcu!J126)=16,"",TEXT(Calcu!I112,Calcu!J126))</f>
        <v/>
      </c>
      <c r="AC22" s="276"/>
    </row>
    <row r="23" spans="1:29" s="28" customFormat="1" ht="15" customHeight="1">
      <c r="A23" s="45"/>
      <c r="B23" s="264"/>
      <c r="C23" s="197" t="s">
        <v>415</v>
      </c>
      <c r="D23" s="125" t="str">
        <f ca="1">IF(TYPE(Calcu!D126)=16,"",TEXT(Calcu!B113,Calcu!D126))</f>
        <v/>
      </c>
      <c r="E23" s="197" t="s">
        <v>416</v>
      </c>
      <c r="F23" s="125" t="str">
        <f ca="1">IF(TYPE(Calcu!D126)=16,"",TEXT(Calcu!C113,Calcu!D126))</f>
        <v/>
      </c>
      <c r="I23" s="266"/>
      <c r="J23" s="45"/>
      <c r="K23" s="45"/>
      <c r="L23" s="264"/>
      <c r="M23" s="197" t="s">
        <v>415</v>
      </c>
      <c r="N23" s="125" t="str">
        <f ca="1">IF(TYPE(Calcu!G126)=16,"",TEXT(Calcu!E113,Calcu!G126))</f>
        <v/>
      </c>
      <c r="O23" s="197" t="s">
        <v>416</v>
      </c>
      <c r="P23" s="125" t="str">
        <f ca="1">IF(TYPE(Calcu!G126)=16,"",TEXT(Calcu!F113,Calcu!G126))</f>
        <v/>
      </c>
      <c r="S23" s="266"/>
      <c r="T23" s="45"/>
      <c r="U23" s="45"/>
      <c r="V23" s="264"/>
      <c r="W23" s="197" t="s">
        <v>415</v>
      </c>
      <c r="X23" s="125" t="str">
        <f ca="1">IF(TYPE(Calcu!J126)=16,"",TEXT(Calcu!H113,Calcu!J126))</f>
        <v/>
      </c>
      <c r="Y23" s="197" t="s">
        <v>416</v>
      </c>
      <c r="Z23" s="125" t="str">
        <f ca="1">IF(TYPE(Calcu!J126)=16,"",TEXT(Calcu!I113,Calcu!J126))</f>
        <v/>
      </c>
      <c r="AC23" s="276"/>
    </row>
    <row r="24" spans="1:29" s="28" customFormat="1" ht="15" customHeight="1">
      <c r="A24" s="45"/>
      <c r="B24" s="264"/>
      <c r="C24" s="197" t="s">
        <v>417</v>
      </c>
      <c r="D24" s="125" t="str">
        <f ca="1">IF(TYPE(Calcu!D126)=16,"",TEXT(Calcu!B114,Calcu!D126))</f>
        <v/>
      </c>
      <c r="E24" s="197" t="s">
        <v>418</v>
      </c>
      <c r="F24" s="125" t="str">
        <f ca="1">IF(TYPE(Calcu!D126)=16,"",TEXT(Calcu!C114,Calcu!D126))</f>
        <v/>
      </c>
      <c r="I24" s="266"/>
      <c r="J24" s="45"/>
      <c r="K24" s="45"/>
      <c r="L24" s="264"/>
      <c r="M24" s="197" t="s">
        <v>417</v>
      </c>
      <c r="N24" s="125" t="str">
        <f ca="1">IF(TYPE(Calcu!G126)=16,"",TEXT(Calcu!E114,Calcu!G126))</f>
        <v/>
      </c>
      <c r="O24" s="197" t="s">
        <v>418</v>
      </c>
      <c r="P24" s="125" t="str">
        <f ca="1">IF(TYPE(Calcu!G126)=16,"",TEXT(Calcu!F114,Calcu!G126))</f>
        <v/>
      </c>
      <c r="S24" s="266"/>
      <c r="T24" s="45"/>
      <c r="U24" s="45"/>
      <c r="V24" s="264"/>
      <c r="W24" s="197" t="s">
        <v>417</v>
      </c>
      <c r="X24" s="125" t="str">
        <f ca="1">IF(TYPE(Calcu!J126)=16,"",TEXT(Calcu!H114,Calcu!J126))</f>
        <v/>
      </c>
      <c r="Y24" s="197" t="s">
        <v>418</v>
      </c>
      <c r="Z24" s="125" t="str">
        <f ca="1">IF(TYPE(Calcu!J126)=16,"",TEXT(Calcu!I114,Calcu!J126))</f>
        <v/>
      </c>
      <c r="AC24" s="276"/>
    </row>
    <row r="25" spans="1:29" s="28" customFormat="1" ht="15" customHeight="1">
      <c r="A25" s="45"/>
      <c r="B25" s="264"/>
      <c r="C25" s="197" t="s">
        <v>419</v>
      </c>
      <c r="D25" s="125" t="str">
        <f ca="1">IF(TYPE(Calcu!D126)=16,"",TEXT(Calcu!B115,Calcu!D126))</f>
        <v/>
      </c>
      <c r="E25" s="197" t="s">
        <v>420</v>
      </c>
      <c r="F25" s="125" t="str">
        <f ca="1">IF(TYPE(Calcu!D126)=16,"",TEXT(Calcu!C115,Calcu!D126))</f>
        <v/>
      </c>
      <c r="I25" s="266"/>
      <c r="J25" s="45"/>
      <c r="K25" s="45"/>
      <c r="L25" s="264"/>
      <c r="M25" s="197" t="s">
        <v>419</v>
      </c>
      <c r="N25" s="125" t="str">
        <f ca="1">IF(TYPE(Calcu!G126)=16,"",TEXT(Calcu!E115,Calcu!G126))</f>
        <v/>
      </c>
      <c r="O25" s="197" t="s">
        <v>420</v>
      </c>
      <c r="P25" s="125" t="str">
        <f ca="1">IF(TYPE(Calcu!G126)=16,"",TEXT(Calcu!F115,Calcu!G126))</f>
        <v/>
      </c>
      <c r="S25" s="266"/>
      <c r="T25" s="45"/>
      <c r="U25" s="45"/>
      <c r="V25" s="264"/>
      <c r="W25" s="197" t="s">
        <v>419</v>
      </c>
      <c r="X25" s="125" t="str">
        <f ca="1">IF(TYPE(Calcu!J126)=16,"",TEXT(Calcu!H115,Calcu!J126))</f>
        <v/>
      </c>
      <c r="Y25" s="197" t="s">
        <v>420</v>
      </c>
      <c r="Z25" s="125" t="str">
        <f ca="1">IF(TYPE(Calcu!J126)=16,"",TEXT(Calcu!I115,Calcu!J126))</f>
        <v/>
      </c>
      <c r="AC25" s="276"/>
    </row>
    <row r="26" spans="1:29" s="28" customFormat="1" ht="15" customHeight="1">
      <c r="A26" s="45"/>
      <c r="B26" s="264"/>
      <c r="C26" s="197" t="s">
        <v>421</v>
      </c>
      <c r="D26" s="125" t="str">
        <f ca="1">IF(TYPE(Calcu!D126)=16,"",TEXT(Calcu!B116,Calcu!D126))</f>
        <v/>
      </c>
      <c r="I26" s="266"/>
      <c r="J26" s="45"/>
      <c r="K26" s="45"/>
      <c r="L26" s="264"/>
      <c r="M26" s="197" t="s">
        <v>421</v>
      </c>
      <c r="N26" s="125" t="str">
        <f ca="1">IF(TYPE(Calcu!G126)=16,"",TEXT(Calcu!E116,Calcu!G126))</f>
        <v/>
      </c>
      <c r="S26" s="266"/>
      <c r="T26" s="45"/>
      <c r="U26" s="45"/>
      <c r="V26" s="264"/>
      <c r="W26" s="197" t="s">
        <v>421</v>
      </c>
      <c r="X26" s="125" t="str">
        <f ca="1">IF(TYPE(Calcu!J126)=16,"",TEXT(Calcu!H116,Calcu!J126))</f>
        <v/>
      </c>
      <c r="AC26" s="276"/>
    </row>
    <row r="27" spans="1:29" s="28" customFormat="1" ht="15" customHeight="1">
      <c r="A27" s="45"/>
      <c r="B27" s="267"/>
      <c r="C27" s="268"/>
      <c r="D27" s="268"/>
      <c r="E27" s="268"/>
      <c r="F27" s="268"/>
      <c r="G27" s="268"/>
      <c r="H27" s="269"/>
      <c r="I27" s="270"/>
      <c r="J27" s="45"/>
      <c r="K27" s="45"/>
      <c r="L27" s="267"/>
      <c r="M27" s="268"/>
      <c r="N27" s="268"/>
      <c r="O27" s="268"/>
      <c r="P27" s="268"/>
      <c r="Q27" s="268"/>
      <c r="R27" s="269"/>
      <c r="S27" s="270"/>
      <c r="T27" s="45"/>
      <c r="U27" s="45"/>
      <c r="V27" s="267"/>
      <c r="W27" s="268"/>
      <c r="X27" s="268"/>
      <c r="Y27" s="268"/>
      <c r="Z27" s="268"/>
      <c r="AA27" s="268"/>
      <c r="AB27" s="268"/>
      <c r="AC27" s="279"/>
    </row>
    <row r="28" spans="1:29" s="28" customFormat="1" ht="15" customHeight="1">
      <c r="A28" s="45"/>
      <c r="B28" s="280"/>
      <c r="C28" s="273"/>
      <c r="D28" s="273"/>
      <c r="E28" s="273"/>
      <c r="F28" s="273"/>
      <c r="G28" s="273"/>
      <c r="H28" s="281"/>
      <c r="I28" s="282"/>
      <c r="J28" s="45"/>
      <c r="K28" s="45"/>
      <c r="L28" s="280"/>
      <c r="M28" s="273"/>
      <c r="N28" s="273"/>
      <c r="O28" s="273"/>
      <c r="P28" s="273"/>
      <c r="Q28" s="273"/>
      <c r="R28" s="281"/>
      <c r="S28" s="282"/>
      <c r="T28" s="45"/>
      <c r="U28" s="45"/>
      <c r="V28" s="280"/>
      <c r="W28" s="273"/>
      <c r="X28" s="273"/>
      <c r="Y28" s="273"/>
      <c r="Z28" s="273"/>
      <c r="AA28" s="273"/>
      <c r="AB28" s="273"/>
      <c r="AC28" s="274"/>
    </row>
    <row r="29" spans="1:29" s="28" customFormat="1" ht="15" customHeight="1">
      <c r="A29" s="45"/>
      <c r="B29" s="264"/>
      <c r="C29" s="45" t="s">
        <v>387</v>
      </c>
      <c r="H29" s="45"/>
      <c r="I29" s="266"/>
      <c r="J29" s="45"/>
      <c r="K29" s="45"/>
      <c r="L29" s="264"/>
      <c r="M29" s="45" t="s">
        <v>387</v>
      </c>
      <c r="R29" s="45"/>
      <c r="S29" s="266"/>
      <c r="T29" s="45"/>
      <c r="U29" s="45"/>
      <c r="V29" s="264"/>
      <c r="W29" s="45" t="s">
        <v>387</v>
      </c>
      <c r="AC29" s="276"/>
    </row>
    <row r="30" spans="1:29" s="28" customFormat="1" ht="15" customHeight="1">
      <c r="A30" s="45"/>
      <c r="B30" s="264"/>
      <c r="C30" s="163"/>
      <c r="D30" s="127" t="s">
        <v>388</v>
      </c>
      <c r="E30" s="127" t="s">
        <v>389</v>
      </c>
      <c r="F30" s="127" t="s">
        <v>175</v>
      </c>
      <c r="G30" s="127" t="s">
        <v>390</v>
      </c>
      <c r="H30" s="127" t="s">
        <v>391</v>
      </c>
      <c r="I30" s="266"/>
      <c r="J30" s="45"/>
      <c r="K30" s="45"/>
      <c r="L30" s="264"/>
      <c r="M30" s="163"/>
      <c r="N30" s="127" t="s">
        <v>388</v>
      </c>
      <c r="O30" s="127" t="s">
        <v>389</v>
      </c>
      <c r="P30" s="127" t="s">
        <v>175</v>
      </c>
      <c r="Q30" s="127" t="s">
        <v>390</v>
      </c>
      <c r="R30" s="127" t="s">
        <v>391</v>
      </c>
      <c r="S30" s="266"/>
      <c r="T30" s="45"/>
      <c r="U30" s="45"/>
      <c r="V30" s="264"/>
      <c r="W30" s="163"/>
      <c r="X30" s="127" t="s">
        <v>388</v>
      </c>
      <c r="Y30" s="127" t="s">
        <v>389</v>
      </c>
      <c r="Z30" s="127" t="s">
        <v>175</v>
      </c>
      <c r="AA30" s="127" t="s">
        <v>390</v>
      </c>
      <c r="AB30" s="127" t="s">
        <v>391</v>
      </c>
      <c r="AC30" s="276"/>
    </row>
    <row r="31" spans="1:29" s="28" customFormat="1" ht="15" customHeight="1">
      <c r="A31" s="45"/>
      <c r="B31" s="264"/>
      <c r="C31" s="163" t="s">
        <v>392</v>
      </c>
      <c r="D31" s="125" t="e">
        <f>TEXT(Calcu!N21,Calcu!BB21)</f>
        <v>#DIV/0!</v>
      </c>
      <c r="E31" s="125" t="e">
        <f>TEXT(Calcu!O21,Calcu!BB21)</f>
        <v>#N/A</v>
      </c>
      <c r="F31" s="196">
        <f>Calcu!P21</f>
        <v>0</v>
      </c>
      <c r="G31" s="125">
        <f>Calcu!Q21</f>
        <v>0</v>
      </c>
      <c r="H31" s="125">
        <f>Mass_2_1!L51</f>
        <v>0</v>
      </c>
      <c r="I31" s="266"/>
      <c r="J31" s="45"/>
      <c r="K31" s="45"/>
      <c r="L31" s="264"/>
      <c r="M31" s="163" t="s">
        <v>392</v>
      </c>
      <c r="N31" s="125" t="e">
        <f>TEXT(Calcu!N22,Calcu!BB22)</f>
        <v>#DIV/0!</v>
      </c>
      <c r="O31" s="125" t="e">
        <f>TEXT(Calcu!O22,Calcu!BB22)</f>
        <v>#N/A</v>
      </c>
      <c r="P31" s="196">
        <f>Calcu!P22</f>
        <v>0</v>
      </c>
      <c r="Q31" s="125">
        <f>Calcu!Q22</f>
        <v>0</v>
      </c>
      <c r="R31" s="125">
        <f>Mass_2_1!L52</f>
        <v>0</v>
      </c>
      <c r="S31" s="266"/>
      <c r="T31" s="45"/>
      <c r="U31" s="45"/>
      <c r="V31" s="264"/>
      <c r="W31" s="163" t="s">
        <v>392</v>
      </c>
      <c r="X31" s="125" t="e">
        <f>TEXT(Calcu!N23,Calcu!BB23)</f>
        <v>#DIV/0!</v>
      </c>
      <c r="Y31" s="125" t="e">
        <f>TEXT(Calcu!O23,Calcu!BB23)</f>
        <v>#N/A</v>
      </c>
      <c r="Z31" s="196">
        <f>Calcu!P23</f>
        <v>0</v>
      </c>
      <c r="AA31" s="125">
        <f>Calcu!Q23</f>
        <v>0</v>
      </c>
      <c r="AB31" s="125">
        <f>Mass_2_1!L53</f>
        <v>0</v>
      </c>
      <c r="AC31" s="276"/>
    </row>
    <row r="32" spans="1:29" s="28" customFormat="1" ht="15" customHeight="1">
      <c r="A32" s="45"/>
      <c r="B32" s="264"/>
      <c r="C32" s="163" t="s">
        <v>236</v>
      </c>
      <c r="D32" s="125" t="e">
        <f ca="1">TEXT(Calcu!J21,Calcu!BB21)</f>
        <v>#DIV/0!</v>
      </c>
      <c r="E32" s="125" t="e">
        <f ca="1">Calcu!AP21</f>
        <v>#DIV/0!</v>
      </c>
      <c r="F32" s="196">
        <f>Calcu!F21</f>
        <v>0</v>
      </c>
      <c r="G32" s="125" t="e">
        <f ca="1">Calcu!AQ21</f>
        <v>#DIV/0!</v>
      </c>
      <c r="H32" s="45"/>
      <c r="I32" s="266"/>
      <c r="J32" s="45"/>
      <c r="K32" s="45"/>
      <c r="L32" s="264"/>
      <c r="M32" s="163" t="s">
        <v>236</v>
      </c>
      <c r="N32" s="125" t="e">
        <f ca="1">TEXT(Calcu!J22,Calcu!BB22)</f>
        <v>#DIV/0!</v>
      </c>
      <c r="O32" s="125" t="e">
        <f ca="1">Calcu!AP22</f>
        <v>#DIV/0!</v>
      </c>
      <c r="P32" s="196">
        <f>Calcu!F22</f>
        <v>0</v>
      </c>
      <c r="Q32" s="125" t="e">
        <f ca="1">Calcu!AQ22</f>
        <v>#DIV/0!</v>
      </c>
      <c r="R32" s="45"/>
      <c r="S32" s="266"/>
      <c r="T32" s="45"/>
      <c r="U32" s="45"/>
      <c r="V32" s="264"/>
      <c r="W32" s="163" t="s">
        <v>236</v>
      </c>
      <c r="X32" s="125" t="e">
        <f ca="1">TEXT(Calcu!J23,Calcu!BB23)</f>
        <v>#DIV/0!</v>
      </c>
      <c r="Y32" s="125" t="e">
        <f ca="1">Calcu!AP23</f>
        <v>#DIV/0!</v>
      </c>
      <c r="Z32" s="196">
        <f>Calcu!F23</f>
        <v>0</v>
      </c>
      <c r="AA32" s="125" t="e">
        <f ca="1">Calcu!AQ23</f>
        <v>#DIV/0!</v>
      </c>
      <c r="AC32" s="276"/>
    </row>
    <row r="33" spans="1:29" s="28" customFormat="1" ht="15" customHeight="1">
      <c r="A33" s="45"/>
      <c r="B33" s="264"/>
      <c r="C33" s="163" t="s">
        <v>393</v>
      </c>
      <c r="D33" s="125" t="e">
        <f>TEXT(Calcu!S21,Calcu!BB21)</f>
        <v>#DIV/0!</v>
      </c>
      <c r="E33" s="125" t="e">
        <f>TEXT(Calcu!T21,Calcu!BB21)</f>
        <v>#N/A</v>
      </c>
      <c r="F33" s="196">
        <f>Calcu!U21</f>
        <v>0</v>
      </c>
      <c r="G33" s="125">
        <f>Calcu!V21</f>
        <v>0</v>
      </c>
      <c r="H33" s="45"/>
      <c r="I33" s="266"/>
      <c r="J33" s="45"/>
      <c r="K33" s="45"/>
      <c r="L33" s="264"/>
      <c r="M33" s="163" t="s">
        <v>393</v>
      </c>
      <c r="N33" s="125" t="e">
        <f>TEXT(Calcu!S22,Calcu!BB22)</f>
        <v>#DIV/0!</v>
      </c>
      <c r="O33" s="125" t="e">
        <f>TEXT(Calcu!T22,Calcu!BB22)</f>
        <v>#N/A</v>
      </c>
      <c r="P33" s="196">
        <f>Calcu!U22</f>
        <v>0</v>
      </c>
      <c r="Q33" s="125">
        <f>Calcu!V22</f>
        <v>0</v>
      </c>
      <c r="R33" s="45"/>
      <c r="S33" s="266"/>
      <c r="T33" s="45"/>
      <c r="U33" s="45"/>
      <c r="V33" s="264"/>
      <c r="W33" s="163" t="s">
        <v>393</v>
      </c>
      <c r="X33" s="125" t="e">
        <f>TEXT(Calcu!S23,Calcu!BB23)</f>
        <v>#DIV/0!</v>
      </c>
      <c r="Y33" s="125" t="e">
        <f>TEXT(Calcu!T23,Calcu!BB23)</f>
        <v>#N/A</v>
      </c>
      <c r="Z33" s="196">
        <f>Calcu!U23</f>
        <v>0</v>
      </c>
      <c r="AA33" s="125">
        <f>Calcu!V23</f>
        <v>0</v>
      </c>
      <c r="AC33" s="276"/>
    </row>
    <row r="34" spans="1:29" s="28" customFormat="1" ht="15" customHeight="1">
      <c r="A34" s="45"/>
      <c r="B34" s="264"/>
      <c r="H34" s="45"/>
      <c r="I34" s="266"/>
      <c r="J34" s="45"/>
      <c r="K34" s="45"/>
      <c r="L34" s="264"/>
      <c r="R34" s="45"/>
      <c r="S34" s="266"/>
      <c r="T34" s="45"/>
      <c r="U34" s="45"/>
      <c r="V34" s="264"/>
      <c r="AC34" s="276"/>
    </row>
    <row r="35" spans="1:29" s="28" customFormat="1" ht="15" customHeight="1">
      <c r="A35" s="45"/>
      <c r="B35" s="264"/>
      <c r="C35" s="45" t="s">
        <v>634</v>
      </c>
      <c r="H35" s="45"/>
      <c r="I35" s="266"/>
      <c r="J35" s="45"/>
      <c r="K35" s="45"/>
      <c r="L35" s="264"/>
      <c r="M35" s="45" t="s">
        <v>634</v>
      </c>
      <c r="R35" s="45"/>
      <c r="S35" s="266"/>
      <c r="T35" s="45"/>
      <c r="U35" s="45"/>
      <c r="V35" s="264"/>
      <c r="W35" s="45" t="s">
        <v>634</v>
      </c>
      <c r="AC35" s="276"/>
    </row>
    <row r="36" spans="1:29" s="28" customFormat="1" ht="15" customHeight="1">
      <c r="A36" s="45"/>
      <c r="B36" s="264"/>
      <c r="C36" s="163"/>
      <c r="D36" s="163" t="s">
        <v>635</v>
      </c>
      <c r="E36" s="197"/>
      <c r="F36" s="163" t="s">
        <v>636</v>
      </c>
      <c r="G36" s="197"/>
      <c r="H36" s="163" t="s">
        <v>79</v>
      </c>
      <c r="I36" s="266"/>
      <c r="J36" s="45"/>
      <c r="K36" s="45"/>
      <c r="L36" s="264"/>
      <c r="M36" s="163"/>
      <c r="N36" s="163" t="s">
        <v>635</v>
      </c>
      <c r="O36" s="197"/>
      <c r="P36" s="163" t="s">
        <v>636</v>
      </c>
      <c r="Q36" s="197"/>
      <c r="R36" s="163" t="s">
        <v>79</v>
      </c>
      <c r="S36" s="266"/>
      <c r="T36" s="45"/>
      <c r="U36" s="45"/>
      <c r="V36" s="264"/>
      <c r="W36" s="163"/>
      <c r="X36" s="163" t="s">
        <v>635</v>
      </c>
      <c r="Y36" s="197"/>
      <c r="Z36" s="163" t="s">
        <v>636</v>
      </c>
      <c r="AA36" s="197"/>
      <c r="AB36" s="163" t="s">
        <v>79</v>
      </c>
      <c r="AC36" s="276"/>
    </row>
    <row r="37" spans="1:29" s="28" customFormat="1" ht="15" customHeight="1">
      <c r="A37" s="45"/>
      <c r="B37" s="264"/>
      <c r="C37" s="197" t="s">
        <v>394</v>
      </c>
      <c r="D37" s="125" t="str">
        <f ca="1">IF(TYPE(Calcu!M126)=16,"",TEXT(Calcu!K105,Calcu!M126))</f>
        <v/>
      </c>
      <c r="E37" s="197" t="s">
        <v>395</v>
      </c>
      <c r="F37" s="125" t="str">
        <f ca="1">IF(TYPE(Calcu!M126)=16,"",TEXT(Calcu!L105,Calcu!M126))</f>
        <v/>
      </c>
      <c r="G37" s="197" t="s">
        <v>396</v>
      </c>
      <c r="H37" s="125" t="str">
        <f ca="1">IF(TYPE(Calcu!M126)=16,"",TEXT(Calcu!M105,Calcu!M126))</f>
        <v/>
      </c>
      <c r="I37" s="266"/>
      <c r="J37" s="45"/>
      <c r="K37" s="45"/>
      <c r="L37" s="264"/>
      <c r="M37" s="197" t="s">
        <v>394</v>
      </c>
      <c r="N37" s="125" t="str">
        <f ca="1">IF(TYPE(Calcu!P126)=16,"",TEXT(Calcu!N105,Calcu!P126))</f>
        <v/>
      </c>
      <c r="O37" s="197" t="s">
        <v>395</v>
      </c>
      <c r="P37" s="125" t="str">
        <f ca="1">IF(TYPE(Calcu!P126)=16,"",TEXT(Calcu!O105,Calcu!P126))</f>
        <v/>
      </c>
      <c r="Q37" s="197" t="s">
        <v>422</v>
      </c>
      <c r="R37" s="125" t="str">
        <f ca="1">IF(TYPE(Calcu!P126)=16,"",TEXT(Calcu!P105,Calcu!P126))</f>
        <v/>
      </c>
      <c r="S37" s="266"/>
      <c r="T37" s="45"/>
      <c r="U37" s="45"/>
      <c r="V37" s="264"/>
      <c r="W37" s="197" t="s">
        <v>394</v>
      </c>
      <c r="X37" s="125" t="str">
        <f ca="1">IF(TYPE(Calcu!S126)=16,"",TEXT(Calcu!Q105,Calcu!S126))</f>
        <v/>
      </c>
      <c r="Y37" s="197" t="s">
        <v>395</v>
      </c>
      <c r="Z37" s="125" t="str">
        <f ca="1">IF(TYPE(Calcu!S126)=16,"",TEXT(Calcu!R105,Calcu!S126))</f>
        <v/>
      </c>
      <c r="AA37" s="197" t="s">
        <v>422</v>
      </c>
      <c r="AB37" s="125" t="str">
        <f ca="1">IF(TYPE(Calcu!S126)=16,"",TEXT(Calcu!S105,Calcu!S126))</f>
        <v/>
      </c>
      <c r="AC37" s="276"/>
    </row>
    <row r="38" spans="1:29" s="28" customFormat="1" ht="15" customHeight="1">
      <c r="A38" s="45"/>
      <c r="B38" s="264"/>
      <c r="C38" s="197" t="s">
        <v>397</v>
      </c>
      <c r="D38" s="125" t="str">
        <f ca="1">IF(TYPE(Calcu!M126)=16,"",TEXT(Calcu!K106,Calcu!M126))</f>
        <v/>
      </c>
      <c r="E38" s="197" t="s">
        <v>398</v>
      </c>
      <c r="F38" s="125" t="str">
        <f ca="1">IF(TYPE(Calcu!M126)=16,"",TEXT(Calcu!L106,Calcu!M126))</f>
        <v/>
      </c>
      <c r="G38" s="197" t="s">
        <v>399</v>
      </c>
      <c r="H38" s="125" t="str">
        <f ca="1">IF(TYPE(Calcu!M126)=16,"",TEXT(Calcu!M106,Calcu!M126))</f>
        <v/>
      </c>
      <c r="I38" s="266"/>
      <c r="J38" s="45"/>
      <c r="K38" s="45"/>
      <c r="L38" s="264"/>
      <c r="M38" s="197" t="s">
        <v>397</v>
      </c>
      <c r="N38" s="125" t="str">
        <f ca="1">IF(TYPE(Calcu!P126)=16,"",TEXT(Calcu!N106,Calcu!P126))</f>
        <v/>
      </c>
      <c r="O38" s="197" t="s">
        <v>398</v>
      </c>
      <c r="P38" s="125" t="str">
        <f ca="1">IF(TYPE(Calcu!P126)=16,"",TEXT(Calcu!O106,Calcu!P126))</f>
        <v/>
      </c>
      <c r="Q38" s="197" t="s">
        <v>399</v>
      </c>
      <c r="R38" s="125" t="str">
        <f ca="1">IF(TYPE(Calcu!P126)=16,"",TEXT(Calcu!P106,Calcu!P126))</f>
        <v/>
      </c>
      <c r="S38" s="266"/>
      <c r="T38" s="45"/>
      <c r="U38" s="45"/>
      <c r="V38" s="264"/>
      <c r="W38" s="197" t="s">
        <v>397</v>
      </c>
      <c r="X38" s="125" t="str">
        <f ca="1">IF(TYPE(Calcu!S126)=16,"",TEXT(Calcu!Q106,Calcu!S126))</f>
        <v/>
      </c>
      <c r="Y38" s="197" t="s">
        <v>398</v>
      </c>
      <c r="Z38" s="125" t="str">
        <f ca="1">IF(TYPE(Calcu!S126)=16,"",TEXT(Calcu!R106,Calcu!S126))</f>
        <v/>
      </c>
      <c r="AA38" s="197" t="s">
        <v>399</v>
      </c>
      <c r="AB38" s="125" t="str">
        <f ca="1">IF(TYPE(Calcu!S126)=16,"",TEXT(Calcu!S106,Calcu!S126))</f>
        <v/>
      </c>
      <c r="AC38" s="276"/>
    </row>
    <row r="39" spans="1:29" s="28" customFormat="1" ht="15" customHeight="1">
      <c r="A39" s="45"/>
      <c r="B39" s="264"/>
      <c r="C39" s="197" t="s">
        <v>400</v>
      </c>
      <c r="D39" s="125" t="str">
        <f ca="1">IF(TYPE(Calcu!M126)=16,"",TEXT(Calcu!K107,Calcu!M126))</f>
        <v/>
      </c>
      <c r="E39" s="197" t="s">
        <v>401</v>
      </c>
      <c r="F39" s="125" t="str">
        <f ca="1">IF(TYPE(Calcu!M126)=16,"",TEXT(Calcu!L107,Calcu!M126))</f>
        <v/>
      </c>
      <c r="G39" s="197" t="s">
        <v>402</v>
      </c>
      <c r="H39" s="125" t="str">
        <f ca="1">IF(TYPE(Calcu!M126)=16,"",TEXT(Calcu!M107,Calcu!M126))</f>
        <v/>
      </c>
      <c r="I39" s="266"/>
      <c r="J39" s="45"/>
      <c r="K39" s="45"/>
      <c r="L39" s="264"/>
      <c r="M39" s="197" t="s">
        <v>400</v>
      </c>
      <c r="N39" s="125" t="str">
        <f ca="1">IF(TYPE(Calcu!P126)=16,"",TEXT(Calcu!N107,Calcu!P126))</f>
        <v/>
      </c>
      <c r="O39" s="197" t="s">
        <v>401</v>
      </c>
      <c r="P39" s="125" t="str">
        <f ca="1">IF(TYPE(Calcu!P126)=16,"",TEXT(Calcu!O107,Calcu!P126))</f>
        <v/>
      </c>
      <c r="Q39" s="197" t="s">
        <v>402</v>
      </c>
      <c r="R39" s="125" t="str">
        <f ca="1">IF(TYPE(Calcu!P126)=16,"",TEXT(Calcu!P107,Calcu!P126))</f>
        <v/>
      </c>
      <c r="S39" s="266"/>
      <c r="T39" s="45"/>
      <c r="U39" s="45"/>
      <c r="V39" s="264"/>
      <c r="W39" s="197" t="s">
        <v>400</v>
      </c>
      <c r="X39" s="125" t="str">
        <f ca="1">IF(TYPE(Calcu!S126)=16,"",TEXT(Calcu!Q107,Calcu!S126))</f>
        <v/>
      </c>
      <c r="Y39" s="197" t="s">
        <v>401</v>
      </c>
      <c r="Z39" s="125" t="str">
        <f ca="1">IF(TYPE(Calcu!S126)=16,"",TEXT(Calcu!R107,Calcu!S126))</f>
        <v/>
      </c>
      <c r="AA39" s="197" t="s">
        <v>402</v>
      </c>
      <c r="AB39" s="125" t="str">
        <f ca="1">IF(TYPE(Calcu!S126)=16,"",TEXT(Calcu!S107,Calcu!S126))</f>
        <v/>
      </c>
      <c r="AC39" s="276"/>
    </row>
    <row r="40" spans="1:29" s="28" customFormat="1" ht="15" customHeight="1">
      <c r="A40" s="45"/>
      <c r="B40" s="264"/>
      <c r="C40" s="197" t="s">
        <v>403</v>
      </c>
      <c r="D40" s="125" t="str">
        <f ca="1">IF(TYPE(Calcu!M126)=16,"",TEXT(Calcu!K108,Calcu!M126))</f>
        <v/>
      </c>
      <c r="E40" s="197" t="s">
        <v>404</v>
      </c>
      <c r="F40" s="125" t="str">
        <f ca="1">IF(TYPE(Calcu!M126)=16,"",TEXT(Calcu!L108,Calcu!M126))</f>
        <v/>
      </c>
      <c r="G40" s="197" t="s">
        <v>405</v>
      </c>
      <c r="H40" s="125" t="str">
        <f ca="1">IF(TYPE(Calcu!M126)=16,"",TEXT(Calcu!M108,Calcu!M126))</f>
        <v/>
      </c>
      <c r="I40" s="266"/>
      <c r="J40" s="45"/>
      <c r="K40" s="45"/>
      <c r="L40" s="264"/>
      <c r="M40" s="197" t="s">
        <v>403</v>
      </c>
      <c r="N40" s="125" t="str">
        <f ca="1">IF(TYPE(Calcu!P126)=16,"",TEXT(Calcu!N108,Calcu!P126))</f>
        <v/>
      </c>
      <c r="O40" s="197" t="s">
        <v>404</v>
      </c>
      <c r="P40" s="125" t="str">
        <f ca="1">IF(TYPE(Calcu!P126)=16,"",TEXT(Calcu!O108,Calcu!P126))</f>
        <v/>
      </c>
      <c r="Q40" s="197" t="s">
        <v>405</v>
      </c>
      <c r="R40" s="125" t="str">
        <f ca="1">IF(TYPE(Calcu!P126)=16,"",TEXT(Calcu!P108,Calcu!P126))</f>
        <v/>
      </c>
      <c r="S40" s="266"/>
      <c r="T40" s="45"/>
      <c r="U40" s="45"/>
      <c r="V40" s="264"/>
      <c r="W40" s="197" t="s">
        <v>403</v>
      </c>
      <c r="X40" s="125" t="str">
        <f ca="1">IF(TYPE(Calcu!S126)=16,"",TEXT(Calcu!Q108,Calcu!S126))</f>
        <v/>
      </c>
      <c r="Y40" s="197" t="s">
        <v>404</v>
      </c>
      <c r="Z40" s="125" t="str">
        <f ca="1">IF(TYPE(Calcu!S126)=16,"",TEXT(Calcu!R108,Calcu!S126))</f>
        <v/>
      </c>
      <c r="AA40" s="197" t="s">
        <v>405</v>
      </c>
      <c r="AB40" s="125" t="str">
        <f ca="1">IF(TYPE(Calcu!S126)=16,"",TEXT(Calcu!S108,Calcu!S126))</f>
        <v/>
      </c>
      <c r="AC40" s="276"/>
    </row>
    <row r="41" spans="1:29" s="28" customFormat="1" ht="15" customHeight="1">
      <c r="A41" s="45"/>
      <c r="B41" s="264"/>
      <c r="C41" s="197" t="s">
        <v>406</v>
      </c>
      <c r="D41" s="125" t="str">
        <f ca="1">IF(TYPE(Calcu!M126)=16,"",TEXT(Calcu!K109,Calcu!M126))</f>
        <v/>
      </c>
      <c r="E41" s="197" t="s">
        <v>407</v>
      </c>
      <c r="F41" s="125" t="str">
        <f ca="1">IF(TYPE(Calcu!M126)=16,"",TEXT(Calcu!L109,Calcu!M126))</f>
        <v/>
      </c>
      <c r="G41" s="197" t="s">
        <v>408</v>
      </c>
      <c r="H41" s="125" t="str">
        <f ca="1">IF(TYPE(Calcu!M126)=16,"",TEXT(Calcu!M109,Calcu!M126))</f>
        <v/>
      </c>
      <c r="I41" s="266"/>
      <c r="J41" s="45"/>
      <c r="K41" s="45"/>
      <c r="L41" s="264"/>
      <c r="M41" s="197" t="s">
        <v>406</v>
      </c>
      <c r="N41" s="125" t="str">
        <f ca="1">IF(TYPE(Calcu!P126)=16,"",TEXT(Calcu!N109,Calcu!P126))</f>
        <v/>
      </c>
      <c r="O41" s="197" t="s">
        <v>407</v>
      </c>
      <c r="P41" s="125" t="str">
        <f ca="1">IF(TYPE(Calcu!P126)=16,"",TEXT(Calcu!O109,Calcu!P126))</f>
        <v/>
      </c>
      <c r="Q41" s="197" t="s">
        <v>408</v>
      </c>
      <c r="R41" s="125" t="str">
        <f ca="1">IF(TYPE(Calcu!P126)=16,"",TEXT(Calcu!P109,Calcu!P126))</f>
        <v/>
      </c>
      <c r="S41" s="266"/>
      <c r="T41" s="45"/>
      <c r="U41" s="45"/>
      <c r="V41" s="264"/>
      <c r="W41" s="197" t="s">
        <v>406</v>
      </c>
      <c r="X41" s="125" t="str">
        <f ca="1">IF(TYPE(Calcu!S126)=16,"",TEXT(Calcu!Q109,Calcu!S126))</f>
        <v/>
      </c>
      <c r="Y41" s="197" t="s">
        <v>407</v>
      </c>
      <c r="Z41" s="125" t="str">
        <f ca="1">IF(TYPE(Calcu!S126)=16,"",TEXT(Calcu!R109,Calcu!S126))</f>
        <v/>
      </c>
      <c r="AA41" s="197" t="s">
        <v>408</v>
      </c>
      <c r="AB41" s="125" t="str">
        <f ca="1">IF(TYPE(Calcu!S126)=16,"",TEXT(Calcu!S109,Calcu!S126))</f>
        <v/>
      </c>
      <c r="AC41" s="276"/>
    </row>
    <row r="42" spans="1:29" s="28" customFormat="1" ht="15" customHeight="1">
      <c r="A42" s="45"/>
      <c r="B42" s="264"/>
      <c r="C42" s="197" t="s">
        <v>409</v>
      </c>
      <c r="D42" s="125" t="str">
        <f ca="1">IF(TYPE(Calcu!M126)=16,"",TEXT(Calcu!K110,Calcu!M126))</f>
        <v/>
      </c>
      <c r="E42" s="197" t="s">
        <v>410</v>
      </c>
      <c r="F42" s="125" t="str">
        <f ca="1">IF(TYPE(Calcu!M126)=16,"",TEXT(Calcu!L110,Calcu!M126))</f>
        <v/>
      </c>
      <c r="G42" s="197" t="s">
        <v>422</v>
      </c>
      <c r="H42" s="125" t="str">
        <f ca="1">IF(TYPE(Calcu!M126)=16,"",TEXT(Calcu!M110,Calcu!M126))</f>
        <v/>
      </c>
      <c r="I42" s="266"/>
      <c r="J42" s="45"/>
      <c r="K42" s="45"/>
      <c r="L42" s="264"/>
      <c r="M42" s="197" t="s">
        <v>409</v>
      </c>
      <c r="N42" s="125" t="str">
        <f ca="1">IF(TYPE(Calcu!P126)=16,"",TEXT(Calcu!N110,Calcu!P126))</f>
        <v/>
      </c>
      <c r="O42" s="197" t="s">
        <v>410</v>
      </c>
      <c r="P42" s="125" t="str">
        <f ca="1">IF(TYPE(Calcu!P126)=16,"",TEXT(Calcu!O110,Calcu!P126))</f>
        <v/>
      </c>
      <c r="Q42" s="197" t="s">
        <v>422</v>
      </c>
      <c r="R42" s="125" t="str">
        <f ca="1">IF(TYPE(Calcu!P126)=16,"",TEXT(Calcu!P110,Calcu!P126))</f>
        <v/>
      </c>
      <c r="S42" s="266"/>
      <c r="T42" s="45"/>
      <c r="U42" s="45"/>
      <c r="V42" s="264"/>
      <c r="W42" s="197" t="s">
        <v>409</v>
      </c>
      <c r="X42" s="125" t="str">
        <f ca="1">IF(TYPE(Calcu!S126)=16,"",TEXT(Calcu!Q110,Calcu!S126))</f>
        <v/>
      </c>
      <c r="Y42" s="197" t="s">
        <v>410</v>
      </c>
      <c r="Z42" s="125" t="str">
        <f ca="1">IF(TYPE(Calcu!S126)=16,"",TEXT(Calcu!R110,Calcu!S126))</f>
        <v/>
      </c>
      <c r="AA42" s="197" t="s">
        <v>396</v>
      </c>
      <c r="AB42" s="125" t="str">
        <f ca="1">IF(TYPE(Calcu!S126)=16,"",TEXT(Calcu!S110,Calcu!S126))</f>
        <v/>
      </c>
      <c r="AC42" s="276"/>
    </row>
    <row r="43" spans="1:29" s="28" customFormat="1" ht="15" customHeight="1">
      <c r="A43" s="45"/>
      <c r="B43" s="264"/>
      <c r="C43" s="197" t="s">
        <v>411</v>
      </c>
      <c r="D43" s="125" t="str">
        <f ca="1">IF(TYPE(Calcu!M126)=16,"",TEXT(Calcu!K111,Calcu!M126))</f>
        <v/>
      </c>
      <c r="E43" s="197" t="s">
        <v>412</v>
      </c>
      <c r="F43" s="125" t="str">
        <f ca="1">IF(TYPE(Calcu!M126)=16,"",TEXT(Calcu!L111,Calcu!M126))</f>
        <v/>
      </c>
      <c r="I43" s="266"/>
      <c r="J43" s="45"/>
      <c r="K43" s="45"/>
      <c r="L43" s="264"/>
      <c r="M43" s="197" t="s">
        <v>411</v>
      </c>
      <c r="N43" s="125" t="str">
        <f ca="1">IF(TYPE(Calcu!P126)=16,"",TEXT(Calcu!N111,Calcu!P126))</f>
        <v/>
      </c>
      <c r="O43" s="197" t="s">
        <v>412</v>
      </c>
      <c r="P43" s="125" t="str">
        <f ca="1">IF(TYPE(Calcu!P126)=16,"",TEXT(Calcu!O111,Calcu!P126))</f>
        <v/>
      </c>
      <c r="S43" s="266"/>
      <c r="T43" s="45"/>
      <c r="U43" s="45"/>
      <c r="V43" s="264"/>
      <c r="W43" s="197" t="s">
        <v>411</v>
      </c>
      <c r="X43" s="125" t="str">
        <f ca="1">IF(TYPE(Calcu!S126)=16,"",TEXT(Calcu!Q111,Calcu!S126))</f>
        <v/>
      </c>
      <c r="Y43" s="197" t="s">
        <v>412</v>
      </c>
      <c r="Z43" s="125" t="str">
        <f ca="1">IF(TYPE(Calcu!S126)=16,"",TEXT(Calcu!R111,Calcu!S126))</f>
        <v/>
      </c>
      <c r="AC43" s="276"/>
    </row>
    <row r="44" spans="1:29" s="28" customFormat="1" ht="15" customHeight="1">
      <c r="A44" s="45"/>
      <c r="B44" s="264"/>
      <c r="C44" s="197" t="s">
        <v>413</v>
      </c>
      <c r="D44" s="125" t="str">
        <f ca="1">IF(TYPE(Calcu!M126)=16,"",TEXT(Calcu!K112,Calcu!M126))</f>
        <v/>
      </c>
      <c r="E44" s="197" t="s">
        <v>414</v>
      </c>
      <c r="F44" s="125" t="str">
        <f ca="1">IF(TYPE(Calcu!M126)=16,"",TEXT(Calcu!L112,Calcu!M126))</f>
        <v/>
      </c>
      <c r="I44" s="266"/>
      <c r="J44" s="45"/>
      <c r="K44" s="45"/>
      <c r="L44" s="264"/>
      <c r="M44" s="197" t="s">
        <v>413</v>
      </c>
      <c r="N44" s="125" t="str">
        <f ca="1">IF(TYPE(Calcu!P126)=16,"",TEXT(Calcu!N112,Calcu!P126))</f>
        <v/>
      </c>
      <c r="O44" s="197" t="s">
        <v>414</v>
      </c>
      <c r="P44" s="125" t="str">
        <f ca="1">IF(TYPE(Calcu!P126)=16,"",TEXT(Calcu!O112,Calcu!P126))</f>
        <v/>
      </c>
      <c r="S44" s="266"/>
      <c r="T44" s="45"/>
      <c r="U44" s="45"/>
      <c r="V44" s="264"/>
      <c r="W44" s="197" t="s">
        <v>413</v>
      </c>
      <c r="X44" s="125" t="str">
        <f ca="1">IF(TYPE(Calcu!S126)=16,"",TEXT(Calcu!Q112,Calcu!S126))</f>
        <v/>
      </c>
      <c r="Y44" s="197" t="s">
        <v>414</v>
      </c>
      <c r="Z44" s="125" t="str">
        <f ca="1">IF(TYPE(Calcu!S126)=16,"",TEXT(Calcu!R112,Calcu!S126))</f>
        <v/>
      </c>
      <c r="AC44" s="276"/>
    </row>
    <row r="45" spans="1:29" s="28" customFormat="1" ht="15" customHeight="1">
      <c r="A45" s="45"/>
      <c r="B45" s="264"/>
      <c r="C45" s="197" t="s">
        <v>415</v>
      </c>
      <c r="D45" s="125" t="str">
        <f ca="1">IF(TYPE(Calcu!M126)=16,"",TEXT(Calcu!K113,Calcu!M126))</f>
        <v/>
      </c>
      <c r="E45" s="197" t="s">
        <v>416</v>
      </c>
      <c r="F45" s="125" t="str">
        <f ca="1">IF(TYPE(Calcu!M126)=16,"",TEXT(Calcu!L113,Calcu!M126))</f>
        <v/>
      </c>
      <c r="I45" s="266"/>
      <c r="J45" s="45"/>
      <c r="K45" s="45"/>
      <c r="L45" s="264"/>
      <c r="M45" s="197" t="s">
        <v>415</v>
      </c>
      <c r="N45" s="125" t="str">
        <f ca="1">IF(TYPE(Calcu!P126)=16,"",TEXT(Calcu!N113,Calcu!P126))</f>
        <v/>
      </c>
      <c r="O45" s="197" t="s">
        <v>416</v>
      </c>
      <c r="P45" s="125" t="str">
        <f ca="1">IF(TYPE(Calcu!P126)=16,"",TEXT(Calcu!O113,Calcu!P126))</f>
        <v/>
      </c>
      <c r="S45" s="266"/>
      <c r="T45" s="45"/>
      <c r="U45" s="45"/>
      <c r="V45" s="264"/>
      <c r="W45" s="197" t="s">
        <v>415</v>
      </c>
      <c r="X45" s="125" t="str">
        <f ca="1">IF(TYPE(Calcu!S126)=16,"",TEXT(Calcu!Q113,Calcu!S126))</f>
        <v/>
      </c>
      <c r="Y45" s="197" t="s">
        <v>416</v>
      </c>
      <c r="Z45" s="125" t="str">
        <f ca="1">IF(TYPE(Calcu!S126)=16,"",TEXT(Calcu!R113,Calcu!S126))</f>
        <v/>
      </c>
      <c r="AC45" s="276"/>
    </row>
    <row r="46" spans="1:29" s="28" customFormat="1" ht="15" customHeight="1">
      <c r="A46" s="45"/>
      <c r="B46" s="264"/>
      <c r="C46" s="197" t="s">
        <v>417</v>
      </c>
      <c r="D46" s="125" t="str">
        <f ca="1">IF(TYPE(Calcu!M126)=16,"",TEXT(Calcu!K114,Calcu!M126))</f>
        <v/>
      </c>
      <c r="E46" s="197" t="s">
        <v>418</v>
      </c>
      <c r="F46" s="125" t="str">
        <f ca="1">IF(TYPE(Calcu!M126)=16,"",TEXT(Calcu!L114,Calcu!M126))</f>
        <v/>
      </c>
      <c r="I46" s="266"/>
      <c r="J46" s="45"/>
      <c r="K46" s="45"/>
      <c r="L46" s="264"/>
      <c r="M46" s="197" t="s">
        <v>417</v>
      </c>
      <c r="N46" s="125" t="str">
        <f ca="1">IF(TYPE(Calcu!P126)=16,"",TEXT(Calcu!N114,Calcu!P126))</f>
        <v/>
      </c>
      <c r="O46" s="197" t="s">
        <v>418</v>
      </c>
      <c r="P46" s="125" t="str">
        <f ca="1">IF(TYPE(Calcu!P126)=16,"",TEXT(Calcu!O114,Calcu!P126))</f>
        <v/>
      </c>
      <c r="S46" s="266"/>
      <c r="T46" s="45"/>
      <c r="U46" s="45"/>
      <c r="V46" s="264"/>
      <c r="W46" s="197" t="s">
        <v>417</v>
      </c>
      <c r="X46" s="125" t="str">
        <f ca="1">IF(TYPE(Calcu!S126)=16,"",TEXT(Calcu!Q114,Calcu!S126))</f>
        <v/>
      </c>
      <c r="Y46" s="197" t="s">
        <v>418</v>
      </c>
      <c r="Z46" s="125" t="str">
        <f ca="1">IF(TYPE(Calcu!S126)=16,"",TEXT(Calcu!R114,Calcu!S126))</f>
        <v/>
      </c>
      <c r="AC46" s="276"/>
    </row>
    <row r="47" spans="1:29" s="28" customFormat="1" ht="15" customHeight="1">
      <c r="A47" s="45"/>
      <c r="B47" s="264"/>
      <c r="C47" s="197" t="s">
        <v>419</v>
      </c>
      <c r="D47" s="125" t="str">
        <f ca="1">IF(TYPE(Calcu!M126)=16,"",TEXT(Calcu!K115,Calcu!M126))</f>
        <v/>
      </c>
      <c r="E47" s="197" t="s">
        <v>420</v>
      </c>
      <c r="F47" s="125" t="str">
        <f ca="1">IF(TYPE(Calcu!M126)=16,"",TEXT(Calcu!L115,Calcu!M126))</f>
        <v/>
      </c>
      <c r="I47" s="266"/>
      <c r="J47" s="45"/>
      <c r="K47" s="45"/>
      <c r="L47" s="264"/>
      <c r="M47" s="197" t="s">
        <v>419</v>
      </c>
      <c r="N47" s="125" t="str">
        <f ca="1">IF(TYPE(Calcu!P126)=16,"",TEXT(Calcu!N115,Calcu!P126))</f>
        <v/>
      </c>
      <c r="O47" s="197" t="s">
        <v>420</v>
      </c>
      <c r="P47" s="125" t="str">
        <f ca="1">IF(TYPE(Calcu!P126)=16,"",TEXT(Calcu!O115,Calcu!P126))</f>
        <v/>
      </c>
      <c r="S47" s="266"/>
      <c r="T47" s="45"/>
      <c r="U47" s="45"/>
      <c r="V47" s="264"/>
      <c r="W47" s="197" t="s">
        <v>419</v>
      </c>
      <c r="X47" s="125" t="str">
        <f ca="1">IF(TYPE(Calcu!S126)=16,"",TEXT(Calcu!Q115,Calcu!S126))</f>
        <v/>
      </c>
      <c r="Y47" s="197" t="s">
        <v>420</v>
      </c>
      <c r="Z47" s="125" t="str">
        <f ca="1">IF(TYPE(Calcu!S126)=16,"",TEXT(Calcu!R115,Calcu!S126))</f>
        <v/>
      </c>
      <c r="AC47" s="276"/>
    </row>
    <row r="48" spans="1:29" s="28" customFormat="1" ht="15" customHeight="1">
      <c r="A48" s="45"/>
      <c r="B48" s="264"/>
      <c r="C48" s="197" t="s">
        <v>421</v>
      </c>
      <c r="D48" s="125" t="str">
        <f ca="1">IF(TYPE(Calcu!M126)=16,"",TEXT(Calcu!K116,Calcu!M126))</f>
        <v/>
      </c>
      <c r="I48" s="266"/>
      <c r="J48" s="45"/>
      <c r="K48" s="45"/>
      <c r="L48" s="264"/>
      <c r="M48" s="197" t="s">
        <v>421</v>
      </c>
      <c r="N48" s="125" t="str">
        <f ca="1">IF(TYPE(Calcu!P126)=16,"",TEXT(Calcu!N116,Calcu!P126))</f>
        <v/>
      </c>
      <c r="S48" s="266"/>
      <c r="T48" s="45"/>
      <c r="U48" s="45"/>
      <c r="V48" s="264"/>
      <c r="W48" s="197" t="s">
        <v>421</v>
      </c>
      <c r="X48" s="125" t="str">
        <f ca="1">IF(TYPE(Calcu!S126)=16,"",TEXT(Calcu!Q116,Calcu!S126))</f>
        <v/>
      </c>
      <c r="AC48" s="276"/>
    </row>
    <row r="49" spans="1:29" s="28" customFormat="1" ht="15" customHeight="1">
      <c r="A49" s="45"/>
      <c r="B49" s="267"/>
      <c r="C49" s="268"/>
      <c r="D49" s="268"/>
      <c r="E49" s="268"/>
      <c r="F49" s="268"/>
      <c r="G49" s="268"/>
      <c r="H49" s="269"/>
      <c r="I49" s="270"/>
      <c r="J49" s="45"/>
      <c r="K49" s="45"/>
      <c r="L49" s="267"/>
      <c r="M49" s="268"/>
      <c r="N49" s="268"/>
      <c r="O49" s="268"/>
      <c r="P49" s="268"/>
      <c r="Q49" s="268"/>
      <c r="R49" s="269"/>
      <c r="S49" s="270"/>
      <c r="T49" s="45"/>
      <c r="U49" s="45"/>
      <c r="V49" s="267"/>
      <c r="W49" s="268"/>
      <c r="X49" s="268"/>
      <c r="Y49" s="268"/>
      <c r="Z49" s="268"/>
      <c r="AA49" s="268"/>
      <c r="AB49" s="268"/>
      <c r="AC49" s="279"/>
    </row>
    <row r="50" spans="1:29" s="28" customFormat="1" ht="15" customHeight="1">
      <c r="A50" s="45"/>
      <c r="B50" s="280"/>
      <c r="C50" s="273"/>
      <c r="D50" s="273"/>
      <c r="E50" s="273"/>
      <c r="F50" s="273"/>
      <c r="G50" s="273"/>
      <c r="H50" s="281"/>
      <c r="I50" s="282"/>
      <c r="J50" s="45"/>
      <c r="K50" s="45"/>
      <c r="L50" s="280"/>
      <c r="M50" s="273"/>
      <c r="N50" s="273"/>
      <c r="O50" s="273"/>
      <c r="P50" s="273"/>
      <c r="Q50" s="273"/>
      <c r="R50" s="281"/>
      <c r="S50" s="282"/>
      <c r="T50" s="45"/>
      <c r="U50" s="45"/>
      <c r="V50" s="280"/>
      <c r="W50" s="273"/>
      <c r="X50" s="273"/>
      <c r="Y50" s="273"/>
      <c r="Z50" s="273"/>
      <c r="AA50" s="273"/>
      <c r="AB50" s="273"/>
      <c r="AC50" s="274"/>
    </row>
    <row r="51" spans="1:29" s="28" customFormat="1" ht="15" customHeight="1">
      <c r="A51" s="45"/>
      <c r="B51" s="264"/>
      <c r="C51" s="45" t="s">
        <v>387</v>
      </c>
      <c r="H51" s="45"/>
      <c r="I51" s="266"/>
      <c r="J51" s="45"/>
      <c r="K51" s="45"/>
      <c r="L51" s="264"/>
      <c r="M51" s="45" t="s">
        <v>387</v>
      </c>
      <c r="R51" s="45"/>
      <c r="S51" s="266"/>
      <c r="T51" s="45"/>
      <c r="U51" s="45"/>
      <c r="V51" s="264"/>
      <c r="W51" s="45" t="s">
        <v>387</v>
      </c>
      <c r="AC51" s="276"/>
    </row>
    <row r="52" spans="1:29" s="28" customFormat="1" ht="15" customHeight="1">
      <c r="A52" s="45"/>
      <c r="B52" s="264"/>
      <c r="C52" s="163"/>
      <c r="D52" s="127" t="s">
        <v>388</v>
      </c>
      <c r="E52" s="127" t="s">
        <v>423</v>
      </c>
      <c r="F52" s="127" t="s">
        <v>175</v>
      </c>
      <c r="G52" s="127" t="s">
        <v>390</v>
      </c>
      <c r="H52" s="127" t="s">
        <v>391</v>
      </c>
      <c r="I52" s="266"/>
      <c r="J52" s="45"/>
      <c r="K52" s="45"/>
      <c r="L52" s="264"/>
      <c r="M52" s="163"/>
      <c r="N52" s="127" t="s">
        <v>388</v>
      </c>
      <c r="O52" s="127" t="s">
        <v>423</v>
      </c>
      <c r="P52" s="127" t="s">
        <v>175</v>
      </c>
      <c r="Q52" s="127" t="s">
        <v>424</v>
      </c>
      <c r="R52" s="127" t="s">
        <v>391</v>
      </c>
      <c r="S52" s="266"/>
      <c r="T52" s="45"/>
      <c r="U52" s="45"/>
      <c r="V52" s="264"/>
      <c r="W52" s="163"/>
      <c r="X52" s="127" t="s">
        <v>388</v>
      </c>
      <c r="Y52" s="127" t="s">
        <v>423</v>
      </c>
      <c r="Z52" s="127" t="s">
        <v>175</v>
      </c>
      <c r="AA52" s="127" t="s">
        <v>424</v>
      </c>
      <c r="AB52" s="127" t="s">
        <v>425</v>
      </c>
      <c r="AC52" s="276"/>
    </row>
    <row r="53" spans="1:29" s="28" customFormat="1" ht="15" customHeight="1">
      <c r="A53" s="45"/>
      <c r="B53" s="264"/>
      <c r="C53" s="163" t="s">
        <v>392</v>
      </c>
      <c r="D53" s="125" t="e">
        <f>TEXT(Calcu!N24,Calcu!BB24)</f>
        <v>#DIV/0!</v>
      </c>
      <c r="E53" s="125" t="e">
        <f>TEXT(Calcu!O24,Calcu!BB24)</f>
        <v>#N/A</v>
      </c>
      <c r="F53" s="196">
        <f>Calcu!P24</f>
        <v>0</v>
      </c>
      <c r="G53" s="125">
        <f>Calcu!Q24</f>
        <v>0</v>
      </c>
      <c r="H53" s="125">
        <f>Mass_2_1!L54</f>
        <v>0</v>
      </c>
      <c r="I53" s="266"/>
      <c r="J53" s="45"/>
      <c r="K53" s="45"/>
      <c r="L53" s="264"/>
      <c r="M53" s="163" t="s">
        <v>392</v>
      </c>
      <c r="N53" s="125" t="e">
        <f>TEXT(Calcu!N25,Calcu!BB25)</f>
        <v>#DIV/0!</v>
      </c>
      <c r="O53" s="125" t="e">
        <f>TEXT(Calcu!O25,Calcu!BB25)</f>
        <v>#N/A</v>
      </c>
      <c r="P53" s="196">
        <f>Calcu!P25</f>
        <v>0</v>
      </c>
      <c r="Q53" s="125">
        <f>Calcu!Q25</f>
        <v>0</v>
      </c>
      <c r="R53" s="125">
        <f>Mass_2_1!L55</f>
        <v>0</v>
      </c>
      <c r="S53" s="266"/>
      <c r="T53" s="45"/>
      <c r="U53" s="45"/>
      <c r="V53" s="264"/>
      <c r="W53" s="163" t="s">
        <v>392</v>
      </c>
      <c r="X53" s="125" t="e">
        <f>TEXT(Calcu!N26,Calcu!BB26)</f>
        <v>#DIV/0!</v>
      </c>
      <c r="Y53" s="125" t="e">
        <f>TEXT(Calcu!O26,Calcu!BB26)</f>
        <v>#N/A</v>
      </c>
      <c r="Z53" s="196">
        <f>Calcu!P26</f>
        <v>0</v>
      </c>
      <c r="AA53" s="125">
        <f>Calcu!Q26</f>
        <v>0</v>
      </c>
      <c r="AB53" s="125">
        <f>Mass_2_1!L56</f>
        <v>0</v>
      </c>
      <c r="AC53" s="276"/>
    </row>
    <row r="54" spans="1:29" s="28" customFormat="1" ht="15" customHeight="1">
      <c r="A54" s="45"/>
      <c r="B54" s="264"/>
      <c r="C54" s="163" t="s">
        <v>236</v>
      </c>
      <c r="D54" s="125" t="e">
        <f ca="1">TEXT(Calcu!J24,Calcu!BB24)</f>
        <v>#DIV/0!</v>
      </c>
      <c r="E54" s="125" t="e">
        <f ca="1">Calcu!AP24</f>
        <v>#DIV/0!</v>
      </c>
      <c r="F54" s="196">
        <f>Calcu!F24</f>
        <v>0</v>
      </c>
      <c r="G54" s="125" t="e">
        <f ca="1">Calcu!AQ24</f>
        <v>#DIV/0!</v>
      </c>
      <c r="H54" s="45"/>
      <c r="I54" s="266"/>
      <c r="J54" s="45"/>
      <c r="K54" s="45"/>
      <c r="L54" s="264"/>
      <c r="M54" s="163" t="s">
        <v>236</v>
      </c>
      <c r="N54" s="125" t="e">
        <f ca="1">TEXT(Calcu!J25,Calcu!BB25)</f>
        <v>#DIV/0!</v>
      </c>
      <c r="O54" s="125" t="e">
        <f ca="1">Calcu!AP25</f>
        <v>#DIV/0!</v>
      </c>
      <c r="P54" s="196">
        <f>Calcu!F25</f>
        <v>0</v>
      </c>
      <c r="Q54" s="125" t="e">
        <f ca="1">Calcu!AQ25</f>
        <v>#DIV/0!</v>
      </c>
      <c r="R54" s="45"/>
      <c r="S54" s="266"/>
      <c r="T54" s="45"/>
      <c r="U54" s="45"/>
      <c r="V54" s="264"/>
      <c r="W54" s="163" t="s">
        <v>236</v>
      </c>
      <c r="X54" s="125" t="e">
        <f ca="1">TEXT(Calcu!J26,Calcu!BB26)</f>
        <v>#DIV/0!</v>
      </c>
      <c r="Y54" s="125" t="e">
        <f ca="1">Calcu!AP26</f>
        <v>#DIV/0!</v>
      </c>
      <c r="Z54" s="196">
        <f>Calcu!F26</f>
        <v>0</v>
      </c>
      <c r="AA54" s="125" t="e">
        <f ca="1">Calcu!AQ26</f>
        <v>#DIV/0!</v>
      </c>
      <c r="AC54" s="276"/>
    </row>
    <row r="55" spans="1:29" s="28" customFormat="1" ht="15" customHeight="1">
      <c r="A55" s="45"/>
      <c r="B55" s="264"/>
      <c r="C55" s="163" t="s">
        <v>393</v>
      </c>
      <c r="D55" s="125" t="e">
        <f>TEXT(Calcu!S24,Calcu!BB24)</f>
        <v>#DIV/0!</v>
      </c>
      <c r="E55" s="125" t="e">
        <f>TEXT(Calcu!T24,Calcu!BB24)</f>
        <v>#N/A</v>
      </c>
      <c r="F55" s="196">
        <f>Calcu!U24</f>
        <v>0</v>
      </c>
      <c r="G55" s="125">
        <f>Calcu!V24</f>
        <v>0</v>
      </c>
      <c r="H55" s="45"/>
      <c r="I55" s="266"/>
      <c r="J55" s="45"/>
      <c r="K55" s="45"/>
      <c r="L55" s="264"/>
      <c r="M55" s="163" t="s">
        <v>393</v>
      </c>
      <c r="N55" s="125" t="e">
        <f>TEXT(Calcu!S25,Calcu!BB25)</f>
        <v>#DIV/0!</v>
      </c>
      <c r="O55" s="125" t="e">
        <f>TEXT(Calcu!T25,Calcu!BB25)</f>
        <v>#N/A</v>
      </c>
      <c r="P55" s="196">
        <f>Calcu!U25</f>
        <v>0</v>
      </c>
      <c r="Q55" s="125">
        <f>Calcu!V25</f>
        <v>0</v>
      </c>
      <c r="R55" s="45"/>
      <c r="S55" s="266"/>
      <c r="T55" s="45"/>
      <c r="U55" s="45"/>
      <c r="V55" s="264"/>
      <c r="W55" s="163" t="s">
        <v>393</v>
      </c>
      <c r="X55" s="125" t="e">
        <f>TEXT(Calcu!S26,Calcu!BB26)</f>
        <v>#DIV/0!</v>
      </c>
      <c r="Y55" s="125" t="e">
        <f>TEXT(Calcu!T26,Calcu!BB26)</f>
        <v>#N/A</v>
      </c>
      <c r="Z55" s="196">
        <f>Calcu!U26</f>
        <v>0</v>
      </c>
      <c r="AA55" s="125">
        <f>Calcu!V26</f>
        <v>0</v>
      </c>
      <c r="AC55" s="276"/>
    </row>
    <row r="56" spans="1:29" s="28" customFormat="1" ht="15" customHeight="1">
      <c r="A56" s="45"/>
      <c r="B56" s="264"/>
      <c r="H56" s="45"/>
      <c r="I56" s="266"/>
      <c r="J56" s="45"/>
      <c r="K56" s="45"/>
      <c r="L56" s="264"/>
      <c r="R56" s="45"/>
      <c r="S56" s="266"/>
      <c r="T56" s="45"/>
      <c r="U56" s="45"/>
      <c r="V56" s="264"/>
      <c r="AC56" s="276"/>
    </row>
    <row r="57" spans="1:29" s="28" customFormat="1" ht="15" customHeight="1">
      <c r="A57" s="45"/>
      <c r="B57" s="264"/>
      <c r="C57" s="45" t="s">
        <v>634</v>
      </c>
      <c r="H57" s="45"/>
      <c r="I57" s="266"/>
      <c r="J57" s="45"/>
      <c r="K57" s="45"/>
      <c r="L57" s="264"/>
      <c r="M57" s="45" t="s">
        <v>634</v>
      </c>
      <c r="R57" s="45"/>
      <c r="S57" s="266"/>
      <c r="T57" s="45"/>
      <c r="U57" s="45"/>
      <c r="V57" s="264"/>
      <c r="W57" s="45" t="s">
        <v>634</v>
      </c>
      <c r="AC57" s="276"/>
    </row>
    <row r="58" spans="1:29" s="28" customFormat="1" ht="15" customHeight="1">
      <c r="A58" s="45"/>
      <c r="B58" s="264"/>
      <c r="C58" s="163"/>
      <c r="D58" s="163" t="s">
        <v>635</v>
      </c>
      <c r="E58" s="197"/>
      <c r="F58" s="163" t="s">
        <v>636</v>
      </c>
      <c r="G58" s="197"/>
      <c r="H58" s="163" t="s">
        <v>79</v>
      </c>
      <c r="I58" s="266"/>
      <c r="J58" s="45"/>
      <c r="K58" s="45"/>
      <c r="L58" s="264"/>
      <c r="M58" s="163"/>
      <c r="N58" s="163" t="s">
        <v>635</v>
      </c>
      <c r="O58" s="197"/>
      <c r="P58" s="163" t="s">
        <v>636</v>
      </c>
      <c r="Q58" s="197"/>
      <c r="R58" s="163" t="s">
        <v>79</v>
      </c>
      <c r="S58" s="266"/>
      <c r="T58" s="45"/>
      <c r="U58" s="45"/>
      <c r="V58" s="264"/>
      <c r="W58" s="163"/>
      <c r="X58" s="163" t="s">
        <v>635</v>
      </c>
      <c r="Y58" s="197"/>
      <c r="Z58" s="163" t="s">
        <v>636</v>
      </c>
      <c r="AA58" s="197"/>
      <c r="AB58" s="163" t="s">
        <v>79</v>
      </c>
      <c r="AC58" s="276"/>
    </row>
    <row r="59" spans="1:29" s="28" customFormat="1" ht="15" customHeight="1">
      <c r="A59" s="45"/>
      <c r="B59" s="264"/>
      <c r="C59" s="197" t="s">
        <v>394</v>
      </c>
      <c r="D59" s="125" t="str">
        <f ca="1">IF(TYPE(Calcu!V126)=16,"",TEXT(Calcu!T105,Calcu!V126))</f>
        <v/>
      </c>
      <c r="E59" s="197" t="s">
        <v>395</v>
      </c>
      <c r="F59" s="125" t="str">
        <f ca="1">IF(TYPE(Calcu!V126)=16,"",TEXT(Calcu!U105,Calcu!V126))</f>
        <v/>
      </c>
      <c r="G59" s="197" t="s">
        <v>396</v>
      </c>
      <c r="H59" s="125" t="str">
        <f ca="1">IF(TYPE(Calcu!V126)=16,"",TEXT(Calcu!V105,Calcu!V126))</f>
        <v/>
      </c>
      <c r="I59" s="266"/>
      <c r="J59" s="45"/>
      <c r="K59" s="45"/>
      <c r="L59" s="264"/>
      <c r="M59" s="197" t="s">
        <v>394</v>
      </c>
      <c r="N59" s="125" t="str">
        <f ca="1">IF(TYPE(Calcu!Y126)=16,"",TEXT(Calcu!W105,Calcu!Y126))</f>
        <v/>
      </c>
      <c r="O59" s="197" t="s">
        <v>395</v>
      </c>
      <c r="P59" s="125" t="str">
        <f ca="1">IF(TYPE(Calcu!Y126)=16,"",TEXT(Calcu!X105,Calcu!Y126))</f>
        <v/>
      </c>
      <c r="Q59" s="197" t="s">
        <v>396</v>
      </c>
      <c r="R59" s="125" t="str">
        <f ca="1">IF(TYPE(Calcu!Y126)=16,"",TEXT(Calcu!Y105,Calcu!Y126))</f>
        <v/>
      </c>
      <c r="S59" s="266"/>
      <c r="T59" s="45"/>
      <c r="U59" s="45"/>
      <c r="V59" s="264"/>
      <c r="W59" s="197" t="s">
        <v>394</v>
      </c>
      <c r="X59" s="125" t="str">
        <f ca="1">IF(TYPE(Calcu!AB126)=16,"",TEXT(Calcu!Z105,Calcu!AB126))</f>
        <v/>
      </c>
      <c r="Y59" s="197" t="s">
        <v>395</v>
      </c>
      <c r="Z59" s="125" t="str">
        <f ca="1">IF(TYPE(Calcu!AB126)=16,"",TEXT(Calcu!AA105,Calcu!AB126))</f>
        <v/>
      </c>
      <c r="AA59" s="197" t="s">
        <v>396</v>
      </c>
      <c r="AB59" s="125" t="str">
        <f ca="1">IF(TYPE(Calcu!AB126)=16,"",TEXT(Calcu!AB105,Calcu!AB126))</f>
        <v/>
      </c>
      <c r="AC59" s="276"/>
    </row>
    <row r="60" spans="1:29" s="28" customFormat="1" ht="15" customHeight="1">
      <c r="A60" s="45"/>
      <c r="B60" s="264"/>
      <c r="C60" s="197" t="s">
        <v>397</v>
      </c>
      <c r="D60" s="125" t="str">
        <f ca="1">IF(TYPE(Calcu!V126)=16,"",TEXT(Calcu!T106,Calcu!V126))</f>
        <v/>
      </c>
      <c r="E60" s="197" t="s">
        <v>398</v>
      </c>
      <c r="F60" s="125" t="str">
        <f ca="1">IF(TYPE(Calcu!V126)=16,"",TEXT(Calcu!U106,Calcu!V126))</f>
        <v/>
      </c>
      <c r="G60" s="197" t="s">
        <v>399</v>
      </c>
      <c r="H60" s="125" t="str">
        <f ca="1">IF(TYPE(Calcu!V126)=16,"",TEXT(Calcu!V106,Calcu!V126))</f>
        <v/>
      </c>
      <c r="I60" s="266"/>
      <c r="J60" s="45"/>
      <c r="K60" s="45"/>
      <c r="L60" s="264"/>
      <c r="M60" s="197" t="s">
        <v>397</v>
      </c>
      <c r="N60" s="125" t="str">
        <f ca="1">IF(TYPE(Calcu!Y126)=16,"",TEXT(Calcu!W106,Calcu!Y126))</f>
        <v/>
      </c>
      <c r="O60" s="197" t="s">
        <v>398</v>
      </c>
      <c r="P60" s="125" t="str">
        <f ca="1">IF(TYPE(Calcu!Y126)=16,"",TEXT(Calcu!X106,Calcu!Y126))</f>
        <v/>
      </c>
      <c r="Q60" s="197" t="s">
        <v>399</v>
      </c>
      <c r="R60" s="125" t="str">
        <f ca="1">IF(TYPE(Calcu!Y126)=16,"",TEXT(Calcu!Y106,Calcu!Y126))</f>
        <v/>
      </c>
      <c r="S60" s="266"/>
      <c r="T60" s="45"/>
      <c r="U60" s="45"/>
      <c r="V60" s="264"/>
      <c r="W60" s="197" t="s">
        <v>397</v>
      </c>
      <c r="X60" s="125" t="str">
        <f ca="1">IF(TYPE(Calcu!AB126)=16,"",TEXT(Calcu!Z106,Calcu!AB126))</f>
        <v/>
      </c>
      <c r="Y60" s="197" t="s">
        <v>398</v>
      </c>
      <c r="Z60" s="125" t="str">
        <f ca="1">IF(TYPE(Calcu!AB126)=16,"",TEXT(Calcu!AA106,Calcu!AB126))</f>
        <v/>
      </c>
      <c r="AA60" s="197" t="s">
        <v>399</v>
      </c>
      <c r="AB60" s="125" t="str">
        <f ca="1">IF(TYPE(Calcu!AB126)=16,"",TEXT(Calcu!AB106,Calcu!AB126))</f>
        <v/>
      </c>
      <c r="AC60" s="276"/>
    </row>
    <row r="61" spans="1:29" s="28" customFormat="1" ht="15" customHeight="1">
      <c r="A61" s="45"/>
      <c r="B61" s="264"/>
      <c r="C61" s="197" t="s">
        <v>400</v>
      </c>
      <c r="D61" s="125" t="str">
        <f ca="1">IF(TYPE(Calcu!V126)=16,"",TEXT(Calcu!T107,Calcu!V126))</f>
        <v/>
      </c>
      <c r="E61" s="197" t="s">
        <v>401</v>
      </c>
      <c r="F61" s="125" t="str">
        <f ca="1">IF(TYPE(Calcu!V126)=16,"",TEXT(Calcu!U107,Calcu!V126))</f>
        <v/>
      </c>
      <c r="G61" s="197" t="s">
        <v>402</v>
      </c>
      <c r="H61" s="125" t="str">
        <f ca="1">IF(TYPE(Calcu!V126)=16,"",TEXT(Calcu!V107,Calcu!V126))</f>
        <v/>
      </c>
      <c r="I61" s="266"/>
      <c r="J61" s="45"/>
      <c r="K61" s="45"/>
      <c r="L61" s="264"/>
      <c r="M61" s="197" t="s">
        <v>400</v>
      </c>
      <c r="N61" s="125" t="str">
        <f ca="1">IF(TYPE(Calcu!Y126)=16,"",TEXT(Calcu!W107,Calcu!Y126))</f>
        <v/>
      </c>
      <c r="O61" s="197" t="s">
        <v>401</v>
      </c>
      <c r="P61" s="125" t="str">
        <f ca="1">IF(TYPE(Calcu!Y126)=16,"",TEXT(Calcu!X107,Calcu!Y126))</f>
        <v/>
      </c>
      <c r="Q61" s="197" t="s">
        <v>402</v>
      </c>
      <c r="R61" s="125" t="str">
        <f ca="1">IF(TYPE(Calcu!Y126)=16,"",TEXT(Calcu!Y107,Calcu!Y126))</f>
        <v/>
      </c>
      <c r="S61" s="266"/>
      <c r="T61" s="45"/>
      <c r="U61" s="45"/>
      <c r="V61" s="264"/>
      <c r="W61" s="197" t="s">
        <v>400</v>
      </c>
      <c r="X61" s="125" t="str">
        <f ca="1">IF(TYPE(Calcu!AB126)=16,"",TEXT(Calcu!Z107,Calcu!AB126))</f>
        <v/>
      </c>
      <c r="Y61" s="197" t="s">
        <v>401</v>
      </c>
      <c r="Z61" s="125" t="str">
        <f ca="1">IF(TYPE(Calcu!AB126)=16,"",TEXT(Calcu!AA107,Calcu!AB126))</f>
        <v/>
      </c>
      <c r="AA61" s="197" t="s">
        <v>402</v>
      </c>
      <c r="AB61" s="125" t="str">
        <f ca="1">IF(TYPE(Calcu!AB126)=16,"",TEXT(Calcu!AB107,Calcu!AB126))</f>
        <v/>
      </c>
      <c r="AC61" s="276"/>
    </row>
    <row r="62" spans="1:29" s="28" customFormat="1" ht="15" customHeight="1">
      <c r="A62" s="45"/>
      <c r="B62" s="264"/>
      <c r="C62" s="197" t="s">
        <v>403</v>
      </c>
      <c r="D62" s="125" t="str">
        <f ca="1">IF(TYPE(Calcu!V126)=16,"",TEXT(Calcu!T108,Calcu!V126))</f>
        <v/>
      </c>
      <c r="E62" s="197" t="s">
        <v>404</v>
      </c>
      <c r="F62" s="125" t="str">
        <f ca="1">IF(TYPE(Calcu!V126)=16,"",TEXT(Calcu!U108,Calcu!V126))</f>
        <v/>
      </c>
      <c r="G62" s="197" t="s">
        <v>405</v>
      </c>
      <c r="H62" s="125" t="str">
        <f ca="1">IF(TYPE(Calcu!V126)=16,"",TEXT(Calcu!V108,Calcu!V126))</f>
        <v/>
      </c>
      <c r="I62" s="266"/>
      <c r="J62" s="45"/>
      <c r="K62" s="45"/>
      <c r="L62" s="264"/>
      <c r="M62" s="197" t="s">
        <v>403</v>
      </c>
      <c r="N62" s="125" t="str">
        <f ca="1">IF(TYPE(Calcu!Y126)=16,"",TEXT(Calcu!W108,Calcu!Y126))</f>
        <v/>
      </c>
      <c r="O62" s="197" t="s">
        <v>404</v>
      </c>
      <c r="P62" s="125" t="str">
        <f ca="1">IF(TYPE(Calcu!Y126)=16,"",TEXT(Calcu!X108,Calcu!Y126))</f>
        <v/>
      </c>
      <c r="Q62" s="197" t="s">
        <v>405</v>
      </c>
      <c r="R62" s="125" t="str">
        <f ca="1">IF(TYPE(Calcu!Y126)=16,"",TEXT(Calcu!Y108,Calcu!Y126))</f>
        <v/>
      </c>
      <c r="S62" s="266"/>
      <c r="T62" s="45"/>
      <c r="U62" s="45"/>
      <c r="V62" s="264"/>
      <c r="W62" s="197" t="s">
        <v>403</v>
      </c>
      <c r="X62" s="125" t="str">
        <f ca="1">IF(TYPE(Calcu!AB126)=16,"",TEXT(Calcu!Z108,Calcu!AB126))</f>
        <v/>
      </c>
      <c r="Y62" s="197" t="s">
        <v>404</v>
      </c>
      <c r="Z62" s="125" t="str">
        <f ca="1">IF(TYPE(Calcu!AB126)=16,"",TEXT(Calcu!AA108,Calcu!AB126))</f>
        <v/>
      </c>
      <c r="AA62" s="197" t="s">
        <v>405</v>
      </c>
      <c r="AB62" s="125" t="str">
        <f ca="1">IF(TYPE(Calcu!AB126)=16,"",TEXT(Calcu!AB108,Calcu!AB126))</f>
        <v/>
      </c>
      <c r="AC62" s="276"/>
    </row>
    <row r="63" spans="1:29" s="28" customFormat="1" ht="15" customHeight="1">
      <c r="A63" s="45"/>
      <c r="B63" s="264"/>
      <c r="C63" s="197" t="s">
        <v>406</v>
      </c>
      <c r="D63" s="125" t="str">
        <f ca="1">IF(TYPE(Calcu!V126)=16,"",TEXT(Calcu!T109,Calcu!V126))</f>
        <v/>
      </c>
      <c r="E63" s="197" t="s">
        <v>407</v>
      </c>
      <c r="F63" s="125" t="str">
        <f ca="1">IF(TYPE(Calcu!V126)=16,"",TEXT(Calcu!U109,Calcu!V126))</f>
        <v/>
      </c>
      <c r="G63" s="197" t="s">
        <v>408</v>
      </c>
      <c r="H63" s="125" t="str">
        <f ca="1">IF(TYPE(Calcu!V126)=16,"",TEXT(Calcu!V109,Calcu!V126))</f>
        <v/>
      </c>
      <c r="I63" s="266"/>
      <c r="J63" s="45"/>
      <c r="K63" s="45"/>
      <c r="L63" s="264"/>
      <c r="M63" s="197" t="s">
        <v>406</v>
      </c>
      <c r="N63" s="125" t="str">
        <f ca="1">IF(TYPE(Calcu!Y126)=16,"",TEXT(Calcu!W109,Calcu!Y126))</f>
        <v/>
      </c>
      <c r="O63" s="197" t="s">
        <v>407</v>
      </c>
      <c r="P63" s="125" t="str">
        <f ca="1">IF(TYPE(Calcu!Y126)=16,"",TEXT(Calcu!X109,Calcu!Y126))</f>
        <v/>
      </c>
      <c r="Q63" s="197" t="s">
        <v>408</v>
      </c>
      <c r="R63" s="125" t="str">
        <f ca="1">IF(TYPE(Calcu!Y126)=16,"",TEXT(Calcu!Y109,Calcu!Y126))</f>
        <v/>
      </c>
      <c r="S63" s="266"/>
      <c r="T63" s="45"/>
      <c r="U63" s="45"/>
      <c r="V63" s="264"/>
      <c r="W63" s="197" t="s">
        <v>406</v>
      </c>
      <c r="X63" s="125" t="str">
        <f ca="1">IF(TYPE(Calcu!AB126)=16,"",TEXT(Calcu!Z109,Calcu!AB126))</f>
        <v/>
      </c>
      <c r="Y63" s="197" t="s">
        <v>407</v>
      </c>
      <c r="Z63" s="125" t="str">
        <f ca="1">IF(TYPE(Calcu!AB126)=16,"",TEXT(Calcu!AA109,Calcu!AB126))</f>
        <v/>
      </c>
      <c r="AA63" s="197" t="s">
        <v>408</v>
      </c>
      <c r="AB63" s="125" t="str">
        <f ca="1">IF(TYPE(Calcu!AB126)=16,"",TEXT(Calcu!AB109,Calcu!AB126))</f>
        <v/>
      </c>
      <c r="AC63" s="276"/>
    </row>
    <row r="64" spans="1:29" s="28" customFormat="1" ht="15" customHeight="1">
      <c r="A64" s="45"/>
      <c r="B64" s="264"/>
      <c r="C64" s="197" t="s">
        <v>409</v>
      </c>
      <c r="D64" s="125" t="str">
        <f ca="1">IF(TYPE(Calcu!V126)=16,"",TEXT(Calcu!T110,Calcu!V126))</f>
        <v/>
      </c>
      <c r="E64" s="197" t="s">
        <v>410</v>
      </c>
      <c r="F64" s="125" t="str">
        <f ca="1">IF(TYPE(Calcu!V126)=16,"",TEXT(Calcu!U110,Calcu!V126))</f>
        <v/>
      </c>
      <c r="G64" s="197" t="s">
        <v>396</v>
      </c>
      <c r="H64" s="125" t="str">
        <f ca="1">IF(TYPE(Calcu!V126)=16,"",TEXT(Calcu!V110,Calcu!V126))</f>
        <v/>
      </c>
      <c r="I64" s="266"/>
      <c r="J64" s="45"/>
      <c r="K64" s="45"/>
      <c r="L64" s="264"/>
      <c r="M64" s="197" t="s">
        <v>409</v>
      </c>
      <c r="N64" s="125" t="str">
        <f ca="1">IF(TYPE(Calcu!Y126)=16,"",TEXT(Calcu!W110,Calcu!Y126))</f>
        <v/>
      </c>
      <c r="O64" s="197" t="s">
        <v>410</v>
      </c>
      <c r="P64" s="125" t="str">
        <f ca="1">IF(TYPE(Calcu!Y126)=16,"",TEXT(Calcu!X110,Calcu!Y126))</f>
        <v/>
      </c>
      <c r="Q64" s="197" t="s">
        <v>396</v>
      </c>
      <c r="R64" s="125" t="str">
        <f ca="1">IF(TYPE(Calcu!Y126)=16,"",TEXT(Calcu!Y110,Calcu!Y126))</f>
        <v/>
      </c>
      <c r="S64" s="266"/>
      <c r="T64" s="45"/>
      <c r="U64" s="45"/>
      <c r="V64" s="264"/>
      <c r="W64" s="197" t="s">
        <v>409</v>
      </c>
      <c r="X64" s="125" t="str">
        <f ca="1">IF(TYPE(Calcu!AB126)=16,"",TEXT(Calcu!Z110,Calcu!AB126))</f>
        <v/>
      </c>
      <c r="Y64" s="197" t="s">
        <v>410</v>
      </c>
      <c r="Z64" s="125" t="str">
        <f ca="1">IF(TYPE(Calcu!AB126)=16,"",TEXT(Calcu!AA110,Calcu!AB126))</f>
        <v/>
      </c>
      <c r="AA64" s="197" t="s">
        <v>422</v>
      </c>
      <c r="AB64" s="125" t="str">
        <f ca="1">IF(TYPE(Calcu!AB126)=16,"",TEXT(Calcu!AB110,Calcu!AB126))</f>
        <v/>
      </c>
      <c r="AC64" s="276"/>
    </row>
    <row r="65" spans="1:29" s="28" customFormat="1" ht="15" customHeight="1">
      <c r="A65" s="45"/>
      <c r="B65" s="264"/>
      <c r="C65" s="197" t="s">
        <v>411</v>
      </c>
      <c r="D65" s="125" t="str">
        <f ca="1">IF(TYPE(Calcu!V126)=16,"",TEXT(Calcu!T111,Calcu!V126))</f>
        <v/>
      </c>
      <c r="E65" s="197" t="s">
        <v>412</v>
      </c>
      <c r="F65" s="125" t="str">
        <f ca="1">IF(TYPE(Calcu!V126)=16,"",TEXT(Calcu!U111,Calcu!V126))</f>
        <v/>
      </c>
      <c r="I65" s="266"/>
      <c r="J65" s="45"/>
      <c r="K65" s="45"/>
      <c r="L65" s="264"/>
      <c r="M65" s="197" t="s">
        <v>411</v>
      </c>
      <c r="N65" s="125" t="str">
        <f ca="1">IF(TYPE(Calcu!Y126)=16,"",TEXT(Calcu!W111,Calcu!Y126))</f>
        <v/>
      </c>
      <c r="O65" s="197" t="s">
        <v>412</v>
      </c>
      <c r="P65" s="125" t="str">
        <f ca="1">IF(TYPE(Calcu!Y126)=16,"",TEXT(Calcu!X111,Calcu!Y126))</f>
        <v/>
      </c>
      <c r="S65" s="266"/>
      <c r="T65" s="45"/>
      <c r="U65" s="45"/>
      <c r="V65" s="264"/>
      <c r="W65" s="197" t="s">
        <v>411</v>
      </c>
      <c r="X65" s="125" t="str">
        <f ca="1">IF(TYPE(Calcu!AB126)=16,"",TEXT(Calcu!Z111,Calcu!AB126))</f>
        <v/>
      </c>
      <c r="Y65" s="197" t="s">
        <v>412</v>
      </c>
      <c r="Z65" s="125" t="str">
        <f ca="1">IF(TYPE(Calcu!AB126)=16,"",TEXT(Calcu!AA111,Calcu!AB126))</f>
        <v/>
      </c>
      <c r="AC65" s="276"/>
    </row>
    <row r="66" spans="1:29" s="28" customFormat="1" ht="15" customHeight="1">
      <c r="A66" s="45"/>
      <c r="B66" s="264"/>
      <c r="C66" s="197" t="s">
        <v>413</v>
      </c>
      <c r="D66" s="125" t="str">
        <f ca="1">IF(TYPE(Calcu!V126)=16,"",TEXT(Calcu!T112,Calcu!V126))</f>
        <v/>
      </c>
      <c r="E66" s="197" t="s">
        <v>414</v>
      </c>
      <c r="F66" s="125" t="str">
        <f ca="1">IF(TYPE(Calcu!V126)=16,"",TEXT(Calcu!U112,Calcu!V126))</f>
        <v/>
      </c>
      <c r="I66" s="266"/>
      <c r="J66" s="45"/>
      <c r="K66" s="45"/>
      <c r="L66" s="264"/>
      <c r="M66" s="197" t="s">
        <v>413</v>
      </c>
      <c r="N66" s="125" t="str">
        <f ca="1">IF(TYPE(Calcu!Y126)=16,"",TEXT(Calcu!W112,Calcu!Y126))</f>
        <v/>
      </c>
      <c r="O66" s="197" t="s">
        <v>414</v>
      </c>
      <c r="P66" s="125" t="str">
        <f ca="1">IF(TYPE(Calcu!Y126)=16,"",TEXT(Calcu!X112,Calcu!Y126))</f>
        <v/>
      </c>
      <c r="S66" s="266"/>
      <c r="T66" s="45"/>
      <c r="U66" s="45"/>
      <c r="V66" s="264"/>
      <c r="W66" s="197" t="s">
        <v>413</v>
      </c>
      <c r="X66" s="125" t="str">
        <f ca="1">IF(TYPE(Calcu!AB126)=16,"",TEXT(Calcu!Z112,Calcu!AB126))</f>
        <v/>
      </c>
      <c r="Y66" s="197" t="s">
        <v>414</v>
      </c>
      <c r="Z66" s="125" t="str">
        <f ca="1">IF(TYPE(Calcu!AB126)=16,"",TEXT(Calcu!AA112,Calcu!AB126))</f>
        <v/>
      </c>
      <c r="AC66" s="276"/>
    </row>
    <row r="67" spans="1:29" s="28" customFormat="1" ht="15" customHeight="1">
      <c r="A67" s="45"/>
      <c r="B67" s="264"/>
      <c r="C67" s="197" t="s">
        <v>415</v>
      </c>
      <c r="D67" s="125" t="str">
        <f ca="1">IF(TYPE(Calcu!V126)=16,"",TEXT(Calcu!T113,Calcu!V126))</f>
        <v/>
      </c>
      <c r="E67" s="197" t="s">
        <v>416</v>
      </c>
      <c r="F67" s="125" t="str">
        <f ca="1">IF(TYPE(Calcu!V126)=16,"",TEXT(Calcu!U113,Calcu!V126))</f>
        <v/>
      </c>
      <c r="I67" s="266"/>
      <c r="J67" s="45"/>
      <c r="K67" s="45"/>
      <c r="L67" s="264"/>
      <c r="M67" s="197" t="s">
        <v>415</v>
      </c>
      <c r="N67" s="125" t="str">
        <f ca="1">IF(TYPE(Calcu!Y126)=16,"",TEXT(Calcu!W113,Calcu!Y126))</f>
        <v/>
      </c>
      <c r="O67" s="197" t="s">
        <v>416</v>
      </c>
      <c r="P67" s="125" t="str">
        <f ca="1">IF(TYPE(Calcu!Y126)=16,"",TEXT(Calcu!X113,Calcu!Y126))</f>
        <v/>
      </c>
      <c r="S67" s="266"/>
      <c r="T67" s="45"/>
      <c r="U67" s="45"/>
      <c r="V67" s="264"/>
      <c r="W67" s="197" t="s">
        <v>415</v>
      </c>
      <c r="X67" s="125" t="str">
        <f ca="1">IF(TYPE(Calcu!AB126)=16,"",TEXT(Calcu!Z113,Calcu!AB126))</f>
        <v/>
      </c>
      <c r="Y67" s="197" t="s">
        <v>416</v>
      </c>
      <c r="Z67" s="125" t="str">
        <f ca="1">IF(TYPE(Calcu!AB126)=16,"",TEXT(Calcu!AA113,Calcu!AB126))</f>
        <v/>
      </c>
      <c r="AC67" s="276"/>
    </row>
    <row r="68" spans="1:29" s="28" customFormat="1" ht="15" customHeight="1">
      <c r="A68" s="45"/>
      <c r="B68" s="264"/>
      <c r="C68" s="197" t="s">
        <v>417</v>
      </c>
      <c r="D68" s="125" t="str">
        <f ca="1">IF(TYPE(Calcu!V126)=16,"",TEXT(Calcu!T114,Calcu!V126))</f>
        <v/>
      </c>
      <c r="E68" s="197" t="s">
        <v>418</v>
      </c>
      <c r="F68" s="125" t="str">
        <f ca="1">IF(TYPE(Calcu!V126)=16,"",TEXT(Calcu!U114,Calcu!V126))</f>
        <v/>
      </c>
      <c r="I68" s="266"/>
      <c r="J68" s="45"/>
      <c r="K68" s="45"/>
      <c r="L68" s="264"/>
      <c r="M68" s="197" t="s">
        <v>417</v>
      </c>
      <c r="N68" s="125" t="str">
        <f ca="1">IF(TYPE(Calcu!Y126)=16,"",TEXT(Calcu!W114,Calcu!Y126))</f>
        <v/>
      </c>
      <c r="O68" s="197" t="s">
        <v>418</v>
      </c>
      <c r="P68" s="125" t="str">
        <f ca="1">IF(TYPE(Calcu!Y126)=16,"",TEXT(Calcu!X114,Calcu!Y126))</f>
        <v/>
      </c>
      <c r="S68" s="266"/>
      <c r="T68" s="45"/>
      <c r="U68" s="45"/>
      <c r="V68" s="264"/>
      <c r="W68" s="197" t="s">
        <v>417</v>
      </c>
      <c r="X68" s="125" t="str">
        <f ca="1">IF(TYPE(Calcu!AB126)=16,"",TEXT(Calcu!Z114,Calcu!AB126))</f>
        <v/>
      </c>
      <c r="Y68" s="197" t="s">
        <v>418</v>
      </c>
      <c r="Z68" s="125" t="str">
        <f ca="1">IF(TYPE(Calcu!AB126)=16,"",TEXT(Calcu!AA114,Calcu!AB126))</f>
        <v/>
      </c>
      <c r="AC68" s="276"/>
    </row>
    <row r="69" spans="1:29" s="28" customFormat="1" ht="15" customHeight="1">
      <c r="A69" s="45"/>
      <c r="B69" s="264"/>
      <c r="C69" s="197" t="s">
        <v>419</v>
      </c>
      <c r="D69" s="125" t="str">
        <f ca="1">IF(TYPE(Calcu!V126)=16,"",TEXT(Calcu!T115,Calcu!V126))</f>
        <v/>
      </c>
      <c r="E69" s="197" t="s">
        <v>420</v>
      </c>
      <c r="F69" s="125" t="str">
        <f ca="1">IF(TYPE(Calcu!V126)=16,"",TEXT(Calcu!U115,Calcu!V126))</f>
        <v/>
      </c>
      <c r="I69" s="266"/>
      <c r="J69" s="45"/>
      <c r="K69" s="45"/>
      <c r="L69" s="264"/>
      <c r="M69" s="197" t="s">
        <v>419</v>
      </c>
      <c r="N69" s="125" t="str">
        <f ca="1">IF(TYPE(Calcu!Y126)=16,"",TEXT(Calcu!W115,Calcu!Y126))</f>
        <v/>
      </c>
      <c r="O69" s="197" t="s">
        <v>420</v>
      </c>
      <c r="P69" s="125" t="str">
        <f ca="1">IF(TYPE(Calcu!Y126)=16,"",TEXT(Calcu!X115,Calcu!Y126))</f>
        <v/>
      </c>
      <c r="S69" s="266"/>
      <c r="T69" s="45"/>
      <c r="U69" s="45"/>
      <c r="V69" s="264"/>
      <c r="W69" s="197" t="s">
        <v>419</v>
      </c>
      <c r="X69" s="125" t="str">
        <f ca="1">IF(TYPE(Calcu!AB126)=16,"",TEXT(Calcu!Z115,Calcu!AB126))</f>
        <v/>
      </c>
      <c r="Y69" s="197" t="s">
        <v>420</v>
      </c>
      <c r="Z69" s="125" t="str">
        <f ca="1">IF(TYPE(Calcu!AB126)=16,"",TEXT(Calcu!AA115,Calcu!AB126))</f>
        <v/>
      </c>
      <c r="AC69" s="276"/>
    </row>
    <row r="70" spans="1:29" s="28" customFormat="1" ht="15" customHeight="1">
      <c r="A70" s="45"/>
      <c r="B70" s="264"/>
      <c r="C70" s="197" t="s">
        <v>421</v>
      </c>
      <c r="D70" s="125" t="str">
        <f ca="1">IF(TYPE(Calcu!V126)=16,"",TEXT(Calcu!T116,Calcu!V126))</f>
        <v/>
      </c>
      <c r="I70" s="266"/>
      <c r="J70" s="45"/>
      <c r="K70" s="45"/>
      <c r="L70" s="264"/>
      <c r="M70" s="197" t="s">
        <v>421</v>
      </c>
      <c r="N70" s="125" t="str">
        <f ca="1">IF(TYPE(Calcu!Y126)=16,"",TEXT(Calcu!W116,Calcu!Y126))</f>
        <v/>
      </c>
      <c r="S70" s="266"/>
      <c r="T70" s="45"/>
      <c r="U70" s="45"/>
      <c r="V70" s="264"/>
      <c r="W70" s="197" t="s">
        <v>421</v>
      </c>
      <c r="X70" s="125" t="str">
        <f ca="1">IF(TYPE(Calcu!AB126)=16,"",TEXT(Calcu!Z116,Calcu!AB126))</f>
        <v/>
      </c>
      <c r="AC70" s="276"/>
    </row>
    <row r="71" spans="1:29" s="28" customFormat="1" ht="15" customHeight="1">
      <c r="A71" s="45"/>
      <c r="B71" s="267"/>
      <c r="C71" s="268"/>
      <c r="D71" s="268"/>
      <c r="E71" s="268"/>
      <c r="F71" s="268"/>
      <c r="G71" s="268"/>
      <c r="H71" s="269"/>
      <c r="I71" s="270"/>
      <c r="J71" s="45"/>
      <c r="K71" s="45"/>
      <c r="L71" s="267"/>
      <c r="M71" s="268"/>
      <c r="N71" s="268"/>
      <c r="O71" s="268"/>
      <c r="P71" s="268"/>
      <c r="Q71" s="268"/>
      <c r="R71" s="269"/>
      <c r="S71" s="270"/>
      <c r="T71" s="45"/>
      <c r="U71" s="45"/>
      <c r="V71" s="267"/>
      <c r="W71" s="268"/>
      <c r="X71" s="268"/>
      <c r="Y71" s="268"/>
      <c r="Z71" s="268"/>
      <c r="AA71" s="268"/>
      <c r="AB71" s="268"/>
      <c r="AC71" s="279"/>
    </row>
    <row r="72" spans="1:29" s="28" customFormat="1" ht="15" customHeight="1">
      <c r="A72" s="45"/>
      <c r="B72" s="280"/>
      <c r="C72" s="273"/>
      <c r="D72" s="273"/>
      <c r="E72" s="273"/>
      <c r="F72" s="273"/>
      <c r="G72" s="273"/>
      <c r="H72" s="281"/>
      <c r="I72" s="282"/>
      <c r="J72" s="45"/>
      <c r="K72" s="45"/>
      <c r="L72" s="280"/>
      <c r="M72" s="273"/>
      <c r="N72" s="273"/>
      <c r="O72" s="273"/>
      <c r="P72" s="273"/>
      <c r="Q72" s="273"/>
      <c r="R72" s="281"/>
      <c r="S72" s="282"/>
      <c r="T72" s="45"/>
      <c r="U72" s="45"/>
      <c r="V72" s="280"/>
      <c r="W72" s="273"/>
      <c r="X72" s="273"/>
      <c r="Y72" s="273"/>
      <c r="Z72" s="273"/>
      <c r="AA72" s="273"/>
      <c r="AB72" s="273"/>
      <c r="AC72" s="274"/>
    </row>
    <row r="73" spans="1:29" s="28" customFormat="1" ht="15" customHeight="1">
      <c r="A73" s="45"/>
      <c r="B73" s="264"/>
      <c r="C73" s="45" t="s">
        <v>387</v>
      </c>
      <c r="H73" s="45"/>
      <c r="I73" s="266"/>
      <c r="J73" s="45"/>
      <c r="K73" s="45"/>
      <c r="L73" s="264"/>
      <c r="M73" s="45" t="s">
        <v>387</v>
      </c>
      <c r="R73" s="45"/>
      <c r="S73" s="266"/>
      <c r="T73" s="45"/>
      <c r="U73" s="45"/>
      <c r="V73" s="264"/>
      <c r="W73" s="45" t="s">
        <v>387</v>
      </c>
      <c r="AC73" s="276"/>
    </row>
    <row r="74" spans="1:29" s="28" customFormat="1" ht="15" customHeight="1">
      <c r="A74" s="45"/>
      <c r="B74" s="264"/>
      <c r="C74" s="163"/>
      <c r="D74" s="127" t="s">
        <v>388</v>
      </c>
      <c r="E74" s="127" t="s">
        <v>389</v>
      </c>
      <c r="F74" s="127" t="s">
        <v>175</v>
      </c>
      <c r="G74" s="127" t="s">
        <v>390</v>
      </c>
      <c r="H74" s="127" t="s">
        <v>391</v>
      </c>
      <c r="I74" s="266"/>
      <c r="J74" s="45"/>
      <c r="K74" s="45"/>
      <c r="L74" s="264"/>
      <c r="M74" s="163"/>
      <c r="N74" s="127" t="s">
        <v>426</v>
      </c>
      <c r="O74" s="127" t="s">
        <v>389</v>
      </c>
      <c r="P74" s="127" t="s">
        <v>175</v>
      </c>
      <c r="Q74" s="127" t="s">
        <v>424</v>
      </c>
      <c r="R74" s="127" t="s">
        <v>425</v>
      </c>
      <c r="S74" s="266"/>
      <c r="T74" s="45"/>
      <c r="U74" s="45"/>
      <c r="V74" s="264"/>
      <c r="W74" s="163"/>
      <c r="X74" s="127" t="s">
        <v>426</v>
      </c>
      <c r="Y74" s="127" t="s">
        <v>389</v>
      </c>
      <c r="Z74" s="127" t="s">
        <v>175</v>
      </c>
      <c r="AA74" s="127" t="s">
        <v>390</v>
      </c>
      <c r="AB74" s="127" t="s">
        <v>391</v>
      </c>
      <c r="AC74" s="276"/>
    </row>
    <row r="75" spans="1:29" s="28" customFormat="1" ht="15" customHeight="1">
      <c r="A75" s="45"/>
      <c r="B75" s="264"/>
      <c r="C75" s="163" t="s">
        <v>392</v>
      </c>
      <c r="D75" s="125" t="e">
        <f>TEXT(Calcu!N27,Calcu!BB27)</f>
        <v>#DIV/0!</v>
      </c>
      <c r="E75" s="125" t="e">
        <f>TEXT(Calcu!O27,Calcu!BB27)</f>
        <v>#N/A</v>
      </c>
      <c r="F75" s="196">
        <f>Calcu!P27</f>
        <v>0</v>
      </c>
      <c r="G75" s="125">
        <f>Calcu!Q27</f>
        <v>0</v>
      </c>
      <c r="H75" s="125">
        <f>Mass_2_1!L57</f>
        <v>0</v>
      </c>
      <c r="I75" s="266"/>
      <c r="J75" s="45"/>
      <c r="K75" s="45"/>
      <c r="L75" s="264"/>
      <c r="M75" s="163" t="s">
        <v>427</v>
      </c>
      <c r="N75" s="125" t="e">
        <f>TEXT(Calcu!N28,Calcu!BB28)</f>
        <v>#DIV/0!</v>
      </c>
      <c r="O75" s="125" t="e">
        <f>TEXT(Calcu!O28,Calcu!BB28)</f>
        <v>#N/A</v>
      </c>
      <c r="P75" s="196">
        <f>Calcu!P28</f>
        <v>0</v>
      </c>
      <c r="Q75" s="125">
        <f>Calcu!Q28</f>
        <v>0</v>
      </c>
      <c r="R75" s="125">
        <f>Mass_2_1!L58</f>
        <v>0</v>
      </c>
      <c r="S75" s="266"/>
      <c r="T75" s="45"/>
      <c r="U75" s="45"/>
      <c r="V75" s="264"/>
      <c r="W75" s="163" t="s">
        <v>392</v>
      </c>
      <c r="X75" s="125" t="e">
        <f>TEXT(Calcu!N29,Calcu!BB29)</f>
        <v>#DIV/0!</v>
      </c>
      <c r="Y75" s="125" t="e">
        <f>TEXT(Calcu!O29,Calcu!BB29)</f>
        <v>#N/A</v>
      </c>
      <c r="Z75" s="196">
        <f>Calcu!P29</f>
        <v>0</v>
      </c>
      <c r="AA75" s="125">
        <f>Calcu!Q29</f>
        <v>0</v>
      </c>
      <c r="AB75" s="125">
        <f>Mass_2_1!L59</f>
        <v>0</v>
      </c>
      <c r="AC75" s="276"/>
    </row>
    <row r="76" spans="1:29" s="28" customFormat="1" ht="15" customHeight="1">
      <c r="A76" s="45"/>
      <c r="B76" s="264"/>
      <c r="C76" s="163" t="s">
        <v>236</v>
      </c>
      <c r="D76" s="125" t="e">
        <f ca="1">TEXT(Calcu!J27,Calcu!BB27)</f>
        <v>#DIV/0!</v>
      </c>
      <c r="E76" s="125" t="e">
        <f ca="1">Calcu!AP27</f>
        <v>#DIV/0!</v>
      </c>
      <c r="F76" s="196">
        <f>Calcu!F27</f>
        <v>0</v>
      </c>
      <c r="G76" s="125" t="e">
        <f ca="1">Calcu!AQ27</f>
        <v>#DIV/0!</v>
      </c>
      <c r="H76" s="45"/>
      <c r="I76" s="266"/>
      <c r="J76" s="45"/>
      <c r="K76" s="45"/>
      <c r="L76" s="264"/>
      <c r="M76" s="163" t="s">
        <v>236</v>
      </c>
      <c r="N76" s="125" t="e">
        <f ca="1">TEXT(Calcu!J28,Calcu!BB28)</f>
        <v>#DIV/0!</v>
      </c>
      <c r="O76" s="125" t="e">
        <f ca="1">Calcu!AP28</f>
        <v>#DIV/0!</v>
      </c>
      <c r="P76" s="196">
        <f>Calcu!F28</f>
        <v>0</v>
      </c>
      <c r="Q76" s="125" t="e">
        <f ca="1">Calcu!AQ28</f>
        <v>#DIV/0!</v>
      </c>
      <c r="R76" s="45"/>
      <c r="S76" s="266"/>
      <c r="T76" s="45"/>
      <c r="U76" s="45"/>
      <c r="V76" s="264"/>
      <c r="W76" s="163" t="s">
        <v>236</v>
      </c>
      <c r="X76" s="125" t="e">
        <f ca="1">TEXT(Calcu!J29,Calcu!BB29)</f>
        <v>#DIV/0!</v>
      </c>
      <c r="Y76" s="125" t="e">
        <f ca="1">Calcu!AP29</f>
        <v>#DIV/0!</v>
      </c>
      <c r="Z76" s="196">
        <f>Calcu!F29</f>
        <v>0</v>
      </c>
      <c r="AA76" s="125" t="e">
        <f ca="1">Calcu!AQ29</f>
        <v>#DIV/0!</v>
      </c>
      <c r="AC76" s="276"/>
    </row>
    <row r="77" spans="1:29" s="28" customFormat="1" ht="15" customHeight="1">
      <c r="A77" s="45"/>
      <c r="B77" s="264"/>
      <c r="C77" s="163" t="s">
        <v>393</v>
      </c>
      <c r="D77" s="125" t="e">
        <f>TEXT(Calcu!S27,Calcu!BB27)</f>
        <v>#DIV/0!</v>
      </c>
      <c r="E77" s="125" t="e">
        <f>TEXT(Calcu!T27,Calcu!BB27)</f>
        <v>#N/A</v>
      </c>
      <c r="F77" s="196">
        <f>Calcu!U27</f>
        <v>0</v>
      </c>
      <c r="G77" s="125">
        <f>Calcu!V27</f>
        <v>0</v>
      </c>
      <c r="H77" s="45"/>
      <c r="I77" s="266"/>
      <c r="J77" s="45"/>
      <c r="K77" s="45"/>
      <c r="L77" s="264"/>
      <c r="M77" s="163" t="s">
        <v>393</v>
      </c>
      <c r="N77" s="125" t="e">
        <f>TEXT(Calcu!S28,Calcu!BB28)</f>
        <v>#DIV/0!</v>
      </c>
      <c r="O77" s="125" t="e">
        <f>TEXT(Calcu!T28,Calcu!BB28)</f>
        <v>#N/A</v>
      </c>
      <c r="P77" s="196">
        <f>Calcu!U28</f>
        <v>0</v>
      </c>
      <c r="Q77" s="125">
        <f>Calcu!V28</f>
        <v>0</v>
      </c>
      <c r="R77" s="45"/>
      <c r="S77" s="266"/>
      <c r="T77" s="45"/>
      <c r="U77" s="45"/>
      <c r="V77" s="264"/>
      <c r="W77" s="163" t="s">
        <v>393</v>
      </c>
      <c r="X77" s="125" t="e">
        <f>TEXT(Calcu!S29,Calcu!BB29)</f>
        <v>#DIV/0!</v>
      </c>
      <c r="Y77" s="125" t="e">
        <f>TEXT(Calcu!T29,Calcu!BB29)</f>
        <v>#N/A</v>
      </c>
      <c r="Z77" s="196">
        <f>Calcu!U29</f>
        <v>0</v>
      </c>
      <c r="AA77" s="125">
        <f>Calcu!V29</f>
        <v>0</v>
      </c>
      <c r="AC77" s="276"/>
    </row>
    <row r="78" spans="1:29" s="28" customFormat="1" ht="15" customHeight="1">
      <c r="A78" s="45"/>
      <c r="B78" s="264"/>
      <c r="H78" s="45"/>
      <c r="I78" s="266"/>
      <c r="J78" s="45"/>
      <c r="K78" s="45"/>
      <c r="L78" s="264"/>
      <c r="R78" s="45"/>
      <c r="S78" s="266"/>
      <c r="T78" s="45"/>
      <c r="U78" s="45"/>
      <c r="V78" s="264"/>
      <c r="AC78" s="276"/>
    </row>
    <row r="79" spans="1:29" s="28" customFormat="1" ht="15" customHeight="1">
      <c r="A79" s="45"/>
      <c r="B79" s="264"/>
      <c r="C79" s="45" t="s">
        <v>634</v>
      </c>
      <c r="H79" s="45"/>
      <c r="I79" s="266"/>
      <c r="J79" s="45"/>
      <c r="K79" s="45"/>
      <c r="L79" s="264"/>
      <c r="M79" s="45" t="s">
        <v>634</v>
      </c>
      <c r="R79" s="45"/>
      <c r="S79" s="266"/>
      <c r="T79" s="45"/>
      <c r="U79" s="45"/>
      <c r="V79" s="264"/>
      <c r="W79" s="45" t="s">
        <v>634</v>
      </c>
      <c r="AC79" s="276"/>
    </row>
    <row r="80" spans="1:29" s="28" customFormat="1" ht="15" customHeight="1">
      <c r="A80" s="45"/>
      <c r="B80" s="264"/>
      <c r="C80" s="163"/>
      <c r="D80" s="163" t="s">
        <v>635</v>
      </c>
      <c r="E80" s="197"/>
      <c r="F80" s="163" t="s">
        <v>636</v>
      </c>
      <c r="G80" s="197"/>
      <c r="H80" s="163" t="s">
        <v>79</v>
      </c>
      <c r="I80" s="266"/>
      <c r="J80" s="45"/>
      <c r="K80" s="45"/>
      <c r="L80" s="264"/>
      <c r="M80" s="163"/>
      <c r="N80" s="163" t="s">
        <v>635</v>
      </c>
      <c r="O80" s="197"/>
      <c r="P80" s="163" t="s">
        <v>636</v>
      </c>
      <c r="Q80" s="197"/>
      <c r="R80" s="163" t="s">
        <v>79</v>
      </c>
      <c r="S80" s="266"/>
      <c r="T80" s="45"/>
      <c r="U80" s="45"/>
      <c r="V80" s="264"/>
      <c r="W80" s="163"/>
      <c r="X80" s="163" t="s">
        <v>635</v>
      </c>
      <c r="Y80" s="197"/>
      <c r="Z80" s="163" t="s">
        <v>636</v>
      </c>
      <c r="AA80" s="197"/>
      <c r="AB80" s="163" t="s">
        <v>79</v>
      </c>
      <c r="AC80" s="276"/>
    </row>
    <row r="81" spans="1:29" s="28" customFormat="1" ht="15" customHeight="1">
      <c r="A81" s="45"/>
      <c r="B81" s="264"/>
      <c r="C81" s="197" t="s">
        <v>394</v>
      </c>
      <c r="D81" s="125" t="str">
        <f ca="1">IF(TYPE(Calcu!AE126)=16,"",TEXT(Calcu!AC105,Calcu!AE126))</f>
        <v/>
      </c>
      <c r="E81" s="197" t="s">
        <v>395</v>
      </c>
      <c r="F81" s="125" t="str">
        <f ca="1">IF(TYPE(Calcu!AE126)=16,"",TEXT(Calcu!AD105,Calcu!AE126))</f>
        <v/>
      </c>
      <c r="G81" s="197" t="s">
        <v>396</v>
      </c>
      <c r="H81" s="125" t="str">
        <f ca="1">IF(TYPE(Calcu!AE126)=16,"",TEXT(Calcu!AE105,Calcu!AE126))</f>
        <v/>
      </c>
      <c r="I81" s="266"/>
      <c r="J81" s="45"/>
      <c r="K81" s="45"/>
      <c r="L81" s="264"/>
      <c r="M81" s="197" t="s">
        <v>394</v>
      </c>
      <c r="N81" s="125" t="str">
        <f ca="1">IF(TYPE(Calcu!AH126)=16,"",TEXT(Calcu!AF105,Calcu!AH126))</f>
        <v/>
      </c>
      <c r="O81" s="197" t="s">
        <v>395</v>
      </c>
      <c r="P81" s="125" t="str">
        <f ca="1">IF(TYPE(Calcu!AH126)=16,"",TEXT(Calcu!AG105,Calcu!AH126))</f>
        <v/>
      </c>
      <c r="Q81" s="197" t="s">
        <v>396</v>
      </c>
      <c r="R81" s="125" t="str">
        <f ca="1">IF(TYPE(Calcu!AH126)=16,"",TEXT(Calcu!AH105,Calcu!AH126))</f>
        <v/>
      </c>
      <c r="S81" s="266"/>
      <c r="T81" s="45"/>
      <c r="U81" s="45"/>
      <c r="V81" s="264"/>
      <c r="W81" s="197" t="s">
        <v>394</v>
      </c>
      <c r="X81" s="125" t="str">
        <f ca="1">IF(TYPE(Calcu!AK126)=16,"",TEXT(Calcu!AI105,Calcu!AK126))</f>
        <v/>
      </c>
      <c r="Y81" s="197" t="s">
        <v>395</v>
      </c>
      <c r="Z81" s="125" t="str">
        <f ca="1">IF(TYPE(Calcu!AK126)=16,"",TEXT(Calcu!AJ105,Calcu!AK126))</f>
        <v/>
      </c>
      <c r="AA81" s="197" t="s">
        <v>422</v>
      </c>
      <c r="AB81" s="125" t="str">
        <f ca="1">IF(TYPE(Calcu!AK126)=16,"",TEXT(Calcu!AK105,Calcu!AK126))</f>
        <v/>
      </c>
      <c r="AC81" s="276"/>
    </row>
    <row r="82" spans="1:29" s="28" customFormat="1" ht="15" customHeight="1">
      <c r="A82" s="45"/>
      <c r="B82" s="264"/>
      <c r="C82" s="197" t="s">
        <v>397</v>
      </c>
      <c r="D82" s="125" t="str">
        <f ca="1">IF(TYPE(Calcu!AE126)=16,"",TEXT(Calcu!AC106,Calcu!AE126))</f>
        <v/>
      </c>
      <c r="E82" s="197" t="s">
        <v>398</v>
      </c>
      <c r="F82" s="125" t="str">
        <f ca="1">IF(TYPE(Calcu!AE126)=16,"",TEXT(Calcu!AD106,Calcu!AE126))</f>
        <v/>
      </c>
      <c r="G82" s="197" t="s">
        <v>399</v>
      </c>
      <c r="H82" s="125" t="str">
        <f ca="1">IF(TYPE(Calcu!AE126)=16,"",TEXT(Calcu!AE106,Calcu!AE126))</f>
        <v/>
      </c>
      <c r="I82" s="266"/>
      <c r="J82" s="45"/>
      <c r="K82" s="45"/>
      <c r="L82" s="264"/>
      <c r="M82" s="197" t="s">
        <v>397</v>
      </c>
      <c r="N82" s="125" t="str">
        <f ca="1">IF(TYPE(Calcu!AH126)=16,"",TEXT(Calcu!AF106,Calcu!AH126))</f>
        <v/>
      </c>
      <c r="O82" s="197" t="s">
        <v>398</v>
      </c>
      <c r="P82" s="125" t="str">
        <f ca="1">IF(TYPE(Calcu!AH126)=16,"",TEXT(Calcu!AG106,Calcu!AH126))</f>
        <v/>
      </c>
      <c r="Q82" s="197" t="s">
        <v>399</v>
      </c>
      <c r="R82" s="125" t="str">
        <f ca="1">IF(TYPE(Calcu!AH126)=16,"",TEXT(Calcu!AH106,Calcu!AH126))</f>
        <v/>
      </c>
      <c r="S82" s="266"/>
      <c r="T82" s="45"/>
      <c r="U82" s="45"/>
      <c r="V82" s="264"/>
      <c r="W82" s="197" t="s">
        <v>397</v>
      </c>
      <c r="X82" s="125" t="str">
        <f ca="1">IF(TYPE(Calcu!AK126)=16,"",TEXT(Calcu!AI106,Calcu!AK126))</f>
        <v/>
      </c>
      <c r="Y82" s="197" t="s">
        <v>398</v>
      </c>
      <c r="Z82" s="125" t="str">
        <f ca="1">IF(TYPE(Calcu!AK126)=16,"",TEXT(Calcu!AJ106,Calcu!AK126))</f>
        <v/>
      </c>
      <c r="AA82" s="197" t="s">
        <v>399</v>
      </c>
      <c r="AB82" s="125" t="str">
        <f ca="1">IF(TYPE(Calcu!AK126)=16,"",TEXT(Calcu!AK106,Calcu!AK126))</f>
        <v/>
      </c>
      <c r="AC82" s="276"/>
    </row>
    <row r="83" spans="1:29" s="28" customFormat="1" ht="15" customHeight="1">
      <c r="A83" s="45"/>
      <c r="B83" s="264"/>
      <c r="C83" s="197" t="s">
        <v>400</v>
      </c>
      <c r="D83" s="125" t="str">
        <f ca="1">IF(TYPE(Calcu!AE126)=16,"",TEXT(Calcu!AC107,Calcu!AE126))</f>
        <v/>
      </c>
      <c r="E83" s="197" t="s">
        <v>401</v>
      </c>
      <c r="F83" s="125" t="str">
        <f ca="1">IF(TYPE(Calcu!AE126)=16,"",TEXT(Calcu!AD107,Calcu!AE126))</f>
        <v/>
      </c>
      <c r="G83" s="197" t="s">
        <v>402</v>
      </c>
      <c r="H83" s="125" t="str">
        <f ca="1">IF(TYPE(Calcu!AE126)=16,"",TEXT(Calcu!AE107,Calcu!AE126))</f>
        <v/>
      </c>
      <c r="I83" s="266"/>
      <c r="J83" s="45"/>
      <c r="K83" s="45"/>
      <c r="L83" s="264"/>
      <c r="M83" s="197" t="s">
        <v>400</v>
      </c>
      <c r="N83" s="125" t="str">
        <f ca="1">IF(TYPE(Calcu!AH126)=16,"",TEXT(Calcu!AF107,Calcu!AH126))</f>
        <v/>
      </c>
      <c r="O83" s="197" t="s">
        <v>401</v>
      </c>
      <c r="P83" s="125" t="str">
        <f ca="1">IF(TYPE(Calcu!AH126)=16,"",TEXT(Calcu!AG107,Calcu!AH126))</f>
        <v/>
      </c>
      <c r="Q83" s="197" t="s">
        <v>402</v>
      </c>
      <c r="R83" s="125" t="str">
        <f ca="1">IF(TYPE(Calcu!AH126)=16,"",TEXT(Calcu!AH107,Calcu!AH126))</f>
        <v/>
      </c>
      <c r="S83" s="266"/>
      <c r="T83" s="45"/>
      <c r="U83" s="45"/>
      <c r="V83" s="264"/>
      <c r="W83" s="197" t="s">
        <v>400</v>
      </c>
      <c r="X83" s="125" t="str">
        <f ca="1">IF(TYPE(Calcu!AK126)=16,"",TEXT(Calcu!AI107,Calcu!AK126))</f>
        <v/>
      </c>
      <c r="Y83" s="197" t="s">
        <v>401</v>
      </c>
      <c r="Z83" s="125" t="str">
        <f ca="1">IF(TYPE(Calcu!AK126)=16,"",TEXT(Calcu!AJ107,Calcu!AK126))</f>
        <v/>
      </c>
      <c r="AA83" s="197" t="s">
        <v>402</v>
      </c>
      <c r="AB83" s="125" t="str">
        <f ca="1">IF(TYPE(Calcu!AK126)=16,"",TEXT(Calcu!AK107,Calcu!AK126))</f>
        <v/>
      </c>
      <c r="AC83" s="276"/>
    </row>
    <row r="84" spans="1:29" s="28" customFormat="1" ht="15" customHeight="1">
      <c r="A84" s="45"/>
      <c r="B84" s="264"/>
      <c r="C84" s="197" t="s">
        <v>403</v>
      </c>
      <c r="D84" s="125" t="str">
        <f ca="1">IF(TYPE(Calcu!AE126)=16,"",TEXT(Calcu!AC108,Calcu!AE126))</f>
        <v/>
      </c>
      <c r="E84" s="197" t="s">
        <v>404</v>
      </c>
      <c r="F84" s="125" t="str">
        <f ca="1">IF(TYPE(Calcu!AE126)=16,"",TEXT(Calcu!AD108,Calcu!AE126))</f>
        <v/>
      </c>
      <c r="G84" s="197" t="s">
        <v>405</v>
      </c>
      <c r="H84" s="125" t="str">
        <f ca="1">IF(TYPE(Calcu!AE126)=16,"",TEXT(Calcu!AE108,Calcu!AE126))</f>
        <v/>
      </c>
      <c r="I84" s="266"/>
      <c r="J84" s="45"/>
      <c r="K84" s="45"/>
      <c r="L84" s="264"/>
      <c r="M84" s="197" t="s">
        <v>403</v>
      </c>
      <c r="N84" s="125" t="str">
        <f ca="1">IF(TYPE(Calcu!AH126)=16,"",TEXT(Calcu!AF108,Calcu!AH126))</f>
        <v/>
      </c>
      <c r="O84" s="197" t="s">
        <v>404</v>
      </c>
      <c r="P84" s="125" t="str">
        <f ca="1">IF(TYPE(Calcu!AH126)=16,"",TEXT(Calcu!AG108,Calcu!AH126))</f>
        <v/>
      </c>
      <c r="Q84" s="197" t="s">
        <v>405</v>
      </c>
      <c r="R84" s="125" t="str">
        <f ca="1">IF(TYPE(Calcu!AH126)=16,"",TEXT(Calcu!AH108,Calcu!AH126))</f>
        <v/>
      </c>
      <c r="S84" s="266"/>
      <c r="T84" s="45"/>
      <c r="U84" s="45"/>
      <c r="V84" s="264"/>
      <c r="W84" s="197" t="s">
        <v>403</v>
      </c>
      <c r="X84" s="125" t="str">
        <f ca="1">IF(TYPE(Calcu!AK126)=16,"",TEXT(Calcu!AI108,Calcu!AK126))</f>
        <v/>
      </c>
      <c r="Y84" s="197" t="s">
        <v>404</v>
      </c>
      <c r="Z84" s="125" t="str">
        <f ca="1">IF(TYPE(Calcu!AK126)=16,"",TEXT(Calcu!AJ108,Calcu!AK126))</f>
        <v/>
      </c>
      <c r="AA84" s="197" t="s">
        <v>405</v>
      </c>
      <c r="AB84" s="125" t="str">
        <f ca="1">IF(TYPE(Calcu!AK126)=16,"",TEXT(Calcu!AK108,Calcu!AK126))</f>
        <v/>
      </c>
      <c r="AC84" s="276"/>
    </row>
    <row r="85" spans="1:29" s="28" customFormat="1" ht="15" customHeight="1">
      <c r="A85" s="45"/>
      <c r="B85" s="264"/>
      <c r="C85" s="197" t="s">
        <v>406</v>
      </c>
      <c r="D85" s="125" t="str">
        <f ca="1">IF(TYPE(Calcu!AE126)=16,"",TEXT(Calcu!AC109,Calcu!AE126))</f>
        <v/>
      </c>
      <c r="E85" s="197" t="s">
        <v>407</v>
      </c>
      <c r="F85" s="125" t="str">
        <f ca="1">IF(TYPE(Calcu!AE126)=16,"",TEXT(Calcu!AD109,Calcu!AE126))</f>
        <v/>
      </c>
      <c r="G85" s="197" t="s">
        <v>408</v>
      </c>
      <c r="H85" s="125" t="str">
        <f ca="1">IF(TYPE(Calcu!AE126)=16,"",TEXT(Calcu!AE109,Calcu!AE126))</f>
        <v/>
      </c>
      <c r="I85" s="266"/>
      <c r="J85" s="45"/>
      <c r="K85" s="45"/>
      <c r="L85" s="264"/>
      <c r="M85" s="197" t="s">
        <v>406</v>
      </c>
      <c r="N85" s="125" t="str">
        <f ca="1">IF(TYPE(Calcu!AH126)=16,"",TEXT(Calcu!AF109,Calcu!AH126))</f>
        <v/>
      </c>
      <c r="O85" s="197" t="s">
        <v>407</v>
      </c>
      <c r="P85" s="125" t="str">
        <f ca="1">IF(TYPE(Calcu!AH126)=16,"",TEXT(Calcu!AG109,Calcu!AH126))</f>
        <v/>
      </c>
      <c r="Q85" s="197" t="s">
        <v>408</v>
      </c>
      <c r="R85" s="125" t="str">
        <f ca="1">IF(TYPE(Calcu!AH126)=16,"",TEXT(Calcu!AH109,Calcu!AH126))</f>
        <v/>
      </c>
      <c r="S85" s="266"/>
      <c r="T85" s="45"/>
      <c r="U85" s="45"/>
      <c r="V85" s="264"/>
      <c r="W85" s="197" t="s">
        <v>406</v>
      </c>
      <c r="X85" s="125" t="str">
        <f ca="1">IF(TYPE(Calcu!AK126)=16,"",TEXT(Calcu!AI109,Calcu!AK126))</f>
        <v/>
      </c>
      <c r="Y85" s="197" t="s">
        <v>407</v>
      </c>
      <c r="Z85" s="125" t="str">
        <f ca="1">IF(TYPE(Calcu!AK126)=16,"",TEXT(Calcu!AJ109,Calcu!AK126))</f>
        <v/>
      </c>
      <c r="AA85" s="197" t="s">
        <v>408</v>
      </c>
      <c r="AB85" s="125" t="str">
        <f ca="1">IF(TYPE(Calcu!AK126)=16,"",TEXT(Calcu!AK109,Calcu!AK126))</f>
        <v/>
      </c>
      <c r="AC85" s="276"/>
    </row>
    <row r="86" spans="1:29" s="28" customFormat="1" ht="15" customHeight="1">
      <c r="A86" s="45"/>
      <c r="B86" s="264"/>
      <c r="C86" s="197" t="s">
        <v>409</v>
      </c>
      <c r="D86" s="125" t="str">
        <f ca="1">IF(TYPE(Calcu!AE126)=16,"",TEXT(Calcu!AC110,Calcu!AE126))</f>
        <v/>
      </c>
      <c r="E86" s="197" t="s">
        <v>410</v>
      </c>
      <c r="F86" s="125" t="str">
        <f ca="1">IF(TYPE(Calcu!AE126)=16,"",TEXT(Calcu!AD110,Calcu!AE126))</f>
        <v/>
      </c>
      <c r="G86" s="197" t="s">
        <v>422</v>
      </c>
      <c r="H86" s="125" t="str">
        <f ca="1">IF(TYPE(Calcu!AE126)=16,"",TEXT(Calcu!AE110,Calcu!AE126))</f>
        <v/>
      </c>
      <c r="I86" s="266"/>
      <c r="J86" s="45"/>
      <c r="K86" s="45"/>
      <c r="L86" s="264"/>
      <c r="M86" s="197" t="s">
        <v>409</v>
      </c>
      <c r="N86" s="125" t="str">
        <f ca="1">IF(TYPE(Calcu!AH126)=16,"",TEXT(Calcu!AF110,Calcu!AH126))</f>
        <v/>
      </c>
      <c r="O86" s="197" t="s">
        <v>410</v>
      </c>
      <c r="P86" s="125" t="str">
        <f ca="1">IF(TYPE(Calcu!AH126)=16,"",TEXT(Calcu!AG110,Calcu!AH126))</f>
        <v/>
      </c>
      <c r="Q86" s="197" t="s">
        <v>396</v>
      </c>
      <c r="R86" s="125" t="str">
        <f ca="1">IF(TYPE(Calcu!AH126)=16,"",TEXT(Calcu!AH110,Calcu!AH126))</f>
        <v/>
      </c>
      <c r="S86" s="266"/>
      <c r="T86" s="45"/>
      <c r="U86" s="45"/>
      <c r="V86" s="264"/>
      <c r="W86" s="197" t="s">
        <v>409</v>
      </c>
      <c r="X86" s="125" t="str">
        <f ca="1">IF(TYPE(Calcu!AK126)=16,"",TEXT(Calcu!AI110,Calcu!AK126))</f>
        <v/>
      </c>
      <c r="Y86" s="197" t="s">
        <v>410</v>
      </c>
      <c r="Z86" s="125" t="str">
        <f ca="1">IF(TYPE(Calcu!AK126)=16,"",TEXT(Calcu!AJ110,Calcu!AK126))</f>
        <v/>
      </c>
      <c r="AA86" s="197" t="s">
        <v>396</v>
      </c>
      <c r="AB86" s="125" t="str">
        <f ca="1">IF(TYPE(Calcu!AK126)=16,"",TEXT(Calcu!AK110,Calcu!AK126))</f>
        <v/>
      </c>
      <c r="AC86" s="276"/>
    </row>
    <row r="87" spans="1:29" s="28" customFormat="1" ht="15" customHeight="1">
      <c r="A87" s="45"/>
      <c r="B87" s="264"/>
      <c r="C87" s="197" t="s">
        <v>411</v>
      </c>
      <c r="D87" s="125" t="str">
        <f ca="1">IF(TYPE(Calcu!AE126)=16,"",TEXT(Calcu!AC111,Calcu!AE126))</f>
        <v/>
      </c>
      <c r="E87" s="197" t="s">
        <v>412</v>
      </c>
      <c r="F87" s="125" t="str">
        <f ca="1">IF(TYPE(Calcu!AE126)=16,"",TEXT(Calcu!AD111,Calcu!AE126))</f>
        <v/>
      </c>
      <c r="I87" s="266"/>
      <c r="J87" s="45"/>
      <c r="K87" s="45"/>
      <c r="L87" s="264"/>
      <c r="M87" s="197" t="s">
        <v>411</v>
      </c>
      <c r="N87" s="125" t="str">
        <f ca="1">IF(TYPE(Calcu!AH126)=16,"",TEXT(Calcu!AF111,Calcu!AH126))</f>
        <v/>
      </c>
      <c r="O87" s="197" t="s">
        <v>412</v>
      </c>
      <c r="P87" s="125" t="str">
        <f ca="1">IF(TYPE(Calcu!AH126)=16,"",TEXT(Calcu!AG111,Calcu!AH126))</f>
        <v/>
      </c>
      <c r="S87" s="266"/>
      <c r="T87" s="45"/>
      <c r="U87" s="45"/>
      <c r="V87" s="264"/>
      <c r="W87" s="197" t="s">
        <v>411</v>
      </c>
      <c r="X87" s="125" t="str">
        <f ca="1">IF(TYPE(Calcu!AK126)=16,"",TEXT(Calcu!AI111,Calcu!AK126))</f>
        <v/>
      </c>
      <c r="Y87" s="197" t="s">
        <v>412</v>
      </c>
      <c r="Z87" s="125" t="str">
        <f ca="1">IF(TYPE(Calcu!AK126)=16,"",TEXT(Calcu!AJ111,Calcu!AK126))</f>
        <v/>
      </c>
      <c r="AC87" s="276"/>
    </row>
    <row r="88" spans="1:29" s="28" customFormat="1" ht="15" customHeight="1">
      <c r="A88" s="45"/>
      <c r="B88" s="264"/>
      <c r="C88" s="197" t="s">
        <v>413</v>
      </c>
      <c r="D88" s="125" t="str">
        <f ca="1">IF(TYPE(Calcu!AE126)=16,"",TEXT(Calcu!AC112,Calcu!AE126))</f>
        <v/>
      </c>
      <c r="E88" s="197" t="s">
        <v>414</v>
      </c>
      <c r="F88" s="125" t="str">
        <f ca="1">IF(TYPE(Calcu!AE126)=16,"",TEXT(Calcu!AD112,Calcu!AE126))</f>
        <v/>
      </c>
      <c r="I88" s="266"/>
      <c r="J88" s="45"/>
      <c r="K88" s="45"/>
      <c r="L88" s="264"/>
      <c r="M88" s="197" t="s">
        <v>413</v>
      </c>
      <c r="N88" s="125" t="str">
        <f ca="1">IF(TYPE(Calcu!AH126)=16,"",TEXT(Calcu!AF112,Calcu!AH126))</f>
        <v/>
      </c>
      <c r="O88" s="197" t="s">
        <v>414</v>
      </c>
      <c r="P88" s="125" t="str">
        <f ca="1">IF(TYPE(Calcu!AH126)=16,"",TEXT(Calcu!AG112,Calcu!AH126))</f>
        <v/>
      </c>
      <c r="S88" s="266"/>
      <c r="T88" s="45"/>
      <c r="U88" s="45"/>
      <c r="V88" s="264"/>
      <c r="W88" s="197" t="s">
        <v>413</v>
      </c>
      <c r="X88" s="125" t="str">
        <f ca="1">IF(TYPE(Calcu!AK126)=16,"",TEXT(Calcu!AI112,Calcu!AK126))</f>
        <v/>
      </c>
      <c r="Y88" s="197" t="s">
        <v>414</v>
      </c>
      <c r="Z88" s="125" t="str">
        <f ca="1">IF(TYPE(Calcu!AK126)=16,"",TEXT(Calcu!AJ112,Calcu!AK126))</f>
        <v/>
      </c>
      <c r="AC88" s="276"/>
    </row>
    <row r="89" spans="1:29" s="28" customFormat="1" ht="15" customHeight="1">
      <c r="A89" s="45"/>
      <c r="B89" s="264"/>
      <c r="C89" s="197" t="s">
        <v>415</v>
      </c>
      <c r="D89" s="125" t="str">
        <f ca="1">IF(TYPE(Calcu!AE126)=16,"",TEXT(Calcu!AC113,Calcu!AE126))</f>
        <v/>
      </c>
      <c r="E89" s="197" t="s">
        <v>416</v>
      </c>
      <c r="F89" s="125" t="str">
        <f ca="1">IF(TYPE(Calcu!AE126)=16,"",TEXT(Calcu!AD113,Calcu!AE126))</f>
        <v/>
      </c>
      <c r="I89" s="266"/>
      <c r="J89" s="45"/>
      <c r="K89" s="45"/>
      <c r="L89" s="264"/>
      <c r="M89" s="197" t="s">
        <v>415</v>
      </c>
      <c r="N89" s="125" t="str">
        <f ca="1">IF(TYPE(Calcu!AH126)=16,"",TEXT(Calcu!AF113,Calcu!AH126))</f>
        <v/>
      </c>
      <c r="O89" s="197" t="s">
        <v>416</v>
      </c>
      <c r="P89" s="125" t="str">
        <f ca="1">IF(TYPE(Calcu!AH126)=16,"",TEXT(Calcu!AG113,Calcu!AH126))</f>
        <v/>
      </c>
      <c r="S89" s="266"/>
      <c r="T89" s="45"/>
      <c r="U89" s="45"/>
      <c r="V89" s="264"/>
      <c r="W89" s="197" t="s">
        <v>415</v>
      </c>
      <c r="X89" s="125" t="str">
        <f ca="1">IF(TYPE(Calcu!AK126)=16,"",TEXT(Calcu!AI113,Calcu!AK126))</f>
        <v/>
      </c>
      <c r="Y89" s="197" t="s">
        <v>416</v>
      </c>
      <c r="Z89" s="125" t="str">
        <f ca="1">IF(TYPE(Calcu!AK126)=16,"",TEXT(Calcu!AJ113,Calcu!AK126))</f>
        <v/>
      </c>
      <c r="AC89" s="276"/>
    </row>
    <row r="90" spans="1:29" s="28" customFormat="1" ht="15" customHeight="1">
      <c r="A90" s="45"/>
      <c r="B90" s="264"/>
      <c r="C90" s="197" t="s">
        <v>417</v>
      </c>
      <c r="D90" s="125" t="str">
        <f ca="1">IF(TYPE(Calcu!AE126)=16,"",TEXT(Calcu!AC114,Calcu!AE126))</f>
        <v/>
      </c>
      <c r="E90" s="197" t="s">
        <v>418</v>
      </c>
      <c r="F90" s="125" t="str">
        <f ca="1">IF(TYPE(Calcu!AE126)=16,"",TEXT(Calcu!AD114,Calcu!AE126))</f>
        <v/>
      </c>
      <c r="I90" s="266"/>
      <c r="J90" s="45"/>
      <c r="K90" s="45"/>
      <c r="L90" s="264"/>
      <c r="M90" s="197" t="s">
        <v>417</v>
      </c>
      <c r="N90" s="125" t="str">
        <f ca="1">IF(TYPE(Calcu!AH126)=16,"",TEXT(Calcu!AF114,Calcu!AH126))</f>
        <v/>
      </c>
      <c r="O90" s="197" t="s">
        <v>418</v>
      </c>
      <c r="P90" s="125" t="str">
        <f ca="1">IF(TYPE(Calcu!AH126)=16,"",TEXT(Calcu!AG114,Calcu!AH126))</f>
        <v/>
      </c>
      <c r="S90" s="266"/>
      <c r="T90" s="45"/>
      <c r="U90" s="45"/>
      <c r="V90" s="264"/>
      <c r="W90" s="197" t="s">
        <v>417</v>
      </c>
      <c r="X90" s="125" t="str">
        <f ca="1">IF(TYPE(Calcu!AK126)=16,"",TEXT(Calcu!AI114,Calcu!AK126))</f>
        <v/>
      </c>
      <c r="Y90" s="197" t="s">
        <v>418</v>
      </c>
      <c r="Z90" s="125" t="str">
        <f ca="1">IF(TYPE(Calcu!AK126)=16,"",TEXT(Calcu!AJ114,Calcu!AK126))</f>
        <v/>
      </c>
      <c r="AC90" s="276"/>
    </row>
    <row r="91" spans="1:29" s="28" customFormat="1" ht="15" customHeight="1">
      <c r="A91" s="45"/>
      <c r="B91" s="264"/>
      <c r="C91" s="197" t="s">
        <v>419</v>
      </c>
      <c r="D91" s="125" t="str">
        <f ca="1">IF(TYPE(Calcu!AE126)=16,"",TEXT(Calcu!AC115,Calcu!AE126))</f>
        <v/>
      </c>
      <c r="E91" s="197" t="s">
        <v>420</v>
      </c>
      <c r="F91" s="125" t="str">
        <f ca="1">IF(TYPE(Calcu!AE126)=16,"",TEXT(Calcu!AD115,Calcu!AE126))</f>
        <v/>
      </c>
      <c r="I91" s="266"/>
      <c r="J91" s="45"/>
      <c r="K91" s="45"/>
      <c r="L91" s="264"/>
      <c r="M91" s="197" t="s">
        <v>419</v>
      </c>
      <c r="N91" s="125" t="str">
        <f ca="1">IF(TYPE(Calcu!AH126)=16,"",TEXT(Calcu!AF115,Calcu!AH126))</f>
        <v/>
      </c>
      <c r="O91" s="197" t="s">
        <v>420</v>
      </c>
      <c r="P91" s="125" t="str">
        <f ca="1">IF(TYPE(Calcu!AH126)=16,"",TEXT(Calcu!AG115,Calcu!AH126))</f>
        <v/>
      </c>
      <c r="S91" s="266"/>
      <c r="T91" s="45"/>
      <c r="U91" s="45"/>
      <c r="V91" s="264"/>
      <c r="W91" s="197" t="s">
        <v>419</v>
      </c>
      <c r="X91" s="125" t="str">
        <f ca="1">IF(TYPE(Calcu!AK126)=16,"",TEXT(Calcu!AI115,Calcu!AK126))</f>
        <v/>
      </c>
      <c r="Y91" s="197" t="s">
        <v>420</v>
      </c>
      <c r="Z91" s="125" t="str">
        <f ca="1">IF(TYPE(Calcu!AK126)=16,"",TEXT(Calcu!AJ115,Calcu!AK126))</f>
        <v/>
      </c>
      <c r="AC91" s="276"/>
    </row>
    <row r="92" spans="1:29" s="28" customFormat="1" ht="15" customHeight="1">
      <c r="A92" s="45"/>
      <c r="B92" s="264"/>
      <c r="C92" s="197" t="s">
        <v>421</v>
      </c>
      <c r="D92" s="125" t="str">
        <f ca="1">IF(TYPE(Calcu!AE126)=16,"",TEXT(Calcu!AC116,Calcu!AE126))</f>
        <v/>
      </c>
      <c r="I92" s="266"/>
      <c r="J92" s="45"/>
      <c r="K92" s="45"/>
      <c r="L92" s="264"/>
      <c r="M92" s="197" t="s">
        <v>421</v>
      </c>
      <c r="N92" s="125" t="str">
        <f ca="1">IF(TYPE(Calcu!AH126)=16,"",TEXT(Calcu!AF116,Calcu!AH126))</f>
        <v/>
      </c>
      <c r="S92" s="266"/>
      <c r="T92" s="45"/>
      <c r="U92" s="45"/>
      <c r="V92" s="264"/>
      <c r="W92" s="197" t="s">
        <v>421</v>
      </c>
      <c r="X92" s="125" t="str">
        <f ca="1">IF(TYPE(Calcu!AK126)=16,"",TEXT(Calcu!AI116,Calcu!AK126))</f>
        <v/>
      </c>
      <c r="AC92" s="276"/>
    </row>
    <row r="93" spans="1:29" s="28" customFormat="1" ht="15" customHeight="1">
      <c r="A93" s="45"/>
      <c r="B93" s="267"/>
      <c r="C93" s="268"/>
      <c r="D93" s="268"/>
      <c r="E93" s="268"/>
      <c r="F93" s="268"/>
      <c r="G93" s="268"/>
      <c r="H93" s="269"/>
      <c r="I93" s="270"/>
      <c r="J93" s="45"/>
      <c r="K93" s="45"/>
      <c r="L93" s="267"/>
      <c r="M93" s="268"/>
      <c r="N93" s="268"/>
      <c r="O93" s="268"/>
      <c r="P93" s="268"/>
      <c r="Q93" s="268"/>
      <c r="R93" s="269"/>
      <c r="S93" s="270"/>
      <c r="T93" s="45"/>
      <c r="U93" s="45"/>
      <c r="V93" s="267"/>
      <c r="W93" s="268"/>
      <c r="X93" s="268"/>
      <c r="Y93" s="268"/>
      <c r="Z93" s="268"/>
      <c r="AA93" s="268"/>
      <c r="AB93" s="268"/>
      <c r="AC93" s="279"/>
    </row>
    <row r="94" spans="1:29" s="28" customFormat="1" ht="15" customHeight="1">
      <c r="A94" s="45"/>
      <c r="B94" s="280"/>
      <c r="C94" s="273"/>
      <c r="D94" s="273"/>
      <c r="E94" s="273"/>
      <c r="F94" s="273"/>
      <c r="G94" s="273"/>
      <c r="H94" s="281"/>
      <c r="I94" s="282"/>
      <c r="J94" s="45"/>
      <c r="K94" s="45"/>
      <c r="L94" s="280"/>
      <c r="M94" s="273"/>
      <c r="N94" s="273"/>
      <c r="O94" s="273"/>
      <c r="P94" s="273"/>
      <c r="Q94" s="273"/>
      <c r="R94" s="281"/>
      <c r="S94" s="282"/>
      <c r="T94" s="45"/>
      <c r="U94" s="45"/>
      <c r="V94" s="280"/>
      <c r="W94" s="273"/>
      <c r="X94" s="273"/>
      <c r="Y94" s="273"/>
      <c r="Z94" s="273"/>
      <c r="AA94" s="273"/>
      <c r="AB94" s="273"/>
      <c r="AC94" s="274"/>
    </row>
    <row r="95" spans="1:29" s="28" customFormat="1" ht="15" customHeight="1">
      <c r="A95" s="45"/>
      <c r="B95" s="264"/>
      <c r="C95" s="45" t="s">
        <v>387</v>
      </c>
      <c r="H95" s="45"/>
      <c r="I95" s="266"/>
      <c r="J95" s="45"/>
      <c r="K95" s="45"/>
      <c r="L95" s="264"/>
      <c r="M95" s="45" t="s">
        <v>387</v>
      </c>
      <c r="R95" s="45"/>
      <c r="S95" s="266"/>
      <c r="T95" s="45"/>
      <c r="U95" s="45"/>
      <c r="V95" s="264"/>
      <c r="W95" s="45" t="s">
        <v>387</v>
      </c>
      <c r="AC95" s="276"/>
    </row>
    <row r="96" spans="1:29" s="28" customFormat="1" ht="15" customHeight="1">
      <c r="A96" s="45"/>
      <c r="B96" s="264"/>
      <c r="C96" s="163"/>
      <c r="D96" s="127" t="s">
        <v>388</v>
      </c>
      <c r="E96" s="127" t="s">
        <v>423</v>
      </c>
      <c r="F96" s="127" t="s">
        <v>175</v>
      </c>
      <c r="G96" s="127" t="s">
        <v>424</v>
      </c>
      <c r="H96" s="127" t="s">
        <v>425</v>
      </c>
      <c r="I96" s="266"/>
      <c r="J96" s="45"/>
      <c r="K96" s="45"/>
      <c r="L96" s="264"/>
      <c r="M96" s="163"/>
      <c r="N96" s="127" t="s">
        <v>388</v>
      </c>
      <c r="O96" s="127" t="s">
        <v>389</v>
      </c>
      <c r="P96" s="127" t="s">
        <v>175</v>
      </c>
      <c r="Q96" s="127" t="s">
        <v>390</v>
      </c>
      <c r="R96" s="127" t="s">
        <v>391</v>
      </c>
      <c r="S96" s="266"/>
      <c r="T96" s="45"/>
      <c r="U96" s="45"/>
      <c r="V96" s="264"/>
      <c r="W96" s="163"/>
      <c r="X96" s="127" t="s">
        <v>388</v>
      </c>
      <c r="Y96" s="127" t="s">
        <v>389</v>
      </c>
      <c r="Z96" s="127" t="s">
        <v>175</v>
      </c>
      <c r="AA96" s="127" t="s">
        <v>424</v>
      </c>
      <c r="AB96" s="127" t="s">
        <v>425</v>
      </c>
      <c r="AC96" s="276"/>
    </row>
    <row r="97" spans="1:29" s="28" customFormat="1" ht="15" customHeight="1">
      <c r="A97" s="45"/>
      <c r="B97" s="264"/>
      <c r="C97" s="163" t="s">
        <v>392</v>
      </c>
      <c r="D97" s="125" t="e">
        <f>TEXT(Calcu!N30,Calcu!BB30)</f>
        <v>#DIV/0!</v>
      </c>
      <c r="E97" s="125" t="e">
        <f>TEXT(Calcu!O30,Calcu!BB30)</f>
        <v>#N/A</v>
      </c>
      <c r="F97" s="196">
        <f>Calcu!P30</f>
        <v>0</v>
      </c>
      <c r="G97" s="125">
        <f>Calcu!Q30</f>
        <v>0</v>
      </c>
      <c r="H97" s="125">
        <f>Mass_2_1!L60</f>
        <v>0</v>
      </c>
      <c r="I97" s="266"/>
      <c r="J97" s="45"/>
      <c r="K97" s="45"/>
      <c r="L97" s="264"/>
      <c r="M97" s="163" t="s">
        <v>392</v>
      </c>
      <c r="N97" s="125" t="e">
        <f>TEXT(Calcu!N31,Calcu!BB31)</f>
        <v>#DIV/0!</v>
      </c>
      <c r="O97" s="125" t="e">
        <f>TEXT(Calcu!O31,Calcu!BB31)</f>
        <v>#N/A</v>
      </c>
      <c r="P97" s="196">
        <f>Calcu!P31</f>
        <v>0</v>
      </c>
      <c r="Q97" s="125">
        <f>Calcu!Q31</f>
        <v>0</v>
      </c>
      <c r="R97" s="125">
        <f>Mass_2_1!L61</f>
        <v>0</v>
      </c>
      <c r="S97" s="266"/>
      <c r="T97" s="45"/>
      <c r="U97" s="45"/>
      <c r="V97" s="264"/>
      <c r="W97" s="163" t="s">
        <v>427</v>
      </c>
      <c r="X97" s="125" t="e">
        <f>TEXT(Calcu!N32,Calcu!BB32)</f>
        <v>#DIV/0!</v>
      </c>
      <c r="Y97" s="125" t="e">
        <f>TEXT(Calcu!O32,Calcu!BB32)</f>
        <v>#N/A</v>
      </c>
      <c r="Z97" s="196">
        <f>Calcu!P32</f>
        <v>0</v>
      </c>
      <c r="AA97" s="125">
        <f>Calcu!Q32</f>
        <v>0</v>
      </c>
      <c r="AB97" s="125">
        <f>Mass_2_1!L62</f>
        <v>0</v>
      </c>
      <c r="AC97" s="276"/>
    </row>
    <row r="98" spans="1:29" s="28" customFormat="1" ht="15" customHeight="1">
      <c r="A98" s="45"/>
      <c r="B98" s="264"/>
      <c r="C98" s="163" t="s">
        <v>236</v>
      </c>
      <c r="D98" s="125" t="e">
        <f ca="1">TEXT(Calcu!J30,Calcu!BB30)</f>
        <v>#DIV/0!</v>
      </c>
      <c r="E98" s="125" t="e">
        <f ca="1">Calcu!AP30</f>
        <v>#DIV/0!</v>
      </c>
      <c r="F98" s="196">
        <f>Calcu!F30</f>
        <v>0</v>
      </c>
      <c r="G98" s="125" t="e">
        <f ca="1">Calcu!AQ30</f>
        <v>#DIV/0!</v>
      </c>
      <c r="H98" s="45"/>
      <c r="I98" s="266"/>
      <c r="J98" s="45"/>
      <c r="K98" s="45"/>
      <c r="L98" s="264"/>
      <c r="M98" s="163" t="s">
        <v>236</v>
      </c>
      <c r="N98" s="125" t="e">
        <f ca="1">TEXT(Calcu!J31,Calcu!BB31)</f>
        <v>#DIV/0!</v>
      </c>
      <c r="O98" s="125" t="e">
        <f ca="1">Calcu!AP31</f>
        <v>#DIV/0!</v>
      </c>
      <c r="P98" s="196">
        <f>Calcu!F31</f>
        <v>0</v>
      </c>
      <c r="Q98" s="125" t="e">
        <f ca="1">Calcu!AQ31</f>
        <v>#DIV/0!</v>
      </c>
      <c r="R98" s="45"/>
      <c r="S98" s="266"/>
      <c r="T98" s="45"/>
      <c r="U98" s="45"/>
      <c r="V98" s="264"/>
      <c r="W98" s="163" t="s">
        <v>236</v>
      </c>
      <c r="X98" s="125" t="e">
        <f ca="1">TEXT(Calcu!J32,Calcu!BB32)</f>
        <v>#DIV/0!</v>
      </c>
      <c r="Y98" s="125" t="e">
        <f ca="1">Calcu!AP32</f>
        <v>#DIV/0!</v>
      </c>
      <c r="Z98" s="196">
        <f>Calcu!F32</f>
        <v>0</v>
      </c>
      <c r="AA98" s="125" t="e">
        <f ca="1">Calcu!AQ32</f>
        <v>#DIV/0!</v>
      </c>
      <c r="AC98" s="276"/>
    </row>
    <row r="99" spans="1:29" s="28" customFormat="1" ht="15" customHeight="1">
      <c r="A99" s="45"/>
      <c r="B99" s="264"/>
      <c r="C99" s="163" t="s">
        <v>393</v>
      </c>
      <c r="D99" s="125" t="e">
        <f>TEXT(Calcu!S30,Calcu!BB30)</f>
        <v>#DIV/0!</v>
      </c>
      <c r="E99" s="125" t="e">
        <f>TEXT(Calcu!T30,Calcu!BB30)</f>
        <v>#N/A</v>
      </c>
      <c r="F99" s="196">
        <f>Calcu!U30</f>
        <v>0</v>
      </c>
      <c r="G99" s="125">
        <f>Calcu!V30</f>
        <v>0</v>
      </c>
      <c r="H99" s="45"/>
      <c r="I99" s="266"/>
      <c r="J99" s="45"/>
      <c r="K99" s="45"/>
      <c r="L99" s="264"/>
      <c r="M99" s="163" t="s">
        <v>393</v>
      </c>
      <c r="N99" s="125" t="e">
        <f>TEXT(Calcu!S31,Calcu!BB31)</f>
        <v>#DIV/0!</v>
      </c>
      <c r="O99" s="125" t="e">
        <f>TEXT(Calcu!T31,Calcu!BB31)</f>
        <v>#N/A</v>
      </c>
      <c r="P99" s="196">
        <f>Calcu!U31</f>
        <v>0</v>
      </c>
      <c r="Q99" s="125">
        <f>Calcu!V31</f>
        <v>0</v>
      </c>
      <c r="R99" s="45"/>
      <c r="S99" s="266"/>
      <c r="T99" s="45"/>
      <c r="U99" s="45"/>
      <c r="V99" s="264"/>
      <c r="W99" s="163" t="s">
        <v>393</v>
      </c>
      <c r="X99" s="125" t="e">
        <f>TEXT(Calcu!S32,Calcu!BB32)</f>
        <v>#DIV/0!</v>
      </c>
      <c r="Y99" s="125" t="e">
        <f>TEXT(Calcu!T32,Calcu!BB32)</f>
        <v>#N/A</v>
      </c>
      <c r="Z99" s="196">
        <f>Calcu!U32</f>
        <v>0</v>
      </c>
      <c r="AA99" s="125">
        <f>Calcu!V32</f>
        <v>0</v>
      </c>
      <c r="AC99" s="276"/>
    </row>
    <row r="100" spans="1:29" s="28" customFormat="1" ht="15" customHeight="1">
      <c r="A100" s="45"/>
      <c r="B100" s="264"/>
      <c r="H100" s="45"/>
      <c r="I100" s="266"/>
      <c r="J100" s="45"/>
      <c r="K100" s="45"/>
      <c r="L100" s="264"/>
      <c r="R100" s="45"/>
      <c r="S100" s="266"/>
      <c r="T100" s="45"/>
      <c r="U100" s="45"/>
      <c r="V100" s="264"/>
      <c r="AC100" s="276"/>
    </row>
    <row r="101" spans="1:29" s="28" customFormat="1" ht="15" customHeight="1">
      <c r="A101" s="45"/>
      <c r="B101" s="264"/>
      <c r="C101" s="45" t="s">
        <v>634</v>
      </c>
      <c r="H101" s="45"/>
      <c r="I101" s="266"/>
      <c r="J101" s="45"/>
      <c r="K101" s="45"/>
      <c r="L101" s="264"/>
      <c r="M101" s="45" t="s">
        <v>634</v>
      </c>
      <c r="R101" s="45"/>
      <c r="S101" s="266"/>
      <c r="T101" s="45"/>
      <c r="U101" s="45"/>
      <c r="V101" s="264"/>
      <c r="W101" s="45" t="s">
        <v>634</v>
      </c>
      <c r="AC101" s="276"/>
    </row>
    <row r="102" spans="1:29" s="28" customFormat="1" ht="15" customHeight="1">
      <c r="A102" s="45"/>
      <c r="B102" s="264"/>
      <c r="C102" s="163"/>
      <c r="D102" s="163" t="s">
        <v>635</v>
      </c>
      <c r="E102" s="197"/>
      <c r="F102" s="163" t="s">
        <v>636</v>
      </c>
      <c r="G102" s="197"/>
      <c r="H102" s="163" t="s">
        <v>79</v>
      </c>
      <c r="I102" s="266"/>
      <c r="J102" s="45"/>
      <c r="K102" s="45"/>
      <c r="L102" s="264"/>
      <c r="M102" s="163"/>
      <c r="N102" s="163" t="s">
        <v>635</v>
      </c>
      <c r="O102" s="197"/>
      <c r="P102" s="163" t="s">
        <v>636</v>
      </c>
      <c r="Q102" s="197"/>
      <c r="R102" s="163" t="s">
        <v>79</v>
      </c>
      <c r="S102" s="266"/>
      <c r="T102" s="45"/>
      <c r="U102" s="45"/>
      <c r="V102" s="264"/>
      <c r="W102" s="163"/>
      <c r="X102" s="163" t="s">
        <v>635</v>
      </c>
      <c r="Y102" s="197"/>
      <c r="Z102" s="163" t="s">
        <v>636</v>
      </c>
      <c r="AA102" s="197"/>
      <c r="AB102" s="163" t="s">
        <v>79</v>
      </c>
      <c r="AC102" s="276"/>
    </row>
    <row r="103" spans="1:29" s="28" customFormat="1" ht="15" customHeight="1">
      <c r="A103" s="45"/>
      <c r="B103" s="264"/>
      <c r="C103" s="197" t="s">
        <v>394</v>
      </c>
      <c r="D103" s="125" t="str">
        <f ca="1">IF(TYPE(Calcu!AN126)=16,"",TEXT(Calcu!AL105,Calcu!AN126))</f>
        <v/>
      </c>
      <c r="E103" s="197" t="s">
        <v>395</v>
      </c>
      <c r="F103" s="125" t="str">
        <f ca="1">IF(TYPE(Calcu!AN126)=16,"",TEXT(Calcu!AM105,Calcu!AN126))</f>
        <v/>
      </c>
      <c r="G103" s="197" t="s">
        <v>396</v>
      </c>
      <c r="H103" s="125" t="str">
        <f ca="1">IF(TYPE(Calcu!AN126)=16,"",TEXT(Calcu!AN105,Calcu!AN126))</f>
        <v/>
      </c>
      <c r="I103" s="266"/>
      <c r="J103" s="45"/>
      <c r="K103" s="45"/>
      <c r="L103" s="264"/>
      <c r="M103" s="197" t="s">
        <v>394</v>
      </c>
      <c r="N103" s="125" t="str">
        <f ca="1">IF(TYPE(Calcu!AQ126)=16,"",TEXT(Calcu!AO105,Calcu!AQ126))</f>
        <v/>
      </c>
      <c r="O103" s="197" t="s">
        <v>395</v>
      </c>
      <c r="P103" s="125" t="str">
        <f ca="1">IF(TYPE(Calcu!AQ126)=16,"",TEXT(Calcu!AP105,Calcu!AQ126))</f>
        <v/>
      </c>
      <c r="Q103" s="197" t="s">
        <v>396</v>
      </c>
      <c r="R103" s="125" t="str">
        <f ca="1">IF(TYPE(Calcu!AQ126)=16,"",TEXT(Calcu!AQ105,Calcu!AQ126))</f>
        <v/>
      </c>
      <c r="S103" s="266"/>
      <c r="T103" s="45"/>
      <c r="U103" s="45"/>
      <c r="V103" s="264"/>
      <c r="W103" s="197" t="s">
        <v>394</v>
      </c>
      <c r="X103" s="125" t="str">
        <f ca="1">IF(TYPE(Calcu!AT126)=16,"",TEXT(Calcu!AR105,Calcu!AT126))</f>
        <v/>
      </c>
      <c r="Y103" s="197" t="s">
        <v>395</v>
      </c>
      <c r="Z103" s="125" t="str">
        <f ca="1">IF(TYPE(Calcu!AT126)=16,"",TEXT(Calcu!AS105,Calcu!AT126))</f>
        <v/>
      </c>
      <c r="AA103" s="197" t="s">
        <v>396</v>
      </c>
      <c r="AB103" s="125" t="str">
        <f ca="1">IF(TYPE(Calcu!AT126)=16,"",TEXT(Calcu!AT105,Calcu!AT126))</f>
        <v/>
      </c>
      <c r="AC103" s="276"/>
    </row>
    <row r="104" spans="1:29" s="28" customFormat="1" ht="15" customHeight="1">
      <c r="A104" s="45"/>
      <c r="B104" s="264"/>
      <c r="C104" s="197" t="s">
        <v>397</v>
      </c>
      <c r="D104" s="125" t="str">
        <f ca="1">IF(TYPE(Calcu!AN126)=16,"",TEXT(Calcu!AL106,Calcu!AN126))</f>
        <v/>
      </c>
      <c r="E104" s="197" t="s">
        <v>398</v>
      </c>
      <c r="F104" s="125" t="str">
        <f ca="1">IF(TYPE(Calcu!AN126)=16,"",TEXT(Calcu!AM106,Calcu!AN126))</f>
        <v/>
      </c>
      <c r="G104" s="197" t="s">
        <v>399</v>
      </c>
      <c r="H104" s="125" t="str">
        <f ca="1">IF(TYPE(Calcu!AN126)=16,"",TEXT(Calcu!AN106,Calcu!AN126))</f>
        <v/>
      </c>
      <c r="I104" s="266"/>
      <c r="J104" s="45"/>
      <c r="K104" s="45"/>
      <c r="L104" s="264"/>
      <c r="M104" s="197" t="s">
        <v>397</v>
      </c>
      <c r="N104" s="125" t="str">
        <f ca="1">IF(TYPE(Calcu!AQ126)=16,"",TEXT(Calcu!AO106,Calcu!AQ126))</f>
        <v/>
      </c>
      <c r="O104" s="197" t="s">
        <v>398</v>
      </c>
      <c r="P104" s="125" t="str">
        <f ca="1">IF(TYPE(Calcu!AQ126)=16,"",TEXT(Calcu!AP106,Calcu!AQ126))</f>
        <v/>
      </c>
      <c r="Q104" s="197" t="s">
        <v>399</v>
      </c>
      <c r="R104" s="125" t="str">
        <f ca="1">IF(TYPE(Calcu!AQ126)=16,"",TEXT(Calcu!AQ106,Calcu!AQ126))</f>
        <v/>
      </c>
      <c r="S104" s="266"/>
      <c r="T104" s="45"/>
      <c r="U104" s="45"/>
      <c r="V104" s="264"/>
      <c r="W104" s="197" t="s">
        <v>397</v>
      </c>
      <c r="X104" s="125" t="str">
        <f ca="1">IF(TYPE(Calcu!AT126)=16,"",TEXT(Calcu!AR106,Calcu!AT126))</f>
        <v/>
      </c>
      <c r="Y104" s="197" t="s">
        <v>398</v>
      </c>
      <c r="Z104" s="125" t="str">
        <f ca="1">IF(TYPE(Calcu!AT126)=16,"",TEXT(Calcu!AS106,Calcu!AT126))</f>
        <v/>
      </c>
      <c r="AA104" s="197" t="s">
        <v>399</v>
      </c>
      <c r="AB104" s="125" t="str">
        <f ca="1">IF(TYPE(Calcu!AT126)=16,"",TEXT(Calcu!AT106,Calcu!AT126))</f>
        <v/>
      </c>
      <c r="AC104" s="276"/>
    </row>
    <row r="105" spans="1:29" s="28" customFormat="1" ht="15" customHeight="1">
      <c r="A105" s="45"/>
      <c r="B105" s="264"/>
      <c r="C105" s="197" t="s">
        <v>400</v>
      </c>
      <c r="D105" s="125" t="str">
        <f ca="1">IF(TYPE(Calcu!AN126)=16,"",TEXT(Calcu!AL107,Calcu!AN126))</f>
        <v/>
      </c>
      <c r="E105" s="197" t="s">
        <v>401</v>
      </c>
      <c r="F105" s="125" t="str">
        <f ca="1">IF(TYPE(Calcu!AN126)=16,"",TEXT(Calcu!AM107,Calcu!AN126))</f>
        <v/>
      </c>
      <c r="G105" s="197" t="s">
        <v>402</v>
      </c>
      <c r="H105" s="125" t="str">
        <f ca="1">IF(TYPE(Calcu!AN126)=16,"",TEXT(Calcu!AN107,Calcu!AN126))</f>
        <v/>
      </c>
      <c r="I105" s="266"/>
      <c r="J105" s="45"/>
      <c r="K105" s="45"/>
      <c r="L105" s="264"/>
      <c r="M105" s="197" t="s">
        <v>400</v>
      </c>
      <c r="N105" s="125" t="str">
        <f ca="1">IF(TYPE(Calcu!AQ126)=16,"",TEXT(Calcu!AO107,Calcu!AQ126))</f>
        <v/>
      </c>
      <c r="O105" s="197" t="s">
        <v>401</v>
      </c>
      <c r="P105" s="125" t="str">
        <f ca="1">IF(TYPE(Calcu!AQ126)=16,"",TEXT(Calcu!AP107,Calcu!AQ126))</f>
        <v/>
      </c>
      <c r="Q105" s="197" t="s">
        <v>402</v>
      </c>
      <c r="R105" s="125" t="str">
        <f ca="1">IF(TYPE(Calcu!AQ126)=16,"",TEXT(Calcu!AQ107,Calcu!AQ126))</f>
        <v/>
      </c>
      <c r="S105" s="266"/>
      <c r="T105" s="45"/>
      <c r="U105" s="45"/>
      <c r="V105" s="264"/>
      <c r="W105" s="197" t="s">
        <v>400</v>
      </c>
      <c r="X105" s="125" t="str">
        <f ca="1">IF(TYPE(Calcu!AT126)=16,"",TEXT(Calcu!AR107,Calcu!AT126))</f>
        <v/>
      </c>
      <c r="Y105" s="197" t="s">
        <v>401</v>
      </c>
      <c r="Z105" s="125" t="str">
        <f ca="1">IF(TYPE(Calcu!AT126)=16,"",TEXT(Calcu!AS107,Calcu!AT126))</f>
        <v/>
      </c>
      <c r="AA105" s="197" t="s">
        <v>402</v>
      </c>
      <c r="AB105" s="125" t="str">
        <f ca="1">IF(TYPE(Calcu!AT126)=16,"",TEXT(Calcu!AT107,Calcu!AT126))</f>
        <v/>
      </c>
      <c r="AC105" s="276"/>
    </row>
    <row r="106" spans="1:29" s="28" customFormat="1" ht="15" customHeight="1">
      <c r="A106" s="45"/>
      <c r="B106" s="264"/>
      <c r="C106" s="197" t="s">
        <v>403</v>
      </c>
      <c r="D106" s="125" t="str">
        <f ca="1">IF(TYPE(Calcu!AN126)=16,"",TEXT(Calcu!AL108,Calcu!AN126))</f>
        <v/>
      </c>
      <c r="E106" s="197" t="s">
        <v>404</v>
      </c>
      <c r="F106" s="125" t="str">
        <f ca="1">IF(TYPE(Calcu!AN126)=16,"",TEXT(Calcu!AM108,Calcu!AN126))</f>
        <v/>
      </c>
      <c r="G106" s="197" t="s">
        <v>405</v>
      </c>
      <c r="H106" s="125" t="str">
        <f ca="1">IF(TYPE(Calcu!AN126)=16,"",TEXT(Calcu!AN108,Calcu!AN126))</f>
        <v/>
      </c>
      <c r="I106" s="266"/>
      <c r="J106" s="45"/>
      <c r="K106" s="45"/>
      <c r="L106" s="264"/>
      <c r="M106" s="197" t="s">
        <v>403</v>
      </c>
      <c r="N106" s="125" t="str">
        <f ca="1">IF(TYPE(Calcu!AQ126)=16,"",TEXT(Calcu!AO108,Calcu!AQ126))</f>
        <v/>
      </c>
      <c r="O106" s="197" t="s">
        <v>404</v>
      </c>
      <c r="P106" s="125" t="str">
        <f ca="1">IF(TYPE(Calcu!AQ126)=16,"",TEXT(Calcu!AP108,Calcu!AQ126))</f>
        <v/>
      </c>
      <c r="Q106" s="197" t="s">
        <v>405</v>
      </c>
      <c r="R106" s="125" t="str">
        <f ca="1">IF(TYPE(Calcu!AQ126)=16,"",TEXT(Calcu!AQ108,Calcu!AQ126))</f>
        <v/>
      </c>
      <c r="S106" s="266"/>
      <c r="T106" s="45"/>
      <c r="U106" s="45"/>
      <c r="V106" s="264"/>
      <c r="W106" s="197" t="s">
        <v>403</v>
      </c>
      <c r="X106" s="125" t="str">
        <f ca="1">IF(TYPE(Calcu!AT126)=16,"",TEXT(Calcu!AR108,Calcu!AT126))</f>
        <v/>
      </c>
      <c r="Y106" s="197" t="s">
        <v>404</v>
      </c>
      <c r="Z106" s="125" t="str">
        <f ca="1">IF(TYPE(Calcu!AT126)=16,"",TEXT(Calcu!AS108,Calcu!AT126))</f>
        <v/>
      </c>
      <c r="AA106" s="197" t="s">
        <v>405</v>
      </c>
      <c r="AB106" s="125" t="str">
        <f ca="1">IF(TYPE(Calcu!AT126)=16,"",TEXT(Calcu!AT108,Calcu!AT126))</f>
        <v/>
      </c>
      <c r="AC106" s="276"/>
    </row>
    <row r="107" spans="1:29" s="28" customFormat="1" ht="15" customHeight="1">
      <c r="A107" s="45"/>
      <c r="B107" s="264"/>
      <c r="C107" s="197" t="s">
        <v>406</v>
      </c>
      <c r="D107" s="125" t="str">
        <f ca="1">IF(TYPE(Calcu!AN126)=16,"",TEXT(Calcu!AL109,Calcu!AN126))</f>
        <v/>
      </c>
      <c r="E107" s="197" t="s">
        <v>407</v>
      </c>
      <c r="F107" s="125" t="str">
        <f ca="1">IF(TYPE(Calcu!AN126)=16,"",TEXT(Calcu!AM109,Calcu!AN126))</f>
        <v/>
      </c>
      <c r="G107" s="197" t="s">
        <v>408</v>
      </c>
      <c r="H107" s="125" t="str">
        <f ca="1">IF(TYPE(Calcu!AN126)=16,"",TEXT(Calcu!AN109,Calcu!AN126))</f>
        <v/>
      </c>
      <c r="I107" s="266"/>
      <c r="J107" s="45"/>
      <c r="K107" s="45"/>
      <c r="L107" s="264"/>
      <c r="M107" s="197" t="s">
        <v>406</v>
      </c>
      <c r="N107" s="125" t="str">
        <f ca="1">IF(TYPE(Calcu!AQ126)=16,"",TEXT(Calcu!AO109,Calcu!AQ126))</f>
        <v/>
      </c>
      <c r="O107" s="197" t="s">
        <v>407</v>
      </c>
      <c r="P107" s="125" t="str">
        <f ca="1">IF(TYPE(Calcu!AQ126)=16,"",TEXT(Calcu!AP109,Calcu!AQ126))</f>
        <v/>
      </c>
      <c r="Q107" s="197" t="s">
        <v>408</v>
      </c>
      <c r="R107" s="125" t="str">
        <f ca="1">IF(TYPE(Calcu!AQ126)=16,"",TEXT(Calcu!AQ109,Calcu!AQ126))</f>
        <v/>
      </c>
      <c r="S107" s="266"/>
      <c r="T107" s="45"/>
      <c r="U107" s="45"/>
      <c r="V107" s="264"/>
      <c r="W107" s="197" t="s">
        <v>406</v>
      </c>
      <c r="X107" s="125" t="str">
        <f ca="1">IF(TYPE(Calcu!AT126)=16,"",TEXT(Calcu!AR109,Calcu!AT126))</f>
        <v/>
      </c>
      <c r="Y107" s="197" t="s">
        <v>407</v>
      </c>
      <c r="Z107" s="125" t="str">
        <f ca="1">IF(TYPE(Calcu!AT126)=16,"",TEXT(Calcu!AS109,Calcu!AT126))</f>
        <v/>
      </c>
      <c r="AA107" s="197" t="s">
        <v>408</v>
      </c>
      <c r="AB107" s="125" t="str">
        <f ca="1">IF(TYPE(Calcu!AT126)=16,"",TEXT(Calcu!AT109,Calcu!AT126))</f>
        <v/>
      </c>
      <c r="AC107" s="276"/>
    </row>
    <row r="108" spans="1:29" s="28" customFormat="1" ht="15" customHeight="1">
      <c r="A108" s="45"/>
      <c r="B108" s="264"/>
      <c r="C108" s="197" t="s">
        <v>409</v>
      </c>
      <c r="D108" s="125" t="str">
        <f ca="1">IF(TYPE(Calcu!AN126)=16,"",TEXT(Calcu!AL110,Calcu!AN126))</f>
        <v/>
      </c>
      <c r="E108" s="197" t="s">
        <v>410</v>
      </c>
      <c r="F108" s="125" t="str">
        <f ca="1">IF(TYPE(Calcu!AN126)=16,"",TEXT(Calcu!AM110,Calcu!AN126))</f>
        <v/>
      </c>
      <c r="G108" s="197" t="s">
        <v>396</v>
      </c>
      <c r="H108" s="125" t="str">
        <f ca="1">IF(TYPE(Calcu!AN126)=16,"",TEXT(Calcu!AN110,Calcu!AN126))</f>
        <v/>
      </c>
      <c r="I108" s="266"/>
      <c r="J108" s="45"/>
      <c r="K108" s="45"/>
      <c r="L108" s="264"/>
      <c r="M108" s="197" t="s">
        <v>409</v>
      </c>
      <c r="N108" s="125" t="str">
        <f ca="1">IF(TYPE(Calcu!AQ126)=16,"",TEXT(Calcu!AO110,Calcu!AQ126))</f>
        <v/>
      </c>
      <c r="O108" s="197" t="s">
        <v>410</v>
      </c>
      <c r="P108" s="125" t="str">
        <f ca="1">IF(TYPE(Calcu!AQ126)=16,"",TEXT(Calcu!AP110,Calcu!AQ126))</f>
        <v/>
      </c>
      <c r="Q108" s="197" t="s">
        <v>396</v>
      </c>
      <c r="R108" s="125" t="str">
        <f ca="1">IF(TYPE(Calcu!AQ126)=16,"",TEXT(Calcu!AQ110,Calcu!AQ126))</f>
        <v/>
      </c>
      <c r="S108" s="266"/>
      <c r="T108" s="45"/>
      <c r="U108" s="45"/>
      <c r="V108" s="264"/>
      <c r="W108" s="197" t="s">
        <v>409</v>
      </c>
      <c r="X108" s="125" t="str">
        <f ca="1">IF(TYPE(Calcu!AT126)=16,"",TEXT(Calcu!AR110,Calcu!AT126))</f>
        <v/>
      </c>
      <c r="Y108" s="197" t="s">
        <v>410</v>
      </c>
      <c r="Z108" s="125" t="str">
        <f ca="1">IF(TYPE(Calcu!AT126)=16,"",TEXT(Calcu!AS110,Calcu!AT126))</f>
        <v/>
      </c>
      <c r="AA108" s="197" t="s">
        <v>396</v>
      </c>
      <c r="AB108" s="125" t="str">
        <f ca="1">IF(TYPE(Calcu!AT126)=16,"",TEXT(Calcu!AT110,Calcu!AT126))</f>
        <v/>
      </c>
      <c r="AC108" s="276"/>
    </row>
    <row r="109" spans="1:29" s="28" customFormat="1" ht="15" customHeight="1">
      <c r="A109" s="45"/>
      <c r="B109" s="264"/>
      <c r="C109" s="197" t="s">
        <v>411</v>
      </c>
      <c r="D109" s="125" t="str">
        <f ca="1">IF(TYPE(Calcu!AN126)=16,"",TEXT(Calcu!AL111,Calcu!AN126))</f>
        <v/>
      </c>
      <c r="E109" s="197" t="s">
        <v>412</v>
      </c>
      <c r="F109" s="125" t="str">
        <f ca="1">IF(TYPE(Calcu!AN126)=16,"",TEXT(Calcu!AM111,Calcu!AN126))</f>
        <v/>
      </c>
      <c r="I109" s="266"/>
      <c r="J109" s="45"/>
      <c r="K109" s="45"/>
      <c r="L109" s="264"/>
      <c r="M109" s="197" t="s">
        <v>411</v>
      </c>
      <c r="N109" s="125" t="str">
        <f ca="1">IF(TYPE(Calcu!AQ126)=16,"",TEXT(Calcu!AO111,Calcu!AQ126))</f>
        <v/>
      </c>
      <c r="O109" s="197" t="s">
        <v>412</v>
      </c>
      <c r="P109" s="125" t="str">
        <f ca="1">IF(TYPE(Calcu!AQ126)=16,"",TEXT(Calcu!AP111,Calcu!AQ126))</f>
        <v/>
      </c>
      <c r="S109" s="266"/>
      <c r="T109" s="45"/>
      <c r="U109" s="45"/>
      <c r="V109" s="264"/>
      <c r="W109" s="197" t="s">
        <v>411</v>
      </c>
      <c r="X109" s="125" t="str">
        <f ca="1">IF(TYPE(Calcu!AT126)=16,"",TEXT(Calcu!AR111,Calcu!AT126))</f>
        <v/>
      </c>
      <c r="Y109" s="197" t="s">
        <v>412</v>
      </c>
      <c r="Z109" s="125" t="str">
        <f ca="1">IF(TYPE(Calcu!AT126)=16,"",TEXT(Calcu!AS111,Calcu!AT126))</f>
        <v/>
      </c>
      <c r="AC109" s="276"/>
    </row>
    <row r="110" spans="1:29" s="28" customFormat="1" ht="15" customHeight="1">
      <c r="A110" s="45"/>
      <c r="B110" s="264"/>
      <c r="C110" s="197" t="s">
        <v>413</v>
      </c>
      <c r="D110" s="125" t="str">
        <f ca="1">IF(TYPE(Calcu!AN126)=16,"",TEXT(Calcu!AL112,Calcu!AN126))</f>
        <v/>
      </c>
      <c r="E110" s="197" t="s">
        <v>414</v>
      </c>
      <c r="F110" s="125" t="str">
        <f ca="1">IF(TYPE(Calcu!AN126)=16,"",TEXT(Calcu!AM112,Calcu!AN126))</f>
        <v/>
      </c>
      <c r="I110" s="266"/>
      <c r="J110" s="45"/>
      <c r="K110" s="45"/>
      <c r="L110" s="264"/>
      <c r="M110" s="197" t="s">
        <v>413</v>
      </c>
      <c r="N110" s="125" t="str">
        <f ca="1">IF(TYPE(Calcu!AQ126)=16,"",TEXT(Calcu!AO112,Calcu!AQ126))</f>
        <v/>
      </c>
      <c r="O110" s="197" t="s">
        <v>414</v>
      </c>
      <c r="P110" s="125" t="str">
        <f ca="1">IF(TYPE(Calcu!AQ126)=16,"",TEXT(Calcu!AP112,Calcu!AQ126))</f>
        <v/>
      </c>
      <c r="S110" s="266"/>
      <c r="T110" s="45"/>
      <c r="U110" s="45"/>
      <c r="V110" s="264"/>
      <c r="W110" s="197" t="s">
        <v>413</v>
      </c>
      <c r="X110" s="125" t="str">
        <f ca="1">IF(TYPE(Calcu!AT126)=16,"",TEXT(Calcu!AR112,Calcu!AT126))</f>
        <v/>
      </c>
      <c r="Y110" s="197" t="s">
        <v>414</v>
      </c>
      <c r="Z110" s="125" t="str">
        <f ca="1">IF(TYPE(Calcu!AT126)=16,"",TEXT(Calcu!AS112,Calcu!AT126))</f>
        <v/>
      </c>
      <c r="AC110" s="276"/>
    </row>
    <row r="111" spans="1:29" s="28" customFormat="1" ht="15" customHeight="1">
      <c r="A111" s="45"/>
      <c r="B111" s="264"/>
      <c r="C111" s="197" t="s">
        <v>415</v>
      </c>
      <c r="D111" s="125" t="str">
        <f ca="1">IF(TYPE(Calcu!AN126)=16,"",TEXT(Calcu!AL113,Calcu!AN126))</f>
        <v/>
      </c>
      <c r="E111" s="197" t="s">
        <v>416</v>
      </c>
      <c r="F111" s="125" t="str">
        <f ca="1">IF(TYPE(Calcu!AN126)=16,"",TEXT(Calcu!AM113,Calcu!AN126))</f>
        <v/>
      </c>
      <c r="I111" s="266"/>
      <c r="J111" s="45"/>
      <c r="K111" s="45"/>
      <c r="L111" s="264"/>
      <c r="M111" s="197" t="s">
        <v>415</v>
      </c>
      <c r="N111" s="125" t="str">
        <f ca="1">IF(TYPE(Calcu!AQ126)=16,"",TEXT(Calcu!AO113,Calcu!AQ126))</f>
        <v/>
      </c>
      <c r="O111" s="197" t="s">
        <v>416</v>
      </c>
      <c r="P111" s="125" t="str">
        <f ca="1">IF(TYPE(Calcu!AQ126)=16,"",TEXT(Calcu!AP113,Calcu!AQ126))</f>
        <v/>
      </c>
      <c r="S111" s="266"/>
      <c r="T111" s="45"/>
      <c r="U111" s="45"/>
      <c r="V111" s="264"/>
      <c r="W111" s="197" t="s">
        <v>415</v>
      </c>
      <c r="X111" s="125" t="str">
        <f ca="1">IF(TYPE(Calcu!AT126)=16,"",TEXT(Calcu!AR113,Calcu!AT126))</f>
        <v/>
      </c>
      <c r="Y111" s="197" t="s">
        <v>416</v>
      </c>
      <c r="Z111" s="125" t="str">
        <f ca="1">IF(TYPE(Calcu!AT126)=16,"",TEXT(Calcu!AS113,Calcu!AT126))</f>
        <v/>
      </c>
      <c r="AC111" s="276"/>
    </row>
    <row r="112" spans="1:29" s="28" customFormat="1" ht="15" customHeight="1">
      <c r="A112" s="45"/>
      <c r="B112" s="264"/>
      <c r="C112" s="197" t="s">
        <v>417</v>
      </c>
      <c r="D112" s="125" t="str">
        <f ca="1">IF(TYPE(Calcu!AN126)=16,"",TEXT(Calcu!AL114,Calcu!AN126))</f>
        <v/>
      </c>
      <c r="E112" s="197" t="s">
        <v>418</v>
      </c>
      <c r="F112" s="125" t="str">
        <f ca="1">IF(TYPE(Calcu!AN126)=16,"",TEXT(Calcu!AM114,Calcu!AN126))</f>
        <v/>
      </c>
      <c r="I112" s="266"/>
      <c r="J112" s="45"/>
      <c r="K112" s="45"/>
      <c r="L112" s="264"/>
      <c r="M112" s="197" t="s">
        <v>417</v>
      </c>
      <c r="N112" s="125" t="str">
        <f ca="1">IF(TYPE(Calcu!AQ126)=16,"",TEXT(Calcu!AO114,Calcu!AQ126))</f>
        <v/>
      </c>
      <c r="O112" s="197" t="s">
        <v>418</v>
      </c>
      <c r="P112" s="125" t="str">
        <f ca="1">IF(TYPE(Calcu!AQ126)=16,"",TEXT(Calcu!AP114,Calcu!AQ126))</f>
        <v/>
      </c>
      <c r="S112" s="266"/>
      <c r="T112" s="45"/>
      <c r="U112" s="45"/>
      <c r="V112" s="264"/>
      <c r="W112" s="197" t="s">
        <v>417</v>
      </c>
      <c r="X112" s="125" t="str">
        <f ca="1">IF(TYPE(Calcu!AT126)=16,"",TEXT(Calcu!AR114,Calcu!AT126))</f>
        <v/>
      </c>
      <c r="Y112" s="197" t="s">
        <v>418</v>
      </c>
      <c r="Z112" s="125" t="str">
        <f ca="1">IF(TYPE(Calcu!AT126)=16,"",TEXT(Calcu!AS114,Calcu!AT126))</f>
        <v/>
      </c>
      <c r="AC112" s="276"/>
    </row>
    <row r="113" spans="1:29" s="28" customFormat="1" ht="15" customHeight="1">
      <c r="A113" s="45"/>
      <c r="B113" s="264"/>
      <c r="C113" s="197" t="s">
        <v>419</v>
      </c>
      <c r="D113" s="125" t="str">
        <f ca="1">IF(TYPE(Calcu!AN126)=16,"",TEXT(Calcu!AL115,Calcu!AN126))</f>
        <v/>
      </c>
      <c r="E113" s="197" t="s">
        <v>420</v>
      </c>
      <c r="F113" s="125" t="str">
        <f ca="1">IF(TYPE(Calcu!AN126)=16,"",TEXT(Calcu!AM115,Calcu!AN126))</f>
        <v/>
      </c>
      <c r="I113" s="266"/>
      <c r="J113" s="45"/>
      <c r="K113" s="45"/>
      <c r="L113" s="264"/>
      <c r="M113" s="197" t="s">
        <v>419</v>
      </c>
      <c r="N113" s="125" t="str">
        <f ca="1">IF(TYPE(Calcu!AQ126)=16,"",TEXT(Calcu!AO115,Calcu!AQ126))</f>
        <v/>
      </c>
      <c r="O113" s="197" t="s">
        <v>420</v>
      </c>
      <c r="P113" s="125" t="str">
        <f ca="1">IF(TYPE(Calcu!AQ126)=16,"",TEXT(Calcu!AP115,Calcu!AQ126))</f>
        <v/>
      </c>
      <c r="S113" s="266"/>
      <c r="T113" s="45"/>
      <c r="U113" s="45"/>
      <c r="V113" s="264"/>
      <c r="W113" s="197" t="s">
        <v>419</v>
      </c>
      <c r="X113" s="125" t="str">
        <f ca="1">IF(TYPE(Calcu!AT126)=16,"",TEXT(Calcu!AR115,Calcu!AT126))</f>
        <v/>
      </c>
      <c r="Y113" s="197" t="s">
        <v>420</v>
      </c>
      <c r="Z113" s="125" t="str">
        <f ca="1">IF(TYPE(Calcu!AT126)=16,"",TEXT(Calcu!AS115,Calcu!AT126))</f>
        <v/>
      </c>
      <c r="AC113" s="276"/>
    </row>
    <row r="114" spans="1:29" s="28" customFormat="1" ht="15" customHeight="1">
      <c r="A114" s="45"/>
      <c r="B114" s="264"/>
      <c r="C114" s="197" t="s">
        <v>421</v>
      </c>
      <c r="D114" s="125" t="str">
        <f ca="1">IF(TYPE(Calcu!AN126)=16,"",TEXT(Calcu!AL116,Calcu!AN126))</f>
        <v/>
      </c>
      <c r="I114" s="266"/>
      <c r="J114" s="45"/>
      <c r="K114" s="45"/>
      <c r="L114" s="264"/>
      <c r="M114" s="197" t="s">
        <v>421</v>
      </c>
      <c r="N114" s="125" t="str">
        <f ca="1">IF(TYPE(Calcu!AQ126)=16,"",TEXT(Calcu!AO116,Calcu!AQ126))</f>
        <v/>
      </c>
      <c r="S114" s="266"/>
      <c r="T114" s="45"/>
      <c r="U114" s="45"/>
      <c r="V114" s="264"/>
      <c r="W114" s="197" t="s">
        <v>421</v>
      </c>
      <c r="X114" s="125" t="str">
        <f ca="1">IF(TYPE(Calcu!AT126)=16,"",TEXT(Calcu!AR116,Calcu!AT126))</f>
        <v/>
      </c>
      <c r="AC114" s="276"/>
    </row>
    <row r="115" spans="1:29" s="28" customFormat="1" ht="15" customHeight="1">
      <c r="A115" s="45"/>
      <c r="B115" s="267"/>
      <c r="C115" s="268"/>
      <c r="D115" s="268"/>
      <c r="E115" s="268"/>
      <c r="F115" s="268"/>
      <c r="G115" s="268"/>
      <c r="H115" s="269"/>
      <c r="I115" s="270"/>
      <c r="J115" s="45"/>
      <c r="K115" s="45"/>
      <c r="L115" s="267"/>
      <c r="M115" s="268"/>
      <c r="N115" s="268"/>
      <c r="O115" s="268"/>
      <c r="P115" s="268"/>
      <c r="Q115" s="268"/>
      <c r="R115" s="269"/>
      <c r="S115" s="270"/>
      <c r="T115" s="45"/>
      <c r="U115" s="45"/>
      <c r="V115" s="267"/>
      <c r="W115" s="268"/>
      <c r="X115" s="268"/>
      <c r="Y115" s="268"/>
      <c r="Z115" s="268"/>
      <c r="AA115" s="268"/>
      <c r="AB115" s="268"/>
      <c r="AC115" s="279"/>
    </row>
    <row r="116" spans="1:29" s="28" customFormat="1" ht="15" customHeight="1">
      <c r="A116" s="45"/>
      <c r="B116" s="280"/>
      <c r="C116" s="273"/>
      <c r="D116" s="273"/>
      <c r="E116" s="273"/>
      <c r="F116" s="273"/>
      <c r="G116" s="273"/>
      <c r="H116" s="281"/>
      <c r="I116" s="282"/>
      <c r="J116" s="45"/>
      <c r="K116" s="45"/>
      <c r="L116" s="280"/>
      <c r="M116" s="273"/>
      <c r="N116" s="273"/>
      <c r="O116" s="273"/>
      <c r="P116" s="273"/>
      <c r="Q116" s="273"/>
      <c r="R116" s="281"/>
      <c r="S116" s="282"/>
      <c r="T116" s="45"/>
      <c r="U116" s="45"/>
      <c r="V116" s="280"/>
      <c r="W116" s="273"/>
      <c r="X116" s="273"/>
      <c r="Y116" s="273"/>
      <c r="Z116" s="273"/>
      <c r="AA116" s="273"/>
      <c r="AB116" s="273"/>
      <c r="AC116" s="274"/>
    </row>
    <row r="117" spans="1:29" s="28" customFormat="1" ht="15" customHeight="1">
      <c r="A117" s="45"/>
      <c r="B117" s="264"/>
      <c r="C117" s="45" t="s">
        <v>387</v>
      </c>
      <c r="H117" s="45"/>
      <c r="I117" s="266"/>
      <c r="J117" s="45"/>
      <c r="K117" s="45"/>
      <c r="L117" s="264"/>
      <c r="M117" s="45" t="s">
        <v>387</v>
      </c>
      <c r="R117" s="45"/>
      <c r="S117" s="266"/>
      <c r="T117" s="45"/>
      <c r="U117" s="45"/>
      <c r="V117" s="264"/>
      <c r="W117" s="45" t="s">
        <v>387</v>
      </c>
      <c r="AC117" s="276"/>
    </row>
    <row r="118" spans="1:29" s="28" customFormat="1" ht="15" customHeight="1">
      <c r="A118" s="45"/>
      <c r="B118" s="264"/>
      <c r="C118" s="163"/>
      <c r="D118" s="127" t="s">
        <v>388</v>
      </c>
      <c r="E118" s="127" t="s">
        <v>423</v>
      </c>
      <c r="F118" s="127" t="s">
        <v>175</v>
      </c>
      <c r="G118" s="127" t="s">
        <v>424</v>
      </c>
      <c r="H118" s="127" t="s">
        <v>425</v>
      </c>
      <c r="I118" s="266"/>
      <c r="J118" s="45"/>
      <c r="K118" s="45"/>
      <c r="L118" s="264"/>
      <c r="M118" s="163"/>
      <c r="N118" s="127" t="s">
        <v>426</v>
      </c>
      <c r="O118" s="127" t="s">
        <v>423</v>
      </c>
      <c r="P118" s="127" t="s">
        <v>175</v>
      </c>
      <c r="Q118" s="127" t="s">
        <v>424</v>
      </c>
      <c r="R118" s="127" t="s">
        <v>391</v>
      </c>
      <c r="S118" s="266"/>
      <c r="T118" s="45"/>
      <c r="U118" s="45"/>
      <c r="V118" s="264"/>
      <c r="W118" s="163"/>
      <c r="X118" s="127" t="s">
        <v>388</v>
      </c>
      <c r="Y118" s="127" t="s">
        <v>389</v>
      </c>
      <c r="Z118" s="127" t="s">
        <v>175</v>
      </c>
      <c r="AA118" s="127" t="s">
        <v>390</v>
      </c>
      <c r="AB118" s="127" t="s">
        <v>391</v>
      </c>
      <c r="AC118" s="276"/>
    </row>
    <row r="119" spans="1:29" s="28" customFormat="1" ht="15" customHeight="1">
      <c r="A119" s="45"/>
      <c r="B119" s="264"/>
      <c r="C119" s="163" t="s">
        <v>427</v>
      </c>
      <c r="D119" s="125" t="e">
        <f>TEXT(Calcu!N33,Calcu!BB33)</f>
        <v>#DIV/0!</v>
      </c>
      <c r="E119" s="125" t="e">
        <f>TEXT(Calcu!O33,Calcu!BB33)</f>
        <v>#N/A</v>
      </c>
      <c r="F119" s="196">
        <f>Calcu!P33</f>
        <v>0</v>
      </c>
      <c r="G119" s="125">
        <f>Calcu!Q33</f>
        <v>0</v>
      </c>
      <c r="H119" s="125">
        <f>Mass_2_1!L63</f>
        <v>0</v>
      </c>
      <c r="I119" s="266"/>
      <c r="J119" s="45"/>
      <c r="K119" s="45"/>
      <c r="L119" s="264"/>
      <c r="M119" s="163" t="s">
        <v>392</v>
      </c>
      <c r="N119" s="125" t="e">
        <f>TEXT(Calcu!N34,Calcu!BB34)</f>
        <v>#DIV/0!</v>
      </c>
      <c r="O119" s="125" t="e">
        <f>TEXT(Calcu!O34,Calcu!BB34)</f>
        <v>#N/A</v>
      </c>
      <c r="P119" s="196">
        <f>Calcu!P34</f>
        <v>0</v>
      </c>
      <c r="Q119" s="125">
        <f>Calcu!Q34</f>
        <v>0</v>
      </c>
      <c r="R119" s="125">
        <f>Mass_2_1!L64</f>
        <v>0</v>
      </c>
      <c r="S119" s="266"/>
      <c r="T119" s="45"/>
      <c r="U119" s="45"/>
      <c r="V119" s="264"/>
      <c r="W119" s="163" t="s">
        <v>392</v>
      </c>
      <c r="X119" s="125" t="e">
        <f>TEXT(Calcu!N35,Calcu!BB35)</f>
        <v>#DIV/0!</v>
      </c>
      <c r="Y119" s="125" t="e">
        <f>TEXT(Calcu!O35,Calcu!BB35)</f>
        <v>#N/A</v>
      </c>
      <c r="Z119" s="196">
        <f>Calcu!P35</f>
        <v>0</v>
      </c>
      <c r="AA119" s="125">
        <f>Calcu!Q35</f>
        <v>0</v>
      </c>
      <c r="AB119" s="125">
        <f>Mass_2_1!L65</f>
        <v>0</v>
      </c>
      <c r="AC119" s="276"/>
    </row>
    <row r="120" spans="1:29" s="28" customFormat="1" ht="15" customHeight="1">
      <c r="A120" s="45"/>
      <c r="B120" s="264"/>
      <c r="C120" s="163" t="s">
        <v>236</v>
      </c>
      <c r="D120" s="125" t="e">
        <f ca="1">TEXT(Calcu!J33,Calcu!BB33)</f>
        <v>#DIV/0!</v>
      </c>
      <c r="E120" s="125" t="e">
        <f ca="1">Calcu!AP33</f>
        <v>#DIV/0!</v>
      </c>
      <c r="F120" s="196">
        <f>Calcu!F33</f>
        <v>0</v>
      </c>
      <c r="G120" s="125" t="e">
        <f ca="1">Calcu!AQ33</f>
        <v>#DIV/0!</v>
      </c>
      <c r="H120" s="45"/>
      <c r="I120" s="266"/>
      <c r="J120" s="45"/>
      <c r="K120" s="45"/>
      <c r="L120" s="264"/>
      <c r="M120" s="163" t="s">
        <v>236</v>
      </c>
      <c r="N120" s="125" t="e">
        <f ca="1">TEXT(Calcu!J34,Calcu!BB34)</f>
        <v>#DIV/0!</v>
      </c>
      <c r="O120" s="125" t="e">
        <f ca="1">Calcu!AP34</f>
        <v>#DIV/0!</v>
      </c>
      <c r="P120" s="196">
        <f>Calcu!F34</f>
        <v>0</v>
      </c>
      <c r="Q120" s="125" t="e">
        <f ca="1">Calcu!AQ34</f>
        <v>#DIV/0!</v>
      </c>
      <c r="R120" s="45"/>
      <c r="S120" s="266"/>
      <c r="T120" s="45"/>
      <c r="U120" s="45"/>
      <c r="V120" s="264"/>
      <c r="W120" s="163" t="s">
        <v>236</v>
      </c>
      <c r="X120" s="125" t="e">
        <f ca="1">TEXT(Calcu!J35,Calcu!BB35)</f>
        <v>#DIV/0!</v>
      </c>
      <c r="Y120" s="125" t="e">
        <f ca="1">Calcu!AP35</f>
        <v>#DIV/0!</v>
      </c>
      <c r="Z120" s="196">
        <f>Calcu!F35</f>
        <v>0</v>
      </c>
      <c r="AA120" s="125" t="e">
        <f ca="1">Calcu!AQ35</f>
        <v>#DIV/0!</v>
      </c>
      <c r="AC120" s="276"/>
    </row>
    <row r="121" spans="1:29" s="28" customFormat="1" ht="15" customHeight="1">
      <c r="A121" s="45"/>
      <c r="B121" s="264"/>
      <c r="C121" s="163" t="s">
        <v>393</v>
      </c>
      <c r="D121" s="125" t="e">
        <f>TEXT(Calcu!S33,Calcu!BB33)</f>
        <v>#DIV/0!</v>
      </c>
      <c r="E121" s="125" t="e">
        <f>TEXT(Calcu!T33,Calcu!BB33)</f>
        <v>#N/A</v>
      </c>
      <c r="F121" s="196">
        <f>Calcu!U33</f>
        <v>0</v>
      </c>
      <c r="G121" s="125">
        <f>Calcu!V33</f>
        <v>0</v>
      </c>
      <c r="H121" s="45"/>
      <c r="I121" s="266"/>
      <c r="J121" s="45"/>
      <c r="K121" s="45"/>
      <c r="L121" s="264"/>
      <c r="M121" s="163" t="s">
        <v>393</v>
      </c>
      <c r="N121" s="125" t="e">
        <f>TEXT(Calcu!S34,Calcu!BB34)</f>
        <v>#DIV/0!</v>
      </c>
      <c r="O121" s="125" t="e">
        <f>TEXT(Calcu!T34,Calcu!BB34)</f>
        <v>#N/A</v>
      </c>
      <c r="P121" s="196">
        <f>Calcu!U34</f>
        <v>0</v>
      </c>
      <c r="Q121" s="125">
        <f>Calcu!V34</f>
        <v>0</v>
      </c>
      <c r="R121" s="45"/>
      <c r="S121" s="266"/>
      <c r="T121" s="45"/>
      <c r="U121" s="45"/>
      <c r="V121" s="264"/>
      <c r="W121" s="163" t="s">
        <v>393</v>
      </c>
      <c r="X121" s="125" t="e">
        <f>TEXT(Calcu!S35,Calcu!BB35)</f>
        <v>#DIV/0!</v>
      </c>
      <c r="Y121" s="125" t="e">
        <f>TEXT(Calcu!T35,Calcu!BB35)</f>
        <v>#N/A</v>
      </c>
      <c r="Z121" s="196">
        <f>Calcu!U35</f>
        <v>0</v>
      </c>
      <c r="AA121" s="125">
        <f>Calcu!V35</f>
        <v>0</v>
      </c>
      <c r="AC121" s="276"/>
    </row>
    <row r="122" spans="1:29" s="28" customFormat="1" ht="15" customHeight="1">
      <c r="A122" s="45"/>
      <c r="B122" s="264"/>
      <c r="H122" s="45"/>
      <c r="I122" s="266"/>
      <c r="J122" s="45"/>
      <c r="K122" s="45"/>
      <c r="L122" s="264"/>
      <c r="R122" s="45"/>
      <c r="S122" s="266"/>
      <c r="T122" s="45"/>
      <c r="U122" s="45"/>
      <c r="V122" s="264"/>
      <c r="AC122" s="276"/>
    </row>
    <row r="123" spans="1:29" s="28" customFormat="1" ht="15" customHeight="1">
      <c r="A123" s="45"/>
      <c r="B123" s="264"/>
      <c r="C123" s="45" t="s">
        <v>634</v>
      </c>
      <c r="H123" s="45"/>
      <c r="I123" s="266"/>
      <c r="J123" s="45"/>
      <c r="K123" s="45"/>
      <c r="L123" s="264"/>
      <c r="M123" s="45" t="s">
        <v>634</v>
      </c>
      <c r="R123" s="45"/>
      <c r="S123" s="266"/>
      <c r="T123" s="45"/>
      <c r="U123" s="45"/>
      <c r="V123" s="264"/>
      <c r="W123" s="45" t="s">
        <v>634</v>
      </c>
      <c r="AC123" s="276"/>
    </row>
    <row r="124" spans="1:29" s="28" customFormat="1" ht="15" customHeight="1">
      <c r="A124" s="45"/>
      <c r="B124" s="264"/>
      <c r="C124" s="163"/>
      <c r="D124" s="163" t="s">
        <v>635</v>
      </c>
      <c r="E124" s="197"/>
      <c r="F124" s="163" t="s">
        <v>636</v>
      </c>
      <c r="G124" s="197"/>
      <c r="H124" s="163" t="s">
        <v>79</v>
      </c>
      <c r="I124" s="266"/>
      <c r="J124" s="45"/>
      <c r="K124" s="45"/>
      <c r="L124" s="264"/>
      <c r="M124" s="163"/>
      <c r="N124" s="163" t="s">
        <v>635</v>
      </c>
      <c r="O124" s="197"/>
      <c r="P124" s="163" t="s">
        <v>636</v>
      </c>
      <c r="Q124" s="197"/>
      <c r="R124" s="163" t="s">
        <v>79</v>
      </c>
      <c r="S124" s="266"/>
      <c r="T124" s="45"/>
      <c r="U124" s="45"/>
      <c r="V124" s="264"/>
      <c r="W124" s="163"/>
      <c r="X124" s="163" t="s">
        <v>635</v>
      </c>
      <c r="Y124" s="197"/>
      <c r="Z124" s="163" t="s">
        <v>636</v>
      </c>
      <c r="AA124" s="197"/>
      <c r="AB124" s="163" t="s">
        <v>79</v>
      </c>
      <c r="AC124" s="276"/>
    </row>
    <row r="125" spans="1:29" s="28" customFormat="1" ht="15" customHeight="1">
      <c r="A125" s="45"/>
      <c r="B125" s="264"/>
      <c r="C125" s="197" t="s">
        <v>394</v>
      </c>
      <c r="D125" s="125" t="str">
        <f ca="1">IF(TYPE(Calcu!AW126)=16,"",TEXT(Calcu!AU105,Calcu!AW126))</f>
        <v/>
      </c>
      <c r="E125" s="197" t="s">
        <v>395</v>
      </c>
      <c r="F125" s="125" t="str">
        <f ca="1">IF(TYPE(Calcu!AW126)=16,"",TEXT(Calcu!AV105,Calcu!AW126))</f>
        <v/>
      </c>
      <c r="G125" s="197" t="s">
        <v>396</v>
      </c>
      <c r="H125" s="125" t="str">
        <f ca="1">IF(TYPE(Calcu!AW126)=16,"",TEXT(Calcu!AW105,Calcu!AW126))</f>
        <v/>
      </c>
      <c r="I125" s="266"/>
      <c r="J125" s="45"/>
      <c r="K125" s="45"/>
      <c r="L125" s="264"/>
      <c r="M125" s="197" t="s">
        <v>394</v>
      </c>
      <c r="N125" s="125" t="str">
        <f ca="1">IF(TYPE(Calcu!AZ126)=16,"",TEXT(Calcu!AX105,Calcu!AZ126))</f>
        <v/>
      </c>
      <c r="O125" s="197" t="s">
        <v>395</v>
      </c>
      <c r="P125" s="125" t="str">
        <f ca="1">IF(TYPE(Calcu!AZ126)=16,"",TEXT(Calcu!AY105,Calcu!AZ126))</f>
        <v/>
      </c>
      <c r="Q125" s="197" t="s">
        <v>396</v>
      </c>
      <c r="R125" s="125" t="str">
        <f ca="1">IF(TYPE(Calcu!AZ126)=16,"",TEXT(Calcu!AZ105,Calcu!AZ126))</f>
        <v/>
      </c>
      <c r="S125" s="266"/>
      <c r="T125" s="45"/>
      <c r="U125" s="45"/>
      <c r="V125" s="264"/>
      <c r="W125" s="197" t="s">
        <v>394</v>
      </c>
      <c r="X125" s="125" t="str">
        <f ca="1">IF(TYPE(Calcu!BC126)=16,"",TEXT(Calcu!BA105,Calcu!BC126))</f>
        <v/>
      </c>
      <c r="Y125" s="197" t="s">
        <v>395</v>
      </c>
      <c r="Z125" s="125" t="str">
        <f ca="1">IF(TYPE(Calcu!BC126)=16,"",TEXT(Calcu!BB105,Calcu!BC126))</f>
        <v/>
      </c>
      <c r="AA125" s="197" t="s">
        <v>396</v>
      </c>
      <c r="AB125" s="125" t="str">
        <f ca="1">IF(TYPE(Calcu!BC126)=16,"",TEXT(Calcu!BC105,Calcu!BC126))</f>
        <v/>
      </c>
      <c r="AC125" s="276"/>
    </row>
    <row r="126" spans="1:29" s="28" customFormat="1" ht="15" customHeight="1">
      <c r="A126" s="45"/>
      <c r="B126" s="264"/>
      <c r="C126" s="197" t="s">
        <v>397</v>
      </c>
      <c r="D126" s="125" t="str">
        <f ca="1">IF(TYPE(Calcu!AW126)=16,"",TEXT(Calcu!AU106,Calcu!AW126))</f>
        <v/>
      </c>
      <c r="E126" s="197" t="s">
        <v>398</v>
      </c>
      <c r="F126" s="125" t="str">
        <f ca="1">IF(TYPE(Calcu!AW126)=16,"",TEXT(Calcu!AV106,Calcu!AW126))</f>
        <v/>
      </c>
      <c r="G126" s="197" t="s">
        <v>399</v>
      </c>
      <c r="H126" s="125" t="str">
        <f ca="1">IF(TYPE(Calcu!AW126)=16,"",TEXT(Calcu!AW106,Calcu!AW126))</f>
        <v/>
      </c>
      <c r="I126" s="266"/>
      <c r="J126" s="45"/>
      <c r="K126" s="45"/>
      <c r="L126" s="264"/>
      <c r="M126" s="197" t="s">
        <v>397</v>
      </c>
      <c r="N126" s="125" t="str">
        <f ca="1">IF(TYPE(Calcu!AZ126)=16,"",TEXT(Calcu!AX106,Calcu!AZ126))</f>
        <v/>
      </c>
      <c r="O126" s="197" t="s">
        <v>398</v>
      </c>
      <c r="P126" s="125" t="str">
        <f ca="1">IF(TYPE(Calcu!AZ126)=16,"",TEXT(Calcu!AY106,Calcu!AZ126))</f>
        <v/>
      </c>
      <c r="Q126" s="197" t="s">
        <v>399</v>
      </c>
      <c r="R126" s="125" t="str">
        <f ca="1">IF(TYPE(Calcu!AZ126)=16,"",TEXT(Calcu!AZ106,Calcu!AZ126))</f>
        <v/>
      </c>
      <c r="S126" s="266"/>
      <c r="T126" s="45"/>
      <c r="U126" s="45"/>
      <c r="V126" s="264"/>
      <c r="W126" s="197" t="s">
        <v>397</v>
      </c>
      <c r="X126" s="125" t="str">
        <f ca="1">IF(TYPE(Calcu!BC126)=16,"",TEXT(Calcu!BA106,Calcu!BC126))</f>
        <v/>
      </c>
      <c r="Y126" s="197" t="s">
        <v>398</v>
      </c>
      <c r="Z126" s="125" t="str">
        <f ca="1">IF(TYPE(Calcu!BC126)=16,"",TEXT(Calcu!BB106,Calcu!BC126))</f>
        <v/>
      </c>
      <c r="AA126" s="197" t="s">
        <v>399</v>
      </c>
      <c r="AB126" s="125" t="str">
        <f ca="1">IF(TYPE(Calcu!BC126)=16,"",TEXT(Calcu!BC106,Calcu!BC126))</f>
        <v/>
      </c>
      <c r="AC126" s="276"/>
    </row>
    <row r="127" spans="1:29" s="28" customFormat="1" ht="15" customHeight="1">
      <c r="A127" s="45"/>
      <c r="B127" s="264"/>
      <c r="C127" s="197" t="s">
        <v>400</v>
      </c>
      <c r="D127" s="125" t="str">
        <f ca="1">IF(TYPE(Calcu!AW126)=16,"",TEXT(Calcu!AU107,Calcu!AW126))</f>
        <v/>
      </c>
      <c r="E127" s="197" t="s">
        <v>401</v>
      </c>
      <c r="F127" s="125" t="str">
        <f ca="1">IF(TYPE(Calcu!AW126)=16,"",TEXT(Calcu!AV107,Calcu!AW126))</f>
        <v/>
      </c>
      <c r="G127" s="197" t="s">
        <v>402</v>
      </c>
      <c r="H127" s="125" t="str">
        <f ca="1">IF(TYPE(Calcu!AW126)=16,"",TEXT(Calcu!AW107,Calcu!AW126))</f>
        <v/>
      </c>
      <c r="I127" s="266"/>
      <c r="J127" s="45"/>
      <c r="K127" s="45"/>
      <c r="L127" s="264"/>
      <c r="M127" s="197" t="s">
        <v>400</v>
      </c>
      <c r="N127" s="125" t="str">
        <f ca="1">IF(TYPE(Calcu!AZ126)=16,"",TEXT(Calcu!AX107,Calcu!AZ126))</f>
        <v/>
      </c>
      <c r="O127" s="197" t="s">
        <v>401</v>
      </c>
      <c r="P127" s="125" t="str">
        <f ca="1">IF(TYPE(Calcu!AZ126)=16,"",TEXT(Calcu!AY107,Calcu!AZ126))</f>
        <v/>
      </c>
      <c r="Q127" s="197" t="s">
        <v>402</v>
      </c>
      <c r="R127" s="125" t="str">
        <f ca="1">IF(TYPE(Calcu!AZ126)=16,"",TEXT(Calcu!AZ107,Calcu!AZ126))</f>
        <v/>
      </c>
      <c r="S127" s="266"/>
      <c r="T127" s="45"/>
      <c r="U127" s="45"/>
      <c r="V127" s="264"/>
      <c r="W127" s="197" t="s">
        <v>400</v>
      </c>
      <c r="X127" s="125" t="str">
        <f ca="1">IF(TYPE(Calcu!BC126)=16,"",TEXT(Calcu!BA107,Calcu!BC126))</f>
        <v/>
      </c>
      <c r="Y127" s="197" t="s">
        <v>401</v>
      </c>
      <c r="Z127" s="125" t="str">
        <f ca="1">IF(TYPE(Calcu!BC126)=16,"",TEXT(Calcu!BB107,Calcu!BC126))</f>
        <v/>
      </c>
      <c r="AA127" s="197" t="s">
        <v>402</v>
      </c>
      <c r="AB127" s="125" t="str">
        <f ca="1">IF(TYPE(Calcu!BC126)=16,"",TEXT(Calcu!BC107,Calcu!BC126))</f>
        <v/>
      </c>
      <c r="AC127" s="276"/>
    </row>
    <row r="128" spans="1:29" s="28" customFormat="1" ht="15" customHeight="1">
      <c r="A128" s="45"/>
      <c r="B128" s="264"/>
      <c r="C128" s="197" t="s">
        <v>403</v>
      </c>
      <c r="D128" s="125" t="str">
        <f ca="1">IF(TYPE(Calcu!AW126)=16,"",TEXT(Calcu!AU108,Calcu!AW126))</f>
        <v/>
      </c>
      <c r="E128" s="197" t="s">
        <v>404</v>
      </c>
      <c r="F128" s="125" t="str">
        <f ca="1">IF(TYPE(Calcu!AW126)=16,"",TEXT(Calcu!AV108,Calcu!AW126))</f>
        <v/>
      </c>
      <c r="G128" s="197" t="s">
        <v>405</v>
      </c>
      <c r="H128" s="125" t="str">
        <f ca="1">IF(TYPE(Calcu!AW126)=16,"",TEXT(Calcu!AW108,Calcu!AW126))</f>
        <v/>
      </c>
      <c r="I128" s="266"/>
      <c r="J128" s="45"/>
      <c r="K128" s="45"/>
      <c r="L128" s="264"/>
      <c r="M128" s="197" t="s">
        <v>403</v>
      </c>
      <c r="N128" s="125" t="str">
        <f ca="1">IF(TYPE(Calcu!AZ126)=16,"",TEXT(Calcu!AX108,Calcu!AZ126))</f>
        <v/>
      </c>
      <c r="O128" s="197" t="s">
        <v>404</v>
      </c>
      <c r="P128" s="125" t="str">
        <f ca="1">IF(TYPE(Calcu!AZ126)=16,"",TEXT(Calcu!AY108,Calcu!AZ126))</f>
        <v/>
      </c>
      <c r="Q128" s="197" t="s">
        <v>405</v>
      </c>
      <c r="R128" s="125" t="str">
        <f ca="1">IF(TYPE(Calcu!AZ126)=16,"",TEXT(Calcu!AZ108,Calcu!AZ126))</f>
        <v/>
      </c>
      <c r="S128" s="266"/>
      <c r="T128" s="45"/>
      <c r="U128" s="45"/>
      <c r="V128" s="264"/>
      <c r="W128" s="197" t="s">
        <v>403</v>
      </c>
      <c r="X128" s="125" t="str">
        <f ca="1">IF(TYPE(Calcu!BC126)=16,"",TEXT(Calcu!BA108,Calcu!BC126))</f>
        <v/>
      </c>
      <c r="Y128" s="197" t="s">
        <v>404</v>
      </c>
      <c r="Z128" s="125" t="str">
        <f ca="1">IF(TYPE(Calcu!BC126)=16,"",TEXT(Calcu!BB108,Calcu!BC126))</f>
        <v/>
      </c>
      <c r="AA128" s="197" t="s">
        <v>405</v>
      </c>
      <c r="AB128" s="125" t="str">
        <f ca="1">IF(TYPE(Calcu!BC126)=16,"",TEXT(Calcu!BC108,Calcu!BC126))</f>
        <v/>
      </c>
      <c r="AC128" s="276"/>
    </row>
    <row r="129" spans="1:29" s="28" customFormat="1" ht="15" customHeight="1">
      <c r="A129" s="45"/>
      <c r="B129" s="264"/>
      <c r="C129" s="197" t="s">
        <v>406</v>
      </c>
      <c r="D129" s="125" t="str">
        <f ca="1">IF(TYPE(Calcu!AW126)=16,"",TEXT(Calcu!AU109,Calcu!AW126))</f>
        <v/>
      </c>
      <c r="E129" s="197" t="s">
        <v>407</v>
      </c>
      <c r="F129" s="125" t="str">
        <f ca="1">IF(TYPE(Calcu!AW126)=16,"",TEXT(Calcu!AV109,Calcu!AW126))</f>
        <v/>
      </c>
      <c r="G129" s="197" t="s">
        <v>408</v>
      </c>
      <c r="H129" s="125" t="str">
        <f ca="1">IF(TYPE(Calcu!AW126)=16,"",TEXT(Calcu!AW109,Calcu!AW126))</f>
        <v/>
      </c>
      <c r="I129" s="266"/>
      <c r="J129" s="45"/>
      <c r="K129" s="45"/>
      <c r="L129" s="264"/>
      <c r="M129" s="197" t="s">
        <v>406</v>
      </c>
      <c r="N129" s="125" t="str">
        <f ca="1">IF(TYPE(Calcu!AZ126)=16,"",TEXT(Calcu!AX109,Calcu!AZ126))</f>
        <v/>
      </c>
      <c r="O129" s="197" t="s">
        <v>407</v>
      </c>
      <c r="P129" s="125" t="str">
        <f ca="1">IF(TYPE(Calcu!AZ126)=16,"",TEXT(Calcu!AY109,Calcu!AZ126))</f>
        <v/>
      </c>
      <c r="Q129" s="197" t="s">
        <v>408</v>
      </c>
      <c r="R129" s="125" t="str">
        <f ca="1">IF(TYPE(Calcu!AZ126)=16,"",TEXT(Calcu!AZ109,Calcu!AZ126))</f>
        <v/>
      </c>
      <c r="S129" s="266"/>
      <c r="T129" s="45"/>
      <c r="U129" s="45"/>
      <c r="V129" s="264"/>
      <c r="W129" s="197" t="s">
        <v>406</v>
      </c>
      <c r="X129" s="125" t="str">
        <f ca="1">IF(TYPE(Calcu!BC126)=16,"",TEXT(Calcu!BA109,Calcu!BC126))</f>
        <v/>
      </c>
      <c r="Y129" s="197" t="s">
        <v>407</v>
      </c>
      <c r="Z129" s="125" t="str">
        <f ca="1">IF(TYPE(Calcu!BC126)=16,"",TEXT(Calcu!BB109,Calcu!BC126))</f>
        <v/>
      </c>
      <c r="AA129" s="197" t="s">
        <v>408</v>
      </c>
      <c r="AB129" s="125" t="str">
        <f ca="1">IF(TYPE(Calcu!BC126)=16,"",TEXT(Calcu!BC109,Calcu!BC126))</f>
        <v/>
      </c>
      <c r="AC129" s="276"/>
    </row>
    <row r="130" spans="1:29" s="28" customFormat="1" ht="15" customHeight="1">
      <c r="A130" s="45"/>
      <c r="B130" s="264"/>
      <c r="C130" s="197" t="s">
        <v>409</v>
      </c>
      <c r="D130" s="125" t="str">
        <f ca="1">IF(TYPE(Calcu!AW126)=16,"",TEXT(Calcu!AU110,Calcu!AW126))</f>
        <v/>
      </c>
      <c r="E130" s="197" t="s">
        <v>410</v>
      </c>
      <c r="F130" s="125" t="str">
        <f ca="1">IF(TYPE(Calcu!AW126)=16,"",TEXT(Calcu!AV110,Calcu!AW126))</f>
        <v/>
      </c>
      <c r="G130" s="197" t="s">
        <v>396</v>
      </c>
      <c r="H130" s="125" t="str">
        <f ca="1">IF(TYPE(Calcu!AW126)=16,"",TEXT(Calcu!AW110,Calcu!AW126))</f>
        <v/>
      </c>
      <c r="I130" s="266"/>
      <c r="J130" s="45"/>
      <c r="K130" s="45"/>
      <c r="L130" s="264"/>
      <c r="M130" s="197" t="s">
        <v>409</v>
      </c>
      <c r="N130" s="125" t="str">
        <f ca="1">IF(TYPE(Calcu!AZ126)=16,"",TEXT(Calcu!AX110,Calcu!AZ126))</f>
        <v/>
      </c>
      <c r="O130" s="197" t="s">
        <v>410</v>
      </c>
      <c r="P130" s="125" t="str">
        <f ca="1">IF(TYPE(Calcu!AZ126)=16,"",TEXT(Calcu!AY110,Calcu!AZ126))</f>
        <v/>
      </c>
      <c r="Q130" s="197" t="s">
        <v>396</v>
      </c>
      <c r="R130" s="125" t="str">
        <f ca="1">IF(TYPE(Calcu!AZ126)=16,"",TEXT(Calcu!AZ110,Calcu!AZ126))</f>
        <v/>
      </c>
      <c r="S130" s="266"/>
      <c r="T130" s="45"/>
      <c r="U130" s="45"/>
      <c r="V130" s="264"/>
      <c r="W130" s="197" t="s">
        <v>409</v>
      </c>
      <c r="X130" s="125" t="str">
        <f ca="1">IF(TYPE(Calcu!BC126)=16,"",TEXT(Calcu!BA110,Calcu!BC126))</f>
        <v/>
      </c>
      <c r="Y130" s="197" t="s">
        <v>410</v>
      </c>
      <c r="Z130" s="125" t="str">
        <f ca="1">IF(TYPE(Calcu!BC126)=16,"",TEXT(Calcu!BB110,Calcu!BC126))</f>
        <v/>
      </c>
      <c r="AA130" s="197" t="s">
        <v>396</v>
      </c>
      <c r="AB130" s="125" t="str">
        <f ca="1">IF(TYPE(Calcu!BC126)=16,"",TEXT(Calcu!BC110,Calcu!BC126))</f>
        <v/>
      </c>
      <c r="AC130" s="276"/>
    </row>
    <row r="131" spans="1:29" s="28" customFormat="1" ht="15" customHeight="1">
      <c r="A131" s="45"/>
      <c r="B131" s="264"/>
      <c r="C131" s="197" t="s">
        <v>411</v>
      </c>
      <c r="D131" s="125" t="str">
        <f ca="1">IF(TYPE(Calcu!AW126)=16,"",TEXT(Calcu!AU111,Calcu!AW126))</f>
        <v/>
      </c>
      <c r="E131" s="197" t="s">
        <v>412</v>
      </c>
      <c r="F131" s="125" t="str">
        <f ca="1">IF(TYPE(Calcu!AW126)=16,"",TEXT(Calcu!AV111,Calcu!AW126))</f>
        <v/>
      </c>
      <c r="I131" s="266"/>
      <c r="J131" s="45"/>
      <c r="K131" s="45"/>
      <c r="L131" s="264"/>
      <c r="M131" s="197" t="s">
        <v>411</v>
      </c>
      <c r="N131" s="125" t="str">
        <f ca="1">IF(TYPE(Calcu!AZ126)=16,"",TEXT(Calcu!AX111,Calcu!AZ126))</f>
        <v/>
      </c>
      <c r="O131" s="197" t="s">
        <v>412</v>
      </c>
      <c r="P131" s="125" t="str">
        <f ca="1">IF(TYPE(Calcu!AZ126)=16,"",TEXT(Calcu!AY111,Calcu!AZ126))</f>
        <v/>
      </c>
      <c r="S131" s="266"/>
      <c r="T131" s="45"/>
      <c r="U131" s="45"/>
      <c r="V131" s="264"/>
      <c r="W131" s="197" t="s">
        <v>411</v>
      </c>
      <c r="X131" s="125" t="str">
        <f ca="1">IF(TYPE(Calcu!BC126)=16,"",TEXT(Calcu!BA111,Calcu!BC126))</f>
        <v/>
      </c>
      <c r="Y131" s="197" t="s">
        <v>412</v>
      </c>
      <c r="Z131" s="125" t="str">
        <f ca="1">IF(TYPE(Calcu!BC126)=16,"",TEXT(Calcu!BB111,Calcu!BC126))</f>
        <v/>
      </c>
      <c r="AC131" s="276"/>
    </row>
    <row r="132" spans="1:29" s="28" customFormat="1" ht="15" customHeight="1">
      <c r="A132" s="45"/>
      <c r="B132" s="264"/>
      <c r="C132" s="197" t="s">
        <v>413</v>
      </c>
      <c r="D132" s="125" t="str">
        <f ca="1">IF(TYPE(Calcu!AW126)=16,"",TEXT(Calcu!AU112,Calcu!AW126))</f>
        <v/>
      </c>
      <c r="E132" s="197" t="s">
        <v>414</v>
      </c>
      <c r="F132" s="125" t="str">
        <f ca="1">IF(TYPE(Calcu!AW126)=16,"",TEXT(Calcu!AV112,Calcu!AW126))</f>
        <v/>
      </c>
      <c r="I132" s="266"/>
      <c r="J132" s="45"/>
      <c r="K132" s="45"/>
      <c r="L132" s="264"/>
      <c r="M132" s="197" t="s">
        <v>413</v>
      </c>
      <c r="N132" s="125" t="str">
        <f ca="1">IF(TYPE(Calcu!AZ126)=16,"",TEXT(Calcu!AX112,Calcu!AZ126))</f>
        <v/>
      </c>
      <c r="O132" s="197" t="s">
        <v>414</v>
      </c>
      <c r="P132" s="125" t="str">
        <f ca="1">IF(TYPE(Calcu!AZ126)=16,"",TEXT(Calcu!AY112,Calcu!AZ126))</f>
        <v/>
      </c>
      <c r="S132" s="266"/>
      <c r="T132" s="45"/>
      <c r="U132" s="45"/>
      <c r="V132" s="264"/>
      <c r="W132" s="197" t="s">
        <v>413</v>
      </c>
      <c r="X132" s="125" t="str">
        <f ca="1">IF(TYPE(Calcu!BC126)=16,"",TEXT(Calcu!BA112,Calcu!BC126))</f>
        <v/>
      </c>
      <c r="Y132" s="197" t="s">
        <v>414</v>
      </c>
      <c r="Z132" s="125" t="str">
        <f ca="1">IF(TYPE(Calcu!BC126)=16,"",TEXT(Calcu!BB112,Calcu!BC126))</f>
        <v/>
      </c>
      <c r="AC132" s="276"/>
    </row>
    <row r="133" spans="1:29" s="28" customFormat="1" ht="15" customHeight="1">
      <c r="A133" s="45"/>
      <c r="B133" s="264"/>
      <c r="C133" s="197" t="s">
        <v>415</v>
      </c>
      <c r="D133" s="125" t="str">
        <f ca="1">IF(TYPE(Calcu!AW126)=16,"",TEXT(Calcu!AU113,Calcu!AW126))</f>
        <v/>
      </c>
      <c r="E133" s="197" t="s">
        <v>416</v>
      </c>
      <c r="F133" s="125" t="str">
        <f ca="1">IF(TYPE(Calcu!AW126)=16,"",TEXT(Calcu!AV113,Calcu!AW126))</f>
        <v/>
      </c>
      <c r="I133" s="266"/>
      <c r="J133" s="45"/>
      <c r="K133" s="45"/>
      <c r="L133" s="264"/>
      <c r="M133" s="197" t="s">
        <v>415</v>
      </c>
      <c r="N133" s="125" t="str">
        <f ca="1">IF(TYPE(Calcu!AZ126)=16,"",TEXT(Calcu!AX113,Calcu!AZ126))</f>
        <v/>
      </c>
      <c r="O133" s="197" t="s">
        <v>416</v>
      </c>
      <c r="P133" s="125" t="str">
        <f ca="1">IF(TYPE(Calcu!AZ126)=16,"",TEXT(Calcu!AY113,Calcu!AZ126))</f>
        <v/>
      </c>
      <c r="S133" s="266"/>
      <c r="T133" s="45"/>
      <c r="U133" s="45"/>
      <c r="V133" s="264"/>
      <c r="W133" s="197" t="s">
        <v>415</v>
      </c>
      <c r="X133" s="125" t="str">
        <f ca="1">IF(TYPE(Calcu!BC126)=16,"",TEXT(Calcu!BA113,Calcu!BC126))</f>
        <v/>
      </c>
      <c r="Y133" s="197" t="s">
        <v>416</v>
      </c>
      <c r="Z133" s="125" t="str">
        <f ca="1">IF(TYPE(Calcu!BC126)=16,"",TEXT(Calcu!BB113,Calcu!BC126))</f>
        <v/>
      </c>
      <c r="AC133" s="276"/>
    </row>
    <row r="134" spans="1:29" s="28" customFormat="1" ht="15" customHeight="1">
      <c r="A134" s="45"/>
      <c r="B134" s="264"/>
      <c r="C134" s="197" t="s">
        <v>417</v>
      </c>
      <c r="D134" s="125" t="str">
        <f ca="1">IF(TYPE(Calcu!AW126)=16,"",TEXT(Calcu!AU114,Calcu!AW126))</f>
        <v/>
      </c>
      <c r="E134" s="197" t="s">
        <v>418</v>
      </c>
      <c r="F134" s="125" t="str">
        <f ca="1">IF(TYPE(Calcu!AW126)=16,"",TEXT(Calcu!AV114,Calcu!AW126))</f>
        <v/>
      </c>
      <c r="I134" s="266"/>
      <c r="J134" s="45"/>
      <c r="K134" s="45"/>
      <c r="L134" s="264"/>
      <c r="M134" s="197" t="s">
        <v>417</v>
      </c>
      <c r="N134" s="125" t="str">
        <f ca="1">IF(TYPE(Calcu!AZ126)=16,"",TEXT(Calcu!AX114,Calcu!AZ126))</f>
        <v/>
      </c>
      <c r="O134" s="197" t="s">
        <v>418</v>
      </c>
      <c r="P134" s="125" t="str">
        <f ca="1">IF(TYPE(Calcu!AZ126)=16,"",TEXT(Calcu!AY114,Calcu!AZ126))</f>
        <v/>
      </c>
      <c r="S134" s="266"/>
      <c r="T134" s="45"/>
      <c r="U134" s="45"/>
      <c r="V134" s="264"/>
      <c r="W134" s="197" t="s">
        <v>417</v>
      </c>
      <c r="X134" s="125" t="str">
        <f ca="1">IF(TYPE(Calcu!BC126)=16,"",TEXT(Calcu!BA114,Calcu!BC126))</f>
        <v/>
      </c>
      <c r="Y134" s="197" t="s">
        <v>418</v>
      </c>
      <c r="Z134" s="125" t="str">
        <f ca="1">IF(TYPE(Calcu!BC126)=16,"",TEXT(Calcu!BB114,Calcu!BC126))</f>
        <v/>
      </c>
      <c r="AC134" s="276"/>
    </row>
    <row r="135" spans="1:29" s="28" customFormat="1" ht="15" customHeight="1">
      <c r="A135" s="45"/>
      <c r="B135" s="264"/>
      <c r="C135" s="197" t="s">
        <v>419</v>
      </c>
      <c r="D135" s="125" t="str">
        <f ca="1">IF(TYPE(Calcu!AW126)=16,"",TEXT(Calcu!AU115,Calcu!AW126))</f>
        <v/>
      </c>
      <c r="E135" s="197" t="s">
        <v>420</v>
      </c>
      <c r="F135" s="125" t="str">
        <f ca="1">IF(TYPE(Calcu!AW126)=16,"",TEXT(Calcu!AV115,Calcu!AW126))</f>
        <v/>
      </c>
      <c r="I135" s="266"/>
      <c r="J135" s="45"/>
      <c r="K135" s="45"/>
      <c r="L135" s="264"/>
      <c r="M135" s="197" t="s">
        <v>419</v>
      </c>
      <c r="N135" s="125" t="str">
        <f ca="1">IF(TYPE(Calcu!AZ126)=16,"",TEXT(Calcu!AX115,Calcu!AZ126))</f>
        <v/>
      </c>
      <c r="O135" s="197" t="s">
        <v>420</v>
      </c>
      <c r="P135" s="125" t="str">
        <f ca="1">IF(TYPE(Calcu!AZ126)=16,"",TEXT(Calcu!AY115,Calcu!AZ126))</f>
        <v/>
      </c>
      <c r="S135" s="266"/>
      <c r="T135" s="45"/>
      <c r="U135" s="45"/>
      <c r="V135" s="264"/>
      <c r="W135" s="197" t="s">
        <v>419</v>
      </c>
      <c r="X135" s="125" t="str">
        <f ca="1">IF(TYPE(Calcu!BC126)=16,"",TEXT(Calcu!BA115,Calcu!BC126))</f>
        <v/>
      </c>
      <c r="Y135" s="197" t="s">
        <v>420</v>
      </c>
      <c r="Z135" s="125" t="str">
        <f ca="1">IF(TYPE(Calcu!BC126)=16,"",TEXT(Calcu!BB115,Calcu!BC126))</f>
        <v/>
      </c>
      <c r="AC135" s="276"/>
    </row>
    <row r="136" spans="1:29" s="28" customFormat="1" ht="15" customHeight="1">
      <c r="A136" s="45"/>
      <c r="B136" s="264"/>
      <c r="C136" s="197" t="s">
        <v>421</v>
      </c>
      <c r="D136" s="125" t="str">
        <f ca="1">IF(TYPE(Calcu!AW126)=16,"",TEXT(Calcu!AU116,Calcu!AW126))</f>
        <v/>
      </c>
      <c r="I136" s="266"/>
      <c r="J136" s="45"/>
      <c r="K136" s="45"/>
      <c r="L136" s="264"/>
      <c r="M136" s="197" t="s">
        <v>421</v>
      </c>
      <c r="N136" s="125" t="str">
        <f ca="1">IF(TYPE(Calcu!AZ126)=16,"",TEXT(Calcu!AX116,Calcu!AZ126))</f>
        <v/>
      </c>
      <c r="S136" s="266"/>
      <c r="T136" s="45"/>
      <c r="U136" s="45"/>
      <c r="V136" s="264"/>
      <c r="W136" s="197" t="s">
        <v>421</v>
      </c>
      <c r="X136" s="125" t="str">
        <f ca="1">IF(TYPE(Calcu!BC126)=16,"",TEXT(Calcu!BA116,Calcu!BC126))</f>
        <v/>
      </c>
      <c r="AC136" s="276"/>
    </row>
    <row r="137" spans="1:29" s="28" customFormat="1" ht="15" customHeight="1">
      <c r="A137" s="45"/>
      <c r="B137" s="267"/>
      <c r="C137" s="268"/>
      <c r="D137" s="268"/>
      <c r="E137" s="268"/>
      <c r="F137" s="268"/>
      <c r="G137" s="268"/>
      <c r="H137" s="269"/>
      <c r="I137" s="270"/>
      <c r="J137" s="45"/>
      <c r="K137" s="45"/>
      <c r="L137" s="267"/>
      <c r="M137" s="268"/>
      <c r="N137" s="268"/>
      <c r="O137" s="268"/>
      <c r="P137" s="268"/>
      <c r="Q137" s="268"/>
      <c r="R137" s="269"/>
      <c r="S137" s="270"/>
      <c r="T137" s="45"/>
      <c r="U137" s="45"/>
      <c r="V137" s="267"/>
      <c r="W137" s="268"/>
      <c r="X137" s="268"/>
      <c r="Y137" s="268"/>
      <c r="Z137" s="268"/>
      <c r="AA137" s="268"/>
      <c r="AB137" s="268"/>
      <c r="AC137" s="279"/>
    </row>
    <row r="138" spans="1:29" s="28" customFormat="1" ht="15" customHeight="1">
      <c r="A138" s="45"/>
      <c r="B138" s="280"/>
      <c r="C138" s="273"/>
      <c r="D138" s="273"/>
      <c r="E138" s="273"/>
      <c r="F138" s="273"/>
      <c r="G138" s="273"/>
      <c r="H138" s="281"/>
      <c r="I138" s="282"/>
      <c r="J138" s="45"/>
      <c r="K138" s="45"/>
      <c r="L138" s="280"/>
      <c r="M138" s="273"/>
      <c r="N138" s="273"/>
      <c r="O138" s="273"/>
      <c r="P138" s="273"/>
      <c r="Q138" s="273"/>
      <c r="R138" s="281"/>
      <c r="S138" s="282"/>
      <c r="T138" s="45"/>
      <c r="U138" s="45"/>
      <c r="V138" s="280"/>
      <c r="W138" s="273"/>
      <c r="X138" s="273"/>
      <c r="Y138" s="273"/>
      <c r="Z138" s="273"/>
      <c r="AA138" s="273"/>
      <c r="AB138" s="273"/>
      <c r="AC138" s="274"/>
    </row>
    <row r="139" spans="1:29" s="28" customFormat="1" ht="15" customHeight="1">
      <c r="A139" s="45"/>
      <c r="B139" s="264"/>
      <c r="C139" s="45" t="s">
        <v>387</v>
      </c>
      <c r="H139" s="45"/>
      <c r="I139" s="266"/>
      <c r="J139" s="45"/>
      <c r="K139" s="45"/>
      <c r="L139" s="264"/>
      <c r="M139" s="45" t="s">
        <v>387</v>
      </c>
      <c r="R139" s="45"/>
      <c r="S139" s="266"/>
      <c r="T139" s="45"/>
      <c r="U139" s="45"/>
      <c r="V139" s="264"/>
      <c r="W139" s="45" t="s">
        <v>387</v>
      </c>
      <c r="AC139" s="276"/>
    </row>
    <row r="140" spans="1:29" s="28" customFormat="1" ht="15" customHeight="1">
      <c r="A140" s="45"/>
      <c r="B140" s="264"/>
      <c r="C140" s="163"/>
      <c r="D140" s="127" t="s">
        <v>388</v>
      </c>
      <c r="E140" s="127" t="s">
        <v>389</v>
      </c>
      <c r="F140" s="127" t="s">
        <v>175</v>
      </c>
      <c r="G140" s="127" t="s">
        <v>390</v>
      </c>
      <c r="H140" s="127" t="s">
        <v>391</v>
      </c>
      <c r="I140" s="266"/>
      <c r="J140" s="45"/>
      <c r="K140" s="45"/>
      <c r="L140" s="264"/>
      <c r="M140" s="163"/>
      <c r="N140" s="127" t="s">
        <v>388</v>
      </c>
      <c r="O140" s="127" t="s">
        <v>389</v>
      </c>
      <c r="P140" s="127" t="s">
        <v>175</v>
      </c>
      <c r="Q140" s="127" t="s">
        <v>390</v>
      </c>
      <c r="R140" s="127" t="s">
        <v>391</v>
      </c>
      <c r="S140" s="266"/>
      <c r="T140" s="45"/>
      <c r="U140" s="45"/>
      <c r="V140" s="264"/>
      <c r="W140" s="163"/>
      <c r="X140" s="127" t="s">
        <v>388</v>
      </c>
      <c r="Y140" s="127" t="s">
        <v>389</v>
      </c>
      <c r="Z140" s="127" t="s">
        <v>175</v>
      </c>
      <c r="AA140" s="127" t="s">
        <v>390</v>
      </c>
      <c r="AB140" s="127" t="s">
        <v>391</v>
      </c>
      <c r="AC140" s="276"/>
    </row>
    <row r="141" spans="1:29" s="28" customFormat="1" ht="15" customHeight="1">
      <c r="A141" s="45"/>
      <c r="B141" s="264"/>
      <c r="C141" s="163" t="s">
        <v>392</v>
      </c>
      <c r="D141" s="125" t="e">
        <f>TEXT(Calcu!N36,Calcu!BB36)</f>
        <v>#DIV/0!</v>
      </c>
      <c r="E141" s="125" t="e">
        <f>TEXT(Calcu!O36,Calcu!BB36)</f>
        <v>#N/A</v>
      </c>
      <c r="F141" s="196">
        <f>Calcu!P36</f>
        <v>0</v>
      </c>
      <c r="G141" s="125">
        <f>Calcu!Q36</f>
        <v>0</v>
      </c>
      <c r="H141" s="125">
        <f>Mass_2_1!L66</f>
        <v>0</v>
      </c>
      <c r="I141" s="266"/>
      <c r="J141" s="45"/>
      <c r="K141" s="45"/>
      <c r="L141" s="264"/>
      <c r="M141" s="163" t="s">
        <v>392</v>
      </c>
      <c r="N141" s="125" t="e">
        <f>TEXT(Calcu!N37,Calcu!BB37)</f>
        <v>#DIV/0!</v>
      </c>
      <c r="O141" s="125" t="e">
        <f>TEXT(Calcu!O37,Calcu!BB37)</f>
        <v>#N/A</v>
      </c>
      <c r="P141" s="196">
        <f>Calcu!P37</f>
        <v>0</v>
      </c>
      <c r="Q141" s="125">
        <f>Calcu!Q37</f>
        <v>0</v>
      </c>
      <c r="R141" s="125">
        <f>Mass_2_1!L67</f>
        <v>0</v>
      </c>
      <c r="S141" s="266"/>
      <c r="T141" s="45"/>
      <c r="U141" s="45"/>
      <c r="V141" s="264"/>
      <c r="W141" s="163" t="s">
        <v>392</v>
      </c>
      <c r="X141" s="125" t="e">
        <f>TEXT(Calcu!N38,Calcu!BB38)</f>
        <v>#DIV/0!</v>
      </c>
      <c r="Y141" s="125" t="e">
        <f>TEXT(Calcu!O38,Calcu!BB38)</f>
        <v>#N/A</v>
      </c>
      <c r="Z141" s="196">
        <f>Calcu!P38</f>
        <v>0</v>
      </c>
      <c r="AA141" s="125">
        <f>Calcu!Q38</f>
        <v>0</v>
      </c>
      <c r="AB141" s="125">
        <f>Mass_2_1!L68</f>
        <v>0</v>
      </c>
      <c r="AC141" s="276"/>
    </row>
    <row r="142" spans="1:29" s="28" customFormat="1" ht="15" customHeight="1">
      <c r="A142" s="45"/>
      <c r="B142" s="264"/>
      <c r="C142" s="163" t="s">
        <v>236</v>
      </c>
      <c r="D142" s="125" t="e">
        <f ca="1">TEXT(Calcu!J36,Calcu!BB36)</f>
        <v>#DIV/0!</v>
      </c>
      <c r="E142" s="125" t="e">
        <f ca="1">Calcu!AP36</f>
        <v>#DIV/0!</v>
      </c>
      <c r="F142" s="196">
        <f>Calcu!F36</f>
        <v>0</v>
      </c>
      <c r="G142" s="125" t="e">
        <f ca="1">Calcu!AQ36</f>
        <v>#DIV/0!</v>
      </c>
      <c r="H142" s="45"/>
      <c r="I142" s="266"/>
      <c r="J142" s="45"/>
      <c r="K142" s="45"/>
      <c r="L142" s="264"/>
      <c r="M142" s="163" t="s">
        <v>236</v>
      </c>
      <c r="N142" s="125" t="e">
        <f ca="1">TEXT(Calcu!J37,Calcu!BB37)</f>
        <v>#DIV/0!</v>
      </c>
      <c r="O142" s="125" t="e">
        <f ca="1">Calcu!AP37</f>
        <v>#DIV/0!</v>
      </c>
      <c r="P142" s="196">
        <f>Calcu!F37</f>
        <v>0</v>
      </c>
      <c r="Q142" s="125" t="e">
        <f ca="1">Calcu!AQ37</f>
        <v>#DIV/0!</v>
      </c>
      <c r="R142" s="45"/>
      <c r="S142" s="266"/>
      <c r="T142" s="45"/>
      <c r="U142" s="45"/>
      <c r="V142" s="264"/>
      <c r="W142" s="163" t="s">
        <v>236</v>
      </c>
      <c r="X142" s="125" t="e">
        <f ca="1">TEXT(Calcu!J38,Calcu!BB38)</f>
        <v>#DIV/0!</v>
      </c>
      <c r="Y142" s="125" t="e">
        <f ca="1">Calcu!AP38</f>
        <v>#DIV/0!</v>
      </c>
      <c r="Z142" s="196">
        <f>Calcu!F38</f>
        <v>0</v>
      </c>
      <c r="AA142" s="125" t="e">
        <f ca="1">Calcu!AQ38</f>
        <v>#DIV/0!</v>
      </c>
      <c r="AC142" s="276"/>
    </row>
    <row r="143" spans="1:29" s="28" customFormat="1" ht="15" customHeight="1">
      <c r="A143" s="45"/>
      <c r="B143" s="264"/>
      <c r="C143" s="163" t="s">
        <v>393</v>
      </c>
      <c r="D143" s="125" t="e">
        <f>TEXT(Calcu!S36,Calcu!BB36)</f>
        <v>#DIV/0!</v>
      </c>
      <c r="E143" s="125" t="e">
        <f>TEXT(Calcu!T36,Calcu!BB36)</f>
        <v>#N/A</v>
      </c>
      <c r="F143" s="196">
        <f>Calcu!U36</f>
        <v>0</v>
      </c>
      <c r="G143" s="125">
        <f>Calcu!V36</f>
        <v>0</v>
      </c>
      <c r="H143" s="45"/>
      <c r="I143" s="266"/>
      <c r="J143" s="45"/>
      <c r="K143" s="45"/>
      <c r="L143" s="264"/>
      <c r="M143" s="163" t="s">
        <v>393</v>
      </c>
      <c r="N143" s="125" t="e">
        <f>TEXT(Calcu!S37,Calcu!BB37)</f>
        <v>#DIV/0!</v>
      </c>
      <c r="O143" s="125" t="e">
        <f>TEXT(Calcu!T37,Calcu!BB37)</f>
        <v>#N/A</v>
      </c>
      <c r="P143" s="196">
        <f>Calcu!U37</f>
        <v>0</v>
      </c>
      <c r="Q143" s="125">
        <f>Calcu!V37</f>
        <v>0</v>
      </c>
      <c r="R143" s="45"/>
      <c r="S143" s="266"/>
      <c r="T143" s="45"/>
      <c r="U143" s="45"/>
      <c r="V143" s="264"/>
      <c r="W143" s="163" t="s">
        <v>393</v>
      </c>
      <c r="X143" s="125" t="e">
        <f>TEXT(Calcu!S38,Calcu!BB38)</f>
        <v>#DIV/0!</v>
      </c>
      <c r="Y143" s="125" t="e">
        <f>TEXT(Calcu!T38,Calcu!BB38)</f>
        <v>#N/A</v>
      </c>
      <c r="Z143" s="196">
        <f>Calcu!U38</f>
        <v>0</v>
      </c>
      <c r="AA143" s="125">
        <f>Calcu!V38</f>
        <v>0</v>
      </c>
      <c r="AC143" s="276"/>
    </row>
    <row r="144" spans="1:29" s="28" customFormat="1" ht="15" customHeight="1">
      <c r="A144" s="45"/>
      <c r="B144" s="264"/>
      <c r="H144" s="45"/>
      <c r="I144" s="266"/>
      <c r="J144" s="45"/>
      <c r="K144" s="45"/>
      <c r="L144" s="264"/>
      <c r="R144" s="45"/>
      <c r="S144" s="266"/>
      <c r="T144" s="45"/>
      <c r="U144" s="45"/>
      <c r="V144" s="264"/>
      <c r="AC144" s="276"/>
    </row>
    <row r="145" spans="1:29" s="28" customFormat="1" ht="15" customHeight="1">
      <c r="A145" s="45"/>
      <c r="B145" s="264"/>
      <c r="C145" s="45" t="s">
        <v>634</v>
      </c>
      <c r="H145" s="45"/>
      <c r="I145" s="266"/>
      <c r="J145" s="45"/>
      <c r="K145" s="45"/>
      <c r="L145" s="264"/>
      <c r="M145" s="45" t="s">
        <v>634</v>
      </c>
      <c r="R145" s="45"/>
      <c r="S145" s="266"/>
      <c r="T145" s="45"/>
      <c r="U145" s="45"/>
      <c r="V145" s="264"/>
      <c r="W145" s="45" t="s">
        <v>634</v>
      </c>
      <c r="AC145" s="276"/>
    </row>
    <row r="146" spans="1:29" s="28" customFormat="1" ht="15" customHeight="1">
      <c r="A146" s="45"/>
      <c r="B146" s="264"/>
      <c r="C146" s="163"/>
      <c r="D146" s="163" t="s">
        <v>635</v>
      </c>
      <c r="E146" s="197"/>
      <c r="F146" s="163" t="s">
        <v>636</v>
      </c>
      <c r="G146" s="197"/>
      <c r="H146" s="163" t="s">
        <v>79</v>
      </c>
      <c r="I146" s="266"/>
      <c r="J146" s="45"/>
      <c r="K146" s="45"/>
      <c r="L146" s="264"/>
      <c r="M146" s="163"/>
      <c r="N146" s="163" t="s">
        <v>635</v>
      </c>
      <c r="O146" s="197"/>
      <c r="P146" s="163" t="s">
        <v>636</v>
      </c>
      <c r="Q146" s="197"/>
      <c r="R146" s="163" t="s">
        <v>79</v>
      </c>
      <c r="S146" s="266"/>
      <c r="T146" s="45"/>
      <c r="U146" s="45"/>
      <c r="V146" s="264"/>
      <c r="W146" s="163"/>
      <c r="X146" s="163" t="s">
        <v>635</v>
      </c>
      <c r="Y146" s="197"/>
      <c r="Z146" s="163" t="s">
        <v>636</v>
      </c>
      <c r="AA146" s="197"/>
      <c r="AB146" s="163" t="s">
        <v>79</v>
      </c>
      <c r="AC146" s="276"/>
    </row>
    <row r="147" spans="1:29" s="28" customFormat="1" ht="15" customHeight="1">
      <c r="A147" s="45"/>
      <c r="B147" s="264"/>
      <c r="C147" s="197" t="s">
        <v>394</v>
      </c>
      <c r="D147" s="125" t="str">
        <f ca="1">IF(TYPE(Calcu!BF126)=16,"",TEXT(Calcu!BE105,Calcu!BF126))</f>
        <v/>
      </c>
      <c r="E147" s="197" t="s">
        <v>395</v>
      </c>
      <c r="F147" s="125" t="str">
        <f ca="1">IF(TYPE(Calcu!BF126)=16,"",TEXT(Calcu!BE105,Calcu!BF126))</f>
        <v/>
      </c>
      <c r="G147" s="197" t="s">
        <v>422</v>
      </c>
      <c r="H147" s="125" t="str">
        <f ca="1">IF(TYPE(Calcu!BF126)=16,"",TEXT(Calcu!BF105,Calcu!BF126))</f>
        <v/>
      </c>
      <c r="I147" s="266"/>
      <c r="J147" s="45"/>
      <c r="K147" s="45"/>
      <c r="L147" s="264"/>
      <c r="M147" s="197" t="s">
        <v>394</v>
      </c>
      <c r="N147" s="125" t="str">
        <f ca="1">IF(TYPE(Calcu!BI126)=16,"",TEXT(Calcu!BG105,Calcu!BI126))</f>
        <v/>
      </c>
      <c r="O147" s="197" t="s">
        <v>395</v>
      </c>
      <c r="P147" s="125" t="str">
        <f ca="1">IF(TYPE(Calcu!BI126)=16,"",TEXT(Calcu!BH105,Calcu!BI126))</f>
        <v/>
      </c>
      <c r="Q147" s="197" t="s">
        <v>396</v>
      </c>
      <c r="R147" s="125" t="str">
        <f ca="1">IF(TYPE(Calcu!BI126)=16,"",TEXT(Calcu!BI105,Calcu!BI126))</f>
        <v/>
      </c>
      <c r="S147" s="266"/>
      <c r="T147" s="45"/>
      <c r="U147" s="45"/>
      <c r="V147" s="264"/>
      <c r="W147" s="197" t="s">
        <v>394</v>
      </c>
      <c r="X147" s="125" t="str">
        <f ca="1">IF(TYPE(Calcu!BL126)=16,"",TEXT(Calcu!BJ105,Calcu!BL126))</f>
        <v/>
      </c>
      <c r="Y147" s="197" t="s">
        <v>395</v>
      </c>
      <c r="Z147" s="125" t="str">
        <f ca="1">IF(TYPE(Calcu!BL126)=16,"",TEXT(Calcu!BK105,Calcu!BL126))</f>
        <v/>
      </c>
      <c r="AA147" s="197" t="s">
        <v>422</v>
      </c>
      <c r="AB147" s="125" t="str">
        <f ca="1">IF(TYPE(Calcu!BL126)=16,"",TEXT(Calcu!BL105,Calcu!BL126))</f>
        <v/>
      </c>
      <c r="AC147" s="276"/>
    </row>
    <row r="148" spans="1:29" s="28" customFormat="1" ht="15" customHeight="1">
      <c r="A148" s="45"/>
      <c r="B148" s="264"/>
      <c r="C148" s="197" t="s">
        <v>397</v>
      </c>
      <c r="D148" s="125" t="str">
        <f ca="1">IF(TYPE(Calcu!BF126)=16,"",TEXT(Calcu!BE106,Calcu!BF126))</f>
        <v/>
      </c>
      <c r="E148" s="197" t="s">
        <v>398</v>
      </c>
      <c r="F148" s="125" t="str">
        <f ca="1">IF(TYPE(Calcu!BF126)=16,"",TEXT(Calcu!BE106,Calcu!BF126))</f>
        <v/>
      </c>
      <c r="G148" s="197" t="s">
        <v>399</v>
      </c>
      <c r="H148" s="125" t="str">
        <f ca="1">IF(TYPE(Calcu!BF126)=16,"",TEXT(Calcu!BF106,Calcu!BF126))</f>
        <v/>
      </c>
      <c r="I148" s="266"/>
      <c r="J148" s="45"/>
      <c r="K148" s="45"/>
      <c r="L148" s="264"/>
      <c r="M148" s="197" t="s">
        <v>397</v>
      </c>
      <c r="N148" s="125" t="str">
        <f ca="1">IF(TYPE(Calcu!BI126)=16,"",TEXT(Calcu!BG106,Calcu!BI126))</f>
        <v/>
      </c>
      <c r="O148" s="197" t="s">
        <v>398</v>
      </c>
      <c r="P148" s="125" t="str">
        <f ca="1">IF(TYPE(Calcu!BI126)=16,"",TEXT(Calcu!BH106,Calcu!BI126))</f>
        <v/>
      </c>
      <c r="Q148" s="197" t="s">
        <v>399</v>
      </c>
      <c r="R148" s="125" t="str">
        <f ca="1">IF(TYPE(Calcu!BI126)=16,"",TEXT(Calcu!BI106,Calcu!BI126))</f>
        <v/>
      </c>
      <c r="S148" s="266"/>
      <c r="T148" s="45"/>
      <c r="U148" s="45"/>
      <c r="V148" s="264"/>
      <c r="W148" s="197" t="s">
        <v>397</v>
      </c>
      <c r="X148" s="125" t="str">
        <f ca="1">IF(TYPE(Calcu!BL126)=16,"",TEXT(Calcu!BJ106,Calcu!BL126))</f>
        <v/>
      </c>
      <c r="Y148" s="197" t="s">
        <v>398</v>
      </c>
      <c r="Z148" s="125" t="str">
        <f ca="1">IF(TYPE(Calcu!BL126)=16,"",TEXT(Calcu!BK106,Calcu!BL126))</f>
        <v/>
      </c>
      <c r="AA148" s="197" t="s">
        <v>399</v>
      </c>
      <c r="AB148" s="125" t="str">
        <f ca="1">IF(TYPE(Calcu!BL126)=16,"",TEXT(Calcu!BL106,Calcu!BL126))</f>
        <v/>
      </c>
      <c r="AC148" s="276"/>
    </row>
    <row r="149" spans="1:29" s="28" customFormat="1" ht="15" customHeight="1">
      <c r="A149" s="45"/>
      <c r="B149" s="264"/>
      <c r="C149" s="197" t="s">
        <v>400</v>
      </c>
      <c r="D149" s="125" t="str">
        <f ca="1">IF(TYPE(Calcu!BF126)=16,"",TEXT(Calcu!BE107,Calcu!BF126))</f>
        <v/>
      </c>
      <c r="E149" s="197" t="s">
        <v>401</v>
      </c>
      <c r="F149" s="125" t="str">
        <f ca="1">IF(TYPE(Calcu!BF126)=16,"",TEXT(Calcu!BE107,Calcu!BF126))</f>
        <v/>
      </c>
      <c r="G149" s="197" t="s">
        <v>402</v>
      </c>
      <c r="H149" s="125" t="str">
        <f ca="1">IF(TYPE(Calcu!BF126)=16,"",TEXT(Calcu!BF107,Calcu!BF126))</f>
        <v/>
      </c>
      <c r="I149" s="266"/>
      <c r="J149" s="45"/>
      <c r="K149" s="45"/>
      <c r="L149" s="264"/>
      <c r="M149" s="197" t="s">
        <v>400</v>
      </c>
      <c r="N149" s="125" t="str">
        <f ca="1">IF(TYPE(Calcu!BI126)=16,"",TEXT(Calcu!BG107,Calcu!BI126))</f>
        <v/>
      </c>
      <c r="O149" s="197" t="s">
        <v>401</v>
      </c>
      <c r="P149" s="125" t="str">
        <f ca="1">IF(TYPE(Calcu!BI126)=16,"",TEXT(Calcu!BH107,Calcu!BI126))</f>
        <v/>
      </c>
      <c r="Q149" s="197" t="s">
        <v>402</v>
      </c>
      <c r="R149" s="125" t="str">
        <f ca="1">IF(TYPE(Calcu!BI126)=16,"",TEXT(Calcu!BI107,Calcu!BI126))</f>
        <v/>
      </c>
      <c r="S149" s="266"/>
      <c r="T149" s="45"/>
      <c r="U149" s="45"/>
      <c r="V149" s="264"/>
      <c r="W149" s="197" t="s">
        <v>400</v>
      </c>
      <c r="X149" s="125" t="str">
        <f ca="1">IF(TYPE(Calcu!BL126)=16,"",TEXT(Calcu!BJ107,Calcu!BL126))</f>
        <v/>
      </c>
      <c r="Y149" s="197" t="s">
        <v>401</v>
      </c>
      <c r="Z149" s="125" t="str">
        <f ca="1">IF(TYPE(Calcu!BL126)=16,"",TEXT(Calcu!BK107,Calcu!BL126))</f>
        <v/>
      </c>
      <c r="AA149" s="197" t="s">
        <v>402</v>
      </c>
      <c r="AB149" s="125" t="str">
        <f ca="1">IF(TYPE(Calcu!BL126)=16,"",TEXT(Calcu!BL107,Calcu!BL126))</f>
        <v/>
      </c>
      <c r="AC149" s="276"/>
    </row>
    <row r="150" spans="1:29" s="28" customFormat="1" ht="15" customHeight="1">
      <c r="A150" s="45"/>
      <c r="B150" s="264"/>
      <c r="C150" s="197" t="s">
        <v>403</v>
      </c>
      <c r="D150" s="125" t="str">
        <f ca="1">IF(TYPE(Calcu!BF126)=16,"",TEXT(Calcu!BE108,Calcu!BF126))</f>
        <v/>
      </c>
      <c r="E150" s="197" t="s">
        <v>404</v>
      </c>
      <c r="F150" s="125" t="str">
        <f ca="1">IF(TYPE(Calcu!BF126)=16,"",TEXT(Calcu!BE108,Calcu!BF126))</f>
        <v/>
      </c>
      <c r="G150" s="197" t="s">
        <v>405</v>
      </c>
      <c r="H150" s="125" t="str">
        <f ca="1">IF(TYPE(Calcu!BF126)=16,"",TEXT(Calcu!BF108,Calcu!BF126))</f>
        <v/>
      </c>
      <c r="I150" s="266"/>
      <c r="J150" s="45"/>
      <c r="K150" s="45"/>
      <c r="L150" s="264"/>
      <c r="M150" s="197" t="s">
        <v>403</v>
      </c>
      <c r="N150" s="125" t="str">
        <f ca="1">IF(TYPE(Calcu!BI126)=16,"",TEXT(Calcu!BG108,Calcu!BI126))</f>
        <v/>
      </c>
      <c r="O150" s="197" t="s">
        <v>404</v>
      </c>
      <c r="P150" s="125" t="str">
        <f ca="1">IF(TYPE(Calcu!BI126)=16,"",TEXT(Calcu!BH108,Calcu!BI126))</f>
        <v/>
      </c>
      <c r="Q150" s="197" t="s">
        <v>405</v>
      </c>
      <c r="R150" s="125" t="str">
        <f ca="1">IF(TYPE(Calcu!BI126)=16,"",TEXT(Calcu!BI108,Calcu!BI126))</f>
        <v/>
      </c>
      <c r="S150" s="266"/>
      <c r="T150" s="45"/>
      <c r="U150" s="45"/>
      <c r="V150" s="264"/>
      <c r="W150" s="197" t="s">
        <v>403</v>
      </c>
      <c r="X150" s="125" t="str">
        <f ca="1">IF(TYPE(Calcu!BL126)=16,"",TEXT(Calcu!BJ108,Calcu!BL126))</f>
        <v/>
      </c>
      <c r="Y150" s="197" t="s">
        <v>404</v>
      </c>
      <c r="Z150" s="125" t="str">
        <f ca="1">IF(TYPE(Calcu!BL126)=16,"",TEXT(Calcu!BK108,Calcu!BL126))</f>
        <v/>
      </c>
      <c r="AA150" s="197" t="s">
        <v>405</v>
      </c>
      <c r="AB150" s="125" t="str">
        <f ca="1">IF(TYPE(Calcu!BL126)=16,"",TEXT(Calcu!BL108,Calcu!BL126))</f>
        <v/>
      </c>
      <c r="AC150" s="276"/>
    </row>
    <row r="151" spans="1:29" s="28" customFormat="1" ht="15" customHeight="1">
      <c r="A151" s="45"/>
      <c r="B151" s="264"/>
      <c r="C151" s="197" t="s">
        <v>406</v>
      </c>
      <c r="D151" s="125" t="str">
        <f ca="1">IF(TYPE(Calcu!BF126)=16,"",TEXT(Calcu!BE109,Calcu!BF126))</f>
        <v/>
      </c>
      <c r="E151" s="197" t="s">
        <v>407</v>
      </c>
      <c r="F151" s="125" t="str">
        <f ca="1">IF(TYPE(Calcu!BF126)=16,"",TEXT(Calcu!BE109,Calcu!BF126))</f>
        <v/>
      </c>
      <c r="G151" s="197" t="s">
        <v>408</v>
      </c>
      <c r="H151" s="125" t="str">
        <f ca="1">IF(TYPE(Calcu!BF126)=16,"",TEXT(Calcu!BF109,Calcu!BF126))</f>
        <v/>
      </c>
      <c r="I151" s="266"/>
      <c r="J151" s="45"/>
      <c r="K151" s="45"/>
      <c r="L151" s="264"/>
      <c r="M151" s="197" t="s">
        <v>406</v>
      </c>
      <c r="N151" s="125" t="str">
        <f ca="1">IF(TYPE(Calcu!BI126)=16,"",TEXT(Calcu!BG109,Calcu!BI126))</f>
        <v/>
      </c>
      <c r="O151" s="197" t="s">
        <v>407</v>
      </c>
      <c r="P151" s="125" t="str">
        <f ca="1">IF(TYPE(Calcu!BI126)=16,"",TEXT(Calcu!BH109,Calcu!BI126))</f>
        <v/>
      </c>
      <c r="Q151" s="197" t="s">
        <v>408</v>
      </c>
      <c r="R151" s="125" t="str">
        <f ca="1">IF(TYPE(Calcu!BI126)=16,"",TEXT(Calcu!BI109,Calcu!BI126))</f>
        <v/>
      </c>
      <c r="S151" s="266"/>
      <c r="T151" s="45"/>
      <c r="U151" s="45"/>
      <c r="V151" s="264"/>
      <c r="W151" s="197" t="s">
        <v>406</v>
      </c>
      <c r="X151" s="125" t="str">
        <f ca="1">IF(TYPE(Calcu!BL126)=16,"",TEXT(Calcu!BJ109,Calcu!BL126))</f>
        <v/>
      </c>
      <c r="Y151" s="197" t="s">
        <v>407</v>
      </c>
      <c r="Z151" s="125" t="str">
        <f ca="1">IF(TYPE(Calcu!BL126)=16,"",TEXT(Calcu!BK109,Calcu!BL126))</f>
        <v/>
      </c>
      <c r="AA151" s="197" t="s">
        <v>408</v>
      </c>
      <c r="AB151" s="125" t="str">
        <f ca="1">IF(TYPE(Calcu!BL126)=16,"",TEXT(Calcu!BL109,Calcu!BL126))</f>
        <v/>
      </c>
      <c r="AC151" s="276"/>
    </row>
    <row r="152" spans="1:29" s="28" customFormat="1" ht="15" customHeight="1">
      <c r="A152" s="45"/>
      <c r="B152" s="264"/>
      <c r="C152" s="197" t="s">
        <v>409</v>
      </c>
      <c r="D152" s="125" t="str">
        <f ca="1">IF(TYPE(Calcu!BF126)=16,"",TEXT(Calcu!BE110,Calcu!BF126))</f>
        <v/>
      </c>
      <c r="E152" s="197" t="s">
        <v>410</v>
      </c>
      <c r="F152" s="125" t="str">
        <f ca="1">IF(TYPE(Calcu!BF126)=16,"",TEXT(Calcu!BE110,Calcu!BF126))</f>
        <v/>
      </c>
      <c r="G152" s="197" t="s">
        <v>396</v>
      </c>
      <c r="H152" s="125" t="str">
        <f ca="1">IF(TYPE(Calcu!BF126)=16,"",TEXT(Calcu!BF110,Calcu!BF126))</f>
        <v/>
      </c>
      <c r="I152" s="266"/>
      <c r="J152" s="45"/>
      <c r="K152" s="45"/>
      <c r="L152" s="264"/>
      <c r="M152" s="197" t="s">
        <v>409</v>
      </c>
      <c r="N152" s="125" t="str">
        <f ca="1">IF(TYPE(Calcu!BI126)=16,"",TEXT(Calcu!BG110,Calcu!BI126))</f>
        <v/>
      </c>
      <c r="O152" s="197" t="s">
        <v>410</v>
      </c>
      <c r="P152" s="125" t="str">
        <f ca="1">IF(TYPE(Calcu!BI126)=16,"",TEXT(Calcu!BH110,Calcu!BI126))</f>
        <v/>
      </c>
      <c r="Q152" s="197" t="s">
        <v>396</v>
      </c>
      <c r="R152" s="125" t="str">
        <f ca="1">IF(TYPE(Calcu!BI126)=16,"",TEXT(Calcu!BI110,Calcu!BI126))</f>
        <v/>
      </c>
      <c r="S152" s="266"/>
      <c r="T152" s="45"/>
      <c r="U152" s="45"/>
      <c r="V152" s="264"/>
      <c r="W152" s="197" t="s">
        <v>409</v>
      </c>
      <c r="X152" s="125" t="str">
        <f ca="1">IF(TYPE(Calcu!BL126)=16,"",TEXT(Calcu!BJ110,Calcu!BL126))</f>
        <v/>
      </c>
      <c r="Y152" s="197" t="s">
        <v>410</v>
      </c>
      <c r="Z152" s="125" t="str">
        <f ca="1">IF(TYPE(Calcu!BL126)=16,"",TEXT(Calcu!BK110,Calcu!BL126))</f>
        <v/>
      </c>
      <c r="AA152" s="197" t="s">
        <v>422</v>
      </c>
      <c r="AB152" s="125" t="str">
        <f ca="1">IF(TYPE(Calcu!BL126)=16,"",TEXT(Calcu!BL110,Calcu!BL126))</f>
        <v/>
      </c>
      <c r="AC152" s="276"/>
    </row>
    <row r="153" spans="1:29" s="28" customFormat="1" ht="15" customHeight="1">
      <c r="A153" s="45"/>
      <c r="B153" s="264"/>
      <c r="C153" s="197" t="s">
        <v>411</v>
      </c>
      <c r="D153" s="125" t="str">
        <f ca="1">IF(TYPE(Calcu!BF126)=16,"",TEXT(Calcu!BE111,Calcu!BF126))</f>
        <v/>
      </c>
      <c r="E153" s="197" t="s">
        <v>412</v>
      </c>
      <c r="F153" s="125" t="str">
        <f ca="1">IF(TYPE(Calcu!BF126)=16,"",TEXT(Calcu!BE111,Calcu!BF126))</f>
        <v/>
      </c>
      <c r="I153" s="266"/>
      <c r="J153" s="45"/>
      <c r="K153" s="45"/>
      <c r="L153" s="264"/>
      <c r="M153" s="197" t="s">
        <v>411</v>
      </c>
      <c r="N153" s="125" t="str">
        <f ca="1">IF(TYPE(Calcu!BI126)=16,"",TEXT(Calcu!BG111,Calcu!BI126))</f>
        <v/>
      </c>
      <c r="O153" s="197" t="s">
        <v>412</v>
      </c>
      <c r="P153" s="125" t="str">
        <f ca="1">IF(TYPE(Calcu!BI126)=16,"",TEXT(Calcu!BH111,Calcu!BI126))</f>
        <v/>
      </c>
      <c r="S153" s="266"/>
      <c r="T153" s="45"/>
      <c r="U153" s="45"/>
      <c r="V153" s="264"/>
      <c r="W153" s="197" t="s">
        <v>411</v>
      </c>
      <c r="X153" s="125" t="str">
        <f ca="1">IF(TYPE(Calcu!BL126)=16,"",TEXT(Calcu!BJ111,Calcu!BL126))</f>
        <v/>
      </c>
      <c r="Y153" s="197" t="s">
        <v>412</v>
      </c>
      <c r="Z153" s="125" t="str">
        <f ca="1">IF(TYPE(Calcu!BL126)=16,"",TEXT(Calcu!BK111,Calcu!BL126))</f>
        <v/>
      </c>
      <c r="AC153" s="276"/>
    </row>
    <row r="154" spans="1:29" s="28" customFormat="1" ht="15" customHeight="1">
      <c r="A154" s="45"/>
      <c r="B154" s="264"/>
      <c r="C154" s="197" t="s">
        <v>413</v>
      </c>
      <c r="D154" s="125" t="str">
        <f ca="1">IF(TYPE(Calcu!BF126)=16,"",TEXT(Calcu!BE112,Calcu!BF126))</f>
        <v/>
      </c>
      <c r="E154" s="197" t="s">
        <v>414</v>
      </c>
      <c r="F154" s="125" t="str">
        <f ca="1">IF(TYPE(Calcu!BF126)=16,"",TEXT(Calcu!BE112,Calcu!BF126))</f>
        <v/>
      </c>
      <c r="I154" s="266"/>
      <c r="J154" s="45"/>
      <c r="K154" s="45"/>
      <c r="L154" s="264"/>
      <c r="M154" s="197" t="s">
        <v>413</v>
      </c>
      <c r="N154" s="125" t="str">
        <f ca="1">IF(TYPE(Calcu!BI126)=16,"",TEXT(Calcu!BG112,Calcu!BI126))</f>
        <v/>
      </c>
      <c r="O154" s="197" t="s">
        <v>414</v>
      </c>
      <c r="P154" s="125" t="str">
        <f ca="1">IF(TYPE(Calcu!BI126)=16,"",TEXT(Calcu!BH112,Calcu!BI126))</f>
        <v/>
      </c>
      <c r="S154" s="266"/>
      <c r="T154" s="45"/>
      <c r="U154" s="45"/>
      <c r="V154" s="264"/>
      <c r="W154" s="197" t="s">
        <v>413</v>
      </c>
      <c r="X154" s="125" t="str">
        <f ca="1">IF(TYPE(Calcu!BL126)=16,"",TEXT(Calcu!BJ112,Calcu!BL126))</f>
        <v/>
      </c>
      <c r="Y154" s="197" t="s">
        <v>414</v>
      </c>
      <c r="Z154" s="125" t="str">
        <f ca="1">IF(TYPE(Calcu!BL126)=16,"",TEXT(Calcu!BK112,Calcu!BL126))</f>
        <v/>
      </c>
      <c r="AC154" s="276"/>
    </row>
    <row r="155" spans="1:29" s="28" customFormat="1" ht="15" customHeight="1">
      <c r="A155" s="45"/>
      <c r="B155" s="264"/>
      <c r="C155" s="197" t="s">
        <v>415</v>
      </c>
      <c r="D155" s="125" t="str">
        <f ca="1">IF(TYPE(Calcu!BF126)=16,"",TEXT(Calcu!BE113,Calcu!BF126))</f>
        <v/>
      </c>
      <c r="E155" s="197" t="s">
        <v>416</v>
      </c>
      <c r="F155" s="125" t="str">
        <f ca="1">IF(TYPE(Calcu!BF126)=16,"",TEXT(Calcu!BE113,Calcu!BF126))</f>
        <v/>
      </c>
      <c r="I155" s="266"/>
      <c r="J155" s="45"/>
      <c r="K155" s="45"/>
      <c r="L155" s="264"/>
      <c r="M155" s="197" t="s">
        <v>415</v>
      </c>
      <c r="N155" s="125" t="str">
        <f ca="1">IF(TYPE(Calcu!BI126)=16,"",TEXT(Calcu!BG113,Calcu!BI126))</f>
        <v/>
      </c>
      <c r="O155" s="197" t="s">
        <v>416</v>
      </c>
      <c r="P155" s="125" t="str">
        <f ca="1">IF(TYPE(Calcu!BI126)=16,"",TEXT(Calcu!BH113,Calcu!BI126))</f>
        <v/>
      </c>
      <c r="S155" s="266"/>
      <c r="T155" s="45"/>
      <c r="U155" s="45"/>
      <c r="V155" s="264"/>
      <c r="W155" s="197" t="s">
        <v>415</v>
      </c>
      <c r="X155" s="125" t="str">
        <f ca="1">IF(TYPE(Calcu!BL126)=16,"",TEXT(Calcu!BJ113,Calcu!BL126))</f>
        <v/>
      </c>
      <c r="Y155" s="197" t="s">
        <v>416</v>
      </c>
      <c r="Z155" s="125" t="str">
        <f ca="1">IF(TYPE(Calcu!BL126)=16,"",TEXT(Calcu!BK113,Calcu!BL126))</f>
        <v/>
      </c>
      <c r="AC155" s="276"/>
    </row>
    <row r="156" spans="1:29" s="28" customFormat="1" ht="15" customHeight="1">
      <c r="A156" s="45"/>
      <c r="B156" s="264"/>
      <c r="C156" s="197" t="s">
        <v>417</v>
      </c>
      <c r="D156" s="125" t="str">
        <f ca="1">IF(TYPE(Calcu!BF126)=16,"",TEXT(Calcu!BE114,Calcu!BF126))</f>
        <v/>
      </c>
      <c r="E156" s="197" t="s">
        <v>418</v>
      </c>
      <c r="F156" s="125" t="str">
        <f ca="1">IF(TYPE(Calcu!BF126)=16,"",TEXT(Calcu!BE114,Calcu!BF126))</f>
        <v/>
      </c>
      <c r="I156" s="266"/>
      <c r="J156" s="45"/>
      <c r="K156" s="45"/>
      <c r="L156" s="264"/>
      <c r="M156" s="197" t="s">
        <v>417</v>
      </c>
      <c r="N156" s="125" t="str">
        <f ca="1">IF(TYPE(Calcu!BI126)=16,"",TEXT(Calcu!BG114,Calcu!BI126))</f>
        <v/>
      </c>
      <c r="O156" s="197" t="s">
        <v>418</v>
      </c>
      <c r="P156" s="125" t="str">
        <f ca="1">IF(TYPE(Calcu!BI126)=16,"",TEXT(Calcu!BH114,Calcu!BI126))</f>
        <v/>
      </c>
      <c r="S156" s="266"/>
      <c r="T156" s="45"/>
      <c r="U156" s="45"/>
      <c r="V156" s="264"/>
      <c r="W156" s="197" t="s">
        <v>417</v>
      </c>
      <c r="X156" s="125" t="str">
        <f ca="1">IF(TYPE(Calcu!BL126)=16,"",TEXT(Calcu!BJ114,Calcu!BL126))</f>
        <v/>
      </c>
      <c r="Y156" s="197" t="s">
        <v>418</v>
      </c>
      <c r="Z156" s="125" t="str">
        <f ca="1">IF(TYPE(Calcu!BL126)=16,"",TEXT(Calcu!BK114,Calcu!BL126))</f>
        <v/>
      </c>
      <c r="AC156" s="276"/>
    </row>
    <row r="157" spans="1:29" s="28" customFormat="1" ht="15" customHeight="1">
      <c r="A157" s="45"/>
      <c r="B157" s="264"/>
      <c r="C157" s="197" t="s">
        <v>419</v>
      </c>
      <c r="D157" s="125" t="str">
        <f ca="1">IF(TYPE(Calcu!BF126)=16,"",TEXT(Calcu!BE115,Calcu!BF126))</f>
        <v/>
      </c>
      <c r="E157" s="197" t="s">
        <v>420</v>
      </c>
      <c r="F157" s="125" t="str">
        <f ca="1">IF(TYPE(Calcu!BF126)=16,"",TEXT(Calcu!BE115,Calcu!BF126))</f>
        <v/>
      </c>
      <c r="I157" s="266"/>
      <c r="J157" s="45"/>
      <c r="K157" s="45"/>
      <c r="L157" s="264"/>
      <c r="M157" s="197" t="s">
        <v>419</v>
      </c>
      <c r="N157" s="125" t="str">
        <f ca="1">IF(TYPE(Calcu!BI126)=16,"",TEXT(Calcu!BG115,Calcu!BI126))</f>
        <v/>
      </c>
      <c r="O157" s="197" t="s">
        <v>420</v>
      </c>
      <c r="P157" s="125" t="str">
        <f ca="1">IF(TYPE(Calcu!BI126)=16,"",TEXT(Calcu!BH115,Calcu!BI126))</f>
        <v/>
      </c>
      <c r="S157" s="266"/>
      <c r="T157" s="45"/>
      <c r="U157" s="45"/>
      <c r="V157" s="264"/>
      <c r="W157" s="197" t="s">
        <v>419</v>
      </c>
      <c r="X157" s="125" t="str">
        <f ca="1">IF(TYPE(Calcu!BL126)=16,"",TEXT(Calcu!BJ115,Calcu!BL126))</f>
        <v/>
      </c>
      <c r="Y157" s="197" t="s">
        <v>420</v>
      </c>
      <c r="Z157" s="125" t="str">
        <f ca="1">IF(TYPE(Calcu!BL126)=16,"",TEXT(Calcu!BK115,Calcu!BL126))</f>
        <v/>
      </c>
      <c r="AC157" s="276"/>
    </row>
    <row r="158" spans="1:29" s="28" customFormat="1" ht="15" customHeight="1">
      <c r="A158" s="45"/>
      <c r="B158" s="264"/>
      <c r="C158" s="197" t="s">
        <v>421</v>
      </c>
      <c r="D158" s="125" t="str">
        <f ca="1">IF(TYPE(Calcu!BF126)=16,"",TEXT(Calcu!BE116,Calcu!BF126))</f>
        <v/>
      </c>
      <c r="I158" s="266"/>
      <c r="J158" s="45"/>
      <c r="K158" s="45"/>
      <c r="L158" s="264"/>
      <c r="M158" s="197" t="s">
        <v>421</v>
      </c>
      <c r="N158" s="125" t="str">
        <f ca="1">IF(TYPE(Calcu!BI126)=16,"",TEXT(Calcu!BG116,Calcu!BI126))</f>
        <v/>
      </c>
      <c r="S158" s="266"/>
      <c r="T158" s="45"/>
      <c r="U158" s="45"/>
      <c r="V158" s="264"/>
      <c r="W158" s="197" t="s">
        <v>421</v>
      </c>
      <c r="X158" s="125" t="str">
        <f ca="1">IF(TYPE(Calcu!BL126)=16,"",TEXT(Calcu!BJ116,Calcu!BL126))</f>
        <v/>
      </c>
      <c r="AC158" s="276"/>
    </row>
    <row r="159" spans="1:29" s="28" customFormat="1" ht="15" customHeight="1">
      <c r="A159" s="45"/>
      <c r="B159" s="267"/>
      <c r="C159" s="268"/>
      <c r="D159" s="268"/>
      <c r="E159" s="268"/>
      <c r="F159" s="268"/>
      <c r="G159" s="268"/>
      <c r="H159" s="269"/>
      <c r="I159" s="270"/>
      <c r="J159" s="45"/>
      <c r="K159" s="45"/>
      <c r="L159" s="267"/>
      <c r="M159" s="268"/>
      <c r="N159" s="268"/>
      <c r="O159" s="268"/>
      <c r="P159" s="268"/>
      <c r="Q159" s="268"/>
      <c r="R159" s="269"/>
      <c r="S159" s="270"/>
      <c r="T159" s="45"/>
      <c r="U159" s="45"/>
      <c r="V159" s="267"/>
      <c r="W159" s="268"/>
      <c r="X159" s="268"/>
      <c r="Y159" s="268"/>
      <c r="Z159" s="268"/>
      <c r="AA159" s="268"/>
      <c r="AB159" s="268"/>
      <c r="AC159" s="279"/>
    </row>
    <row r="160" spans="1:29" s="28" customFormat="1" ht="15" customHeight="1">
      <c r="A160" s="45"/>
      <c r="B160" s="280"/>
      <c r="C160" s="273"/>
      <c r="D160" s="273"/>
      <c r="E160" s="273"/>
      <c r="F160" s="273"/>
      <c r="G160" s="273"/>
      <c r="H160" s="281"/>
      <c r="I160" s="282"/>
      <c r="J160" s="45"/>
      <c r="K160" s="45"/>
      <c r="L160" s="280"/>
      <c r="M160" s="273"/>
      <c r="N160" s="273"/>
      <c r="O160" s="273"/>
      <c r="P160" s="273"/>
      <c r="Q160" s="273"/>
      <c r="R160" s="281"/>
      <c r="S160" s="282"/>
      <c r="T160" s="45"/>
      <c r="U160" s="45"/>
      <c r="V160" s="280"/>
      <c r="W160" s="273"/>
      <c r="X160" s="273"/>
      <c r="Y160" s="273"/>
      <c r="Z160" s="273"/>
      <c r="AA160" s="273"/>
      <c r="AB160" s="273"/>
      <c r="AC160" s="274"/>
    </row>
    <row r="161" spans="1:29" s="28" customFormat="1" ht="15" customHeight="1">
      <c r="A161" s="45"/>
      <c r="B161" s="264"/>
      <c r="C161" s="45" t="s">
        <v>387</v>
      </c>
      <c r="H161" s="45"/>
      <c r="I161" s="266"/>
      <c r="J161" s="45"/>
      <c r="K161" s="45"/>
      <c r="L161" s="264"/>
      <c r="M161" s="45" t="s">
        <v>387</v>
      </c>
      <c r="R161" s="45"/>
      <c r="S161" s="266"/>
      <c r="T161" s="45"/>
      <c r="U161" s="45"/>
      <c r="V161" s="264"/>
      <c r="W161" s="45" t="s">
        <v>387</v>
      </c>
      <c r="AC161" s="276"/>
    </row>
    <row r="162" spans="1:29" s="28" customFormat="1" ht="15" customHeight="1">
      <c r="A162" s="45"/>
      <c r="B162" s="264"/>
      <c r="C162" s="163"/>
      <c r="D162" s="127" t="s">
        <v>388</v>
      </c>
      <c r="E162" s="127" t="s">
        <v>423</v>
      </c>
      <c r="F162" s="127" t="s">
        <v>175</v>
      </c>
      <c r="G162" s="127" t="s">
        <v>390</v>
      </c>
      <c r="H162" s="127" t="s">
        <v>425</v>
      </c>
      <c r="I162" s="266"/>
      <c r="J162" s="45"/>
      <c r="K162" s="45"/>
      <c r="L162" s="264"/>
      <c r="M162" s="163"/>
      <c r="N162" s="127" t="s">
        <v>388</v>
      </c>
      <c r="O162" s="127" t="s">
        <v>389</v>
      </c>
      <c r="P162" s="127" t="s">
        <v>175</v>
      </c>
      <c r="Q162" s="127" t="s">
        <v>390</v>
      </c>
      <c r="R162" s="127" t="s">
        <v>425</v>
      </c>
      <c r="S162" s="266"/>
      <c r="T162" s="45"/>
      <c r="U162" s="45"/>
      <c r="V162" s="264"/>
      <c r="W162" s="163"/>
      <c r="X162" s="127" t="s">
        <v>426</v>
      </c>
      <c r="Y162" s="127" t="s">
        <v>389</v>
      </c>
      <c r="Z162" s="127" t="s">
        <v>175</v>
      </c>
      <c r="AA162" s="127" t="s">
        <v>390</v>
      </c>
      <c r="AB162" s="127" t="s">
        <v>391</v>
      </c>
      <c r="AC162" s="276"/>
    </row>
    <row r="163" spans="1:29" s="28" customFormat="1" ht="15" customHeight="1">
      <c r="A163" s="45"/>
      <c r="B163" s="264"/>
      <c r="C163" s="163" t="s">
        <v>427</v>
      </c>
      <c r="D163" s="125" t="e">
        <f>TEXT(Calcu!N39,Calcu!BB39)</f>
        <v>#DIV/0!</v>
      </c>
      <c r="E163" s="125" t="e">
        <f>TEXT(Calcu!O39,Calcu!BB39)</f>
        <v>#N/A</v>
      </c>
      <c r="F163" s="196">
        <f>Calcu!P39</f>
        <v>0</v>
      </c>
      <c r="G163" s="125">
        <f>Calcu!Q39</f>
        <v>0</v>
      </c>
      <c r="H163" s="125">
        <f>Mass_2_1!L69</f>
        <v>0</v>
      </c>
      <c r="I163" s="266"/>
      <c r="J163" s="45"/>
      <c r="K163" s="45"/>
      <c r="L163" s="264"/>
      <c r="M163" s="163" t="s">
        <v>392</v>
      </c>
      <c r="N163" s="125" t="e">
        <f>TEXT(Calcu!N40,Calcu!BB40)</f>
        <v>#DIV/0!</v>
      </c>
      <c r="O163" s="125" t="e">
        <f>TEXT(Calcu!O40,Calcu!BB40)</f>
        <v>#N/A</v>
      </c>
      <c r="P163" s="196">
        <f>Calcu!P40</f>
        <v>0</v>
      </c>
      <c r="Q163" s="125">
        <f>Calcu!Q40</f>
        <v>0</v>
      </c>
      <c r="R163" s="125">
        <f>Mass_2_1!L70</f>
        <v>0</v>
      </c>
      <c r="S163" s="266"/>
      <c r="T163" s="45"/>
      <c r="U163" s="45"/>
      <c r="V163" s="264"/>
      <c r="W163" s="163" t="s">
        <v>392</v>
      </c>
      <c r="X163" s="125" t="e">
        <f>TEXT(Calcu!N41,Calcu!BB41)</f>
        <v>#DIV/0!</v>
      </c>
      <c r="Y163" s="125" t="e">
        <f>TEXT(Calcu!O41,Calcu!BB41)</f>
        <v>#N/A</v>
      </c>
      <c r="Z163" s="196">
        <f>Calcu!P41</f>
        <v>0</v>
      </c>
      <c r="AA163" s="125">
        <f>Calcu!Q41</f>
        <v>0</v>
      </c>
      <c r="AB163" s="125">
        <f>Mass_2_1!L71</f>
        <v>0</v>
      </c>
      <c r="AC163" s="276"/>
    </row>
    <row r="164" spans="1:29" s="28" customFormat="1" ht="15" customHeight="1">
      <c r="A164" s="45"/>
      <c r="B164" s="264"/>
      <c r="C164" s="163" t="s">
        <v>236</v>
      </c>
      <c r="D164" s="125" t="e">
        <f ca="1">TEXT(Calcu!J39,Calcu!BB39)</f>
        <v>#DIV/0!</v>
      </c>
      <c r="E164" s="125" t="e">
        <f ca="1">Calcu!AP39</f>
        <v>#DIV/0!</v>
      </c>
      <c r="F164" s="196">
        <f>Calcu!F39</f>
        <v>0</v>
      </c>
      <c r="G164" s="125" t="e">
        <f ca="1">Calcu!AQ39</f>
        <v>#DIV/0!</v>
      </c>
      <c r="H164" s="45"/>
      <c r="I164" s="266"/>
      <c r="J164" s="45"/>
      <c r="K164" s="45"/>
      <c r="L164" s="264"/>
      <c r="M164" s="163" t="s">
        <v>236</v>
      </c>
      <c r="N164" s="125" t="e">
        <f ca="1">TEXT(Calcu!J40,Calcu!BB40)</f>
        <v>#DIV/0!</v>
      </c>
      <c r="O164" s="125" t="e">
        <f ca="1">Calcu!AP40</f>
        <v>#DIV/0!</v>
      </c>
      <c r="P164" s="196">
        <f>Calcu!F40</f>
        <v>0</v>
      </c>
      <c r="Q164" s="125" t="e">
        <f ca="1">Calcu!AQ40</f>
        <v>#DIV/0!</v>
      </c>
      <c r="R164" s="45"/>
      <c r="S164" s="266"/>
      <c r="T164" s="45"/>
      <c r="U164" s="45"/>
      <c r="V164" s="264"/>
      <c r="W164" s="163" t="s">
        <v>236</v>
      </c>
      <c r="X164" s="125" t="e">
        <f ca="1">TEXT(Calcu!J41,Calcu!BB41)</f>
        <v>#DIV/0!</v>
      </c>
      <c r="Y164" s="125" t="e">
        <f ca="1">Calcu!AP41</f>
        <v>#DIV/0!</v>
      </c>
      <c r="Z164" s="196">
        <f>Calcu!F41</f>
        <v>0</v>
      </c>
      <c r="AA164" s="125" t="e">
        <f ca="1">Calcu!AQ41</f>
        <v>#DIV/0!</v>
      </c>
      <c r="AC164" s="276"/>
    </row>
    <row r="165" spans="1:29" s="28" customFormat="1" ht="15" customHeight="1">
      <c r="A165" s="45"/>
      <c r="B165" s="264"/>
      <c r="C165" s="163" t="s">
        <v>393</v>
      </c>
      <c r="D165" s="125" t="e">
        <f>TEXT(Calcu!S39,Calcu!BB39)</f>
        <v>#DIV/0!</v>
      </c>
      <c r="E165" s="125" t="e">
        <f>TEXT(Calcu!T39,Calcu!BB39)</f>
        <v>#N/A</v>
      </c>
      <c r="F165" s="196">
        <f>Calcu!U39</f>
        <v>0</v>
      </c>
      <c r="G165" s="125">
        <f>Calcu!V39</f>
        <v>0</v>
      </c>
      <c r="H165" s="45"/>
      <c r="I165" s="266"/>
      <c r="J165" s="45"/>
      <c r="K165" s="45"/>
      <c r="L165" s="264"/>
      <c r="M165" s="163" t="s">
        <v>393</v>
      </c>
      <c r="N165" s="125" t="e">
        <f>TEXT(Calcu!S40,Calcu!BB40)</f>
        <v>#DIV/0!</v>
      </c>
      <c r="O165" s="125" t="e">
        <f>TEXT(Calcu!T40,Calcu!BB40)</f>
        <v>#N/A</v>
      </c>
      <c r="P165" s="196">
        <f>Calcu!U40</f>
        <v>0</v>
      </c>
      <c r="Q165" s="125">
        <f>Calcu!V40</f>
        <v>0</v>
      </c>
      <c r="R165" s="45"/>
      <c r="S165" s="266"/>
      <c r="T165" s="45"/>
      <c r="U165" s="45"/>
      <c r="V165" s="264"/>
      <c r="W165" s="163" t="s">
        <v>393</v>
      </c>
      <c r="X165" s="125" t="e">
        <f>TEXT(Calcu!S41,Calcu!BB41)</f>
        <v>#DIV/0!</v>
      </c>
      <c r="Y165" s="125" t="e">
        <f>TEXT(Calcu!T41,Calcu!BB41)</f>
        <v>#N/A</v>
      </c>
      <c r="Z165" s="196">
        <f>Calcu!U41</f>
        <v>0</v>
      </c>
      <c r="AA165" s="125">
        <f>Calcu!V41</f>
        <v>0</v>
      </c>
      <c r="AC165" s="276"/>
    </row>
    <row r="166" spans="1:29" s="28" customFormat="1" ht="15" customHeight="1">
      <c r="A166" s="45"/>
      <c r="B166" s="264"/>
      <c r="H166" s="45"/>
      <c r="I166" s="266"/>
      <c r="J166" s="45"/>
      <c r="K166" s="45"/>
      <c r="L166" s="264"/>
      <c r="R166" s="45"/>
      <c r="S166" s="266"/>
      <c r="T166" s="45"/>
      <c r="U166" s="45"/>
      <c r="V166" s="264"/>
      <c r="AC166" s="276"/>
    </row>
    <row r="167" spans="1:29" s="28" customFormat="1" ht="15" customHeight="1">
      <c r="A167" s="45"/>
      <c r="B167" s="264"/>
      <c r="C167" s="45" t="s">
        <v>634</v>
      </c>
      <c r="H167" s="45"/>
      <c r="I167" s="266"/>
      <c r="J167" s="45"/>
      <c r="K167" s="45"/>
      <c r="L167" s="264"/>
      <c r="M167" s="45" t="s">
        <v>634</v>
      </c>
      <c r="R167" s="45"/>
      <c r="S167" s="266"/>
      <c r="T167" s="45"/>
      <c r="U167" s="45"/>
      <c r="V167" s="264"/>
      <c r="W167" s="45" t="s">
        <v>634</v>
      </c>
      <c r="AC167" s="276"/>
    </row>
    <row r="168" spans="1:29" s="28" customFormat="1" ht="15" customHeight="1">
      <c r="A168" s="45"/>
      <c r="B168" s="264"/>
      <c r="C168" s="163"/>
      <c r="D168" s="163" t="s">
        <v>635</v>
      </c>
      <c r="E168" s="197"/>
      <c r="F168" s="163" t="s">
        <v>636</v>
      </c>
      <c r="G168" s="197"/>
      <c r="H168" s="163" t="s">
        <v>79</v>
      </c>
      <c r="I168" s="266"/>
      <c r="J168" s="45"/>
      <c r="K168" s="45"/>
      <c r="L168" s="264"/>
      <c r="M168" s="163"/>
      <c r="N168" s="163" t="s">
        <v>635</v>
      </c>
      <c r="O168" s="197"/>
      <c r="P168" s="163" t="s">
        <v>636</v>
      </c>
      <c r="Q168" s="197"/>
      <c r="R168" s="163" t="s">
        <v>79</v>
      </c>
      <c r="S168" s="266"/>
      <c r="T168" s="45"/>
      <c r="U168" s="45"/>
      <c r="V168" s="264"/>
      <c r="W168" s="163"/>
      <c r="X168" s="163" t="s">
        <v>635</v>
      </c>
      <c r="Y168" s="197"/>
      <c r="Z168" s="163" t="s">
        <v>636</v>
      </c>
      <c r="AA168" s="197"/>
      <c r="AB168" s="163" t="s">
        <v>79</v>
      </c>
      <c r="AC168" s="276"/>
    </row>
    <row r="169" spans="1:29" s="28" customFormat="1" ht="15" customHeight="1">
      <c r="A169" s="45"/>
      <c r="B169" s="264"/>
      <c r="C169" s="197" t="s">
        <v>394</v>
      </c>
      <c r="D169" s="125" t="str">
        <f ca="1">IF(TYPE(Calcu!BO126)=16,"",TEXT(Calcu!BM105,Calcu!BO126))</f>
        <v/>
      </c>
      <c r="E169" s="197" t="s">
        <v>395</v>
      </c>
      <c r="F169" s="125" t="str">
        <f ca="1">IF(TYPE(Calcu!BO126)=16,"",TEXT(Calcu!BN105,Calcu!BO126))</f>
        <v/>
      </c>
      <c r="G169" s="197" t="s">
        <v>422</v>
      </c>
      <c r="H169" s="125" t="str">
        <f ca="1">IF(TYPE(Calcu!BO126)=16,"",TEXT(Calcu!BO105,Calcu!BO126))</f>
        <v/>
      </c>
      <c r="I169" s="266"/>
      <c r="J169" s="45"/>
      <c r="K169" s="45"/>
      <c r="L169" s="264"/>
      <c r="M169" s="197" t="s">
        <v>394</v>
      </c>
      <c r="N169" s="125" t="str">
        <f ca="1">IF(TYPE(Calcu!BR126)=16,"",TEXT(Calcu!BP105,Calcu!BR126))</f>
        <v/>
      </c>
      <c r="O169" s="197" t="s">
        <v>395</v>
      </c>
      <c r="P169" s="125" t="str">
        <f ca="1">IF(TYPE(Calcu!BR126)=16,"",TEXT(Calcu!BQ105,Calcu!BR126))</f>
        <v/>
      </c>
      <c r="Q169" s="197" t="s">
        <v>396</v>
      </c>
      <c r="R169" s="125" t="str">
        <f ca="1">IF(TYPE(Calcu!BR126)=16,"",TEXT(Calcu!BR105,Calcu!BR126))</f>
        <v/>
      </c>
      <c r="S169" s="266"/>
      <c r="T169" s="45"/>
      <c r="U169" s="45"/>
      <c r="V169" s="264"/>
      <c r="W169" s="197" t="s">
        <v>394</v>
      </c>
      <c r="X169" s="125" t="str">
        <f ca="1">IF(TYPE(Calcu!BU126)=16,"",TEXT(Calcu!BS105,Calcu!BU126))</f>
        <v/>
      </c>
      <c r="Y169" s="197" t="s">
        <v>395</v>
      </c>
      <c r="Z169" s="125" t="str">
        <f ca="1">IF(TYPE(Calcu!BU126)=16,"",TEXT(Calcu!BT105,Calcu!BU126))</f>
        <v/>
      </c>
      <c r="AA169" s="197" t="s">
        <v>396</v>
      </c>
      <c r="AB169" s="125" t="str">
        <f ca="1">IF(TYPE(Calcu!BU126)=16,"",TEXT(Calcu!BU105,Calcu!BU126))</f>
        <v/>
      </c>
      <c r="AC169" s="276"/>
    </row>
    <row r="170" spans="1:29" s="28" customFormat="1" ht="15" customHeight="1">
      <c r="A170" s="45"/>
      <c r="B170" s="264"/>
      <c r="C170" s="197" t="s">
        <v>397</v>
      </c>
      <c r="D170" s="125" t="str">
        <f ca="1">IF(TYPE(Calcu!BO126)=16,"",TEXT(Calcu!BM106,Calcu!BO126))</f>
        <v/>
      </c>
      <c r="E170" s="197" t="s">
        <v>398</v>
      </c>
      <c r="F170" s="125" t="str">
        <f ca="1">IF(TYPE(Calcu!BO126)=16,"",TEXT(Calcu!BN106,Calcu!BO126))</f>
        <v/>
      </c>
      <c r="G170" s="197" t="s">
        <v>399</v>
      </c>
      <c r="H170" s="125" t="str">
        <f ca="1">IF(TYPE(Calcu!BO126)=16,"",TEXT(Calcu!BO106,Calcu!BO126))</f>
        <v/>
      </c>
      <c r="I170" s="266"/>
      <c r="J170" s="45"/>
      <c r="K170" s="45"/>
      <c r="L170" s="264"/>
      <c r="M170" s="197" t="s">
        <v>397</v>
      </c>
      <c r="N170" s="125" t="str">
        <f ca="1">IF(TYPE(Calcu!BR126)=16,"",TEXT(Calcu!BP106,Calcu!BR126))</f>
        <v/>
      </c>
      <c r="O170" s="197" t="s">
        <v>398</v>
      </c>
      <c r="P170" s="125" t="str">
        <f ca="1">IF(TYPE(Calcu!BR126)=16,"",TEXT(Calcu!BQ106,Calcu!BR126))</f>
        <v/>
      </c>
      <c r="Q170" s="197" t="s">
        <v>399</v>
      </c>
      <c r="R170" s="125" t="str">
        <f ca="1">IF(TYPE(Calcu!BR126)=16,"",TEXT(Calcu!BR106,Calcu!BR126))</f>
        <v/>
      </c>
      <c r="S170" s="266"/>
      <c r="T170" s="45"/>
      <c r="U170" s="45"/>
      <c r="V170" s="264"/>
      <c r="W170" s="197" t="s">
        <v>397</v>
      </c>
      <c r="X170" s="125" t="str">
        <f ca="1">IF(TYPE(Calcu!BU126)=16,"",TEXT(Calcu!BS106,Calcu!BU126))</f>
        <v/>
      </c>
      <c r="Y170" s="197" t="s">
        <v>398</v>
      </c>
      <c r="Z170" s="125" t="str">
        <f ca="1">IF(TYPE(Calcu!BU126)=16,"",TEXT(Calcu!BT106,Calcu!BU126))</f>
        <v/>
      </c>
      <c r="AA170" s="197" t="s">
        <v>399</v>
      </c>
      <c r="AB170" s="125" t="str">
        <f ca="1">IF(TYPE(Calcu!BU126)=16,"",TEXT(Calcu!BU106,Calcu!BU126))</f>
        <v/>
      </c>
      <c r="AC170" s="276"/>
    </row>
    <row r="171" spans="1:29" s="28" customFormat="1" ht="15" customHeight="1">
      <c r="A171" s="45"/>
      <c r="B171" s="264"/>
      <c r="C171" s="197" t="s">
        <v>400</v>
      </c>
      <c r="D171" s="125" t="str">
        <f ca="1">IF(TYPE(Calcu!BO126)=16,"",TEXT(Calcu!BM107,Calcu!BO126))</f>
        <v/>
      </c>
      <c r="E171" s="197" t="s">
        <v>401</v>
      </c>
      <c r="F171" s="125" t="str">
        <f ca="1">IF(TYPE(Calcu!BO126)=16,"",TEXT(Calcu!BN107,Calcu!BO126))</f>
        <v/>
      </c>
      <c r="G171" s="197" t="s">
        <v>402</v>
      </c>
      <c r="H171" s="125" t="str">
        <f ca="1">IF(TYPE(Calcu!BO126)=16,"",TEXT(Calcu!BO107,Calcu!BO126))</f>
        <v/>
      </c>
      <c r="I171" s="266"/>
      <c r="J171" s="45"/>
      <c r="K171" s="45"/>
      <c r="L171" s="264"/>
      <c r="M171" s="197" t="s">
        <v>400</v>
      </c>
      <c r="N171" s="125" t="str">
        <f ca="1">IF(TYPE(Calcu!BR126)=16,"",TEXT(Calcu!BP107,Calcu!BR126))</f>
        <v/>
      </c>
      <c r="O171" s="197" t="s">
        <v>401</v>
      </c>
      <c r="P171" s="125" t="str">
        <f ca="1">IF(TYPE(Calcu!BR126)=16,"",TEXT(Calcu!BQ107,Calcu!BR126))</f>
        <v/>
      </c>
      <c r="Q171" s="197" t="s">
        <v>402</v>
      </c>
      <c r="R171" s="125" t="str">
        <f ca="1">IF(TYPE(Calcu!BR126)=16,"",TEXT(Calcu!BR107,Calcu!BR126))</f>
        <v/>
      </c>
      <c r="S171" s="266"/>
      <c r="T171" s="45"/>
      <c r="U171" s="45"/>
      <c r="V171" s="264"/>
      <c r="W171" s="197" t="s">
        <v>400</v>
      </c>
      <c r="X171" s="125" t="str">
        <f ca="1">IF(TYPE(Calcu!BU126)=16,"",TEXT(Calcu!BS107,Calcu!BU126))</f>
        <v/>
      </c>
      <c r="Y171" s="197" t="s">
        <v>401</v>
      </c>
      <c r="Z171" s="125" t="str">
        <f ca="1">IF(TYPE(Calcu!BU126)=16,"",TEXT(Calcu!BT107,Calcu!BU126))</f>
        <v/>
      </c>
      <c r="AA171" s="197" t="s">
        <v>402</v>
      </c>
      <c r="AB171" s="125" t="str">
        <f ca="1">IF(TYPE(Calcu!BU126)=16,"",TEXT(Calcu!BU107,Calcu!BU126))</f>
        <v/>
      </c>
      <c r="AC171" s="276"/>
    </row>
    <row r="172" spans="1:29" s="28" customFormat="1" ht="15" customHeight="1">
      <c r="A172" s="45"/>
      <c r="B172" s="264"/>
      <c r="C172" s="197" t="s">
        <v>403</v>
      </c>
      <c r="D172" s="125" t="str">
        <f ca="1">IF(TYPE(Calcu!BO126)=16,"",TEXT(Calcu!BM108,Calcu!BO126))</f>
        <v/>
      </c>
      <c r="E172" s="197" t="s">
        <v>404</v>
      </c>
      <c r="F172" s="125" t="str">
        <f ca="1">IF(TYPE(Calcu!BO126)=16,"",TEXT(Calcu!BN108,Calcu!BO126))</f>
        <v/>
      </c>
      <c r="G172" s="197" t="s">
        <v>405</v>
      </c>
      <c r="H172" s="125" t="str">
        <f ca="1">IF(TYPE(Calcu!BO126)=16,"",TEXT(Calcu!BO108,Calcu!BO126))</f>
        <v/>
      </c>
      <c r="I172" s="266"/>
      <c r="J172" s="45"/>
      <c r="K172" s="45"/>
      <c r="L172" s="264"/>
      <c r="M172" s="197" t="s">
        <v>403</v>
      </c>
      <c r="N172" s="125" t="str">
        <f ca="1">IF(TYPE(Calcu!BR126)=16,"",TEXT(Calcu!BP108,Calcu!BR126))</f>
        <v/>
      </c>
      <c r="O172" s="197" t="s">
        <v>404</v>
      </c>
      <c r="P172" s="125" t="str">
        <f ca="1">IF(TYPE(Calcu!BR126)=16,"",TEXT(Calcu!BQ108,Calcu!BR126))</f>
        <v/>
      </c>
      <c r="Q172" s="197" t="s">
        <v>405</v>
      </c>
      <c r="R172" s="125" t="str">
        <f ca="1">IF(TYPE(Calcu!BR126)=16,"",TEXT(Calcu!BR108,Calcu!BR126))</f>
        <v/>
      </c>
      <c r="S172" s="266"/>
      <c r="T172" s="45"/>
      <c r="U172" s="45"/>
      <c r="V172" s="264"/>
      <c r="W172" s="197" t="s">
        <v>403</v>
      </c>
      <c r="X172" s="125" t="str">
        <f ca="1">IF(TYPE(Calcu!BU126)=16,"",TEXT(Calcu!BS108,Calcu!BU126))</f>
        <v/>
      </c>
      <c r="Y172" s="197" t="s">
        <v>404</v>
      </c>
      <c r="Z172" s="125" t="str">
        <f ca="1">IF(TYPE(Calcu!BU126)=16,"",TEXT(Calcu!BT108,Calcu!BU126))</f>
        <v/>
      </c>
      <c r="AA172" s="197" t="s">
        <v>405</v>
      </c>
      <c r="AB172" s="125" t="str">
        <f ca="1">IF(TYPE(Calcu!BU126)=16,"",TEXT(Calcu!BU108,Calcu!BU126))</f>
        <v/>
      </c>
      <c r="AC172" s="276"/>
    </row>
    <row r="173" spans="1:29" s="28" customFormat="1" ht="15" customHeight="1">
      <c r="A173" s="45"/>
      <c r="B173" s="264"/>
      <c r="C173" s="197" t="s">
        <v>406</v>
      </c>
      <c r="D173" s="125" t="str">
        <f ca="1">IF(TYPE(Calcu!BO126)=16,"",TEXT(Calcu!BM109,Calcu!BO126))</f>
        <v/>
      </c>
      <c r="E173" s="197" t="s">
        <v>407</v>
      </c>
      <c r="F173" s="125" t="str">
        <f ca="1">IF(TYPE(Calcu!BO126)=16,"",TEXT(Calcu!BN109,Calcu!BO126))</f>
        <v/>
      </c>
      <c r="G173" s="197" t="s">
        <v>408</v>
      </c>
      <c r="H173" s="125" t="str">
        <f ca="1">IF(TYPE(Calcu!BO126)=16,"",TEXT(Calcu!BO109,Calcu!BO126))</f>
        <v/>
      </c>
      <c r="I173" s="266"/>
      <c r="J173" s="45"/>
      <c r="K173" s="45"/>
      <c r="L173" s="264"/>
      <c r="M173" s="197" t="s">
        <v>406</v>
      </c>
      <c r="N173" s="125" t="str">
        <f ca="1">IF(TYPE(Calcu!BR126)=16,"",TEXT(Calcu!BP109,Calcu!BR126))</f>
        <v/>
      </c>
      <c r="O173" s="197" t="s">
        <v>407</v>
      </c>
      <c r="P173" s="125" t="str">
        <f ca="1">IF(TYPE(Calcu!BR126)=16,"",TEXT(Calcu!BQ109,Calcu!BR126))</f>
        <v/>
      </c>
      <c r="Q173" s="197" t="s">
        <v>408</v>
      </c>
      <c r="R173" s="125" t="str">
        <f ca="1">IF(TYPE(Calcu!BR126)=16,"",TEXT(Calcu!BR109,Calcu!BR126))</f>
        <v/>
      </c>
      <c r="S173" s="266"/>
      <c r="T173" s="45"/>
      <c r="U173" s="45"/>
      <c r="V173" s="264"/>
      <c r="W173" s="197" t="s">
        <v>406</v>
      </c>
      <c r="X173" s="125" t="str">
        <f ca="1">IF(TYPE(Calcu!BU126)=16,"",TEXT(Calcu!BS109,Calcu!BU126))</f>
        <v/>
      </c>
      <c r="Y173" s="197" t="s">
        <v>407</v>
      </c>
      <c r="Z173" s="125" t="str">
        <f ca="1">IF(TYPE(Calcu!BU126)=16,"",TEXT(Calcu!BT109,Calcu!BU126))</f>
        <v/>
      </c>
      <c r="AA173" s="197" t="s">
        <v>408</v>
      </c>
      <c r="AB173" s="125" t="str">
        <f ca="1">IF(TYPE(Calcu!BU126)=16,"",TEXT(Calcu!BU109,Calcu!BU126))</f>
        <v/>
      </c>
      <c r="AC173" s="276"/>
    </row>
    <row r="174" spans="1:29" s="28" customFormat="1" ht="15" customHeight="1">
      <c r="A174" s="45"/>
      <c r="B174" s="264"/>
      <c r="C174" s="197" t="s">
        <v>409</v>
      </c>
      <c r="D174" s="125" t="str">
        <f ca="1">IF(TYPE(Calcu!BO126)=16,"",TEXT(Calcu!BM110,Calcu!BO126))</f>
        <v/>
      </c>
      <c r="E174" s="197" t="s">
        <v>410</v>
      </c>
      <c r="F174" s="125" t="str">
        <f ca="1">IF(TYPE(Calcu!BO126)=16,"",TEXT(Calcu!BN110,Calcu!BO126))</f>
        <v/>
      </c>
      <c r="G174" s="197" t="s">
        <v>396</v>
      </c>
      <c r="H174" s="125" t="str">
        <f ca="1">IF(TYPE(Calcu!BO126)=16,"",TEXT(Calcu!BO110,Calcu!BO126))</f>
        <v/>
      </c>
      <c r="I174" s="266"/>
      <c r="J174" s="45"/>
      <c r="K174" s="45"/>
      <c r="L174" s="264"/>
      <c r="M174" s="197" t="s">
        <v>409</v>
      </c>
      <c r="N174" s="125" t="str">
        <f ca="1">IF(TYPE(Calcu!BR126)=16,"",TEXT(Calcu!BP110,Calcu!BR126))</f>
        <v/>
      </c>
      <c r="O174" s="197" t="s">
        <v>410</v>
      </c>
      <c r="P174" s="125" t="str">
        <f ca="1">IF(TYPE(Calcu!BR126)=16,"",TEXT(Calcu!BQ110,Calcu!BR126))</f>
        <v/>
      </c>
      <c r="Q174" s="197" t="s">
        <v>422</v>
      </c>
      <c r="R174" s="125" t="str">
        <f ca="1">IF(TYPE(Calcu!BR126)=16,"",TEXT(Calcu!BR110,Calcu!BR126))</f>
        <v/>
      </c>
      <c r="S174" s="266"/>
      <c r="T174" s="45"/>
      <c r="U174" s="45"/>
      <c r="V174" s="264"/>
      <c r="W174" s="197" t="s">
        <v>409</v>
      </c>
      <c r="X174" s="125" t="str">
        <f ca="1">IF(TYPE(Calcu!BU126)=16,"",TEXT(Calcu!BS110,Calcu!BU126))</f>
        <v/>
      </c>
      <c r="Y174" s="197" t="s">
        <v>410</v>
      </c>
      <c r="Z174" s="125" t="str">
        <f ca="1">IF(TYPE(Calcu!BU126)=16,"",TEXT(Calcu!BT110,Calcu!BU126))</f>
        <v/>
      </c>
      <c r="AA174" s="197" t="s">
        <v>422</v>
      </c>
      <c r="AB174" s="125" t="str">
        <f ca="1">IF(TYPE(Calcu!BU126)=16,"",TEXT(Calcu!BU110,Calcu!BU126))</f>
        <v/>
      </c>
      <c r="AC174" s="276"/>
    </row>
    <row r="175" spans="1:29" s="28" customFormat="1" ht="15" customHeight="1">
      <c r="A175" s="45"/>
      <c r="B175" s="264"/>
      <c r="C175" s="197" t="s">
        <v>411</v>
      </c>
      <c r="D175" s="125" t="str">
        <f ca="1">IF(TYPE(Calcu!BO126)=16,"",TEXT(Calcu!BM111,Calcu!BO126))</f>
        <v/>
      </c>
      <c r="E175" s="197" t="s">
        <v>412</v>
      </c>
      <c r="F175" s="125" t="str">
        <f ca="1">IF(TYPE(Calcu!BO126)=16,"",TEXT(Calcu!BN111,Calcu!BO126))</f>
        <v/>
      </c>
      <c r="I175" s="266"/>
      <c r="J175" s="45"/>
      <c r="K175" s="45"/>
      <c r="L175" s="264"/>
      <c r="M175" s="197" t="s">
        <v>411</v>
      </c>
      <c r="N175" s="125" t="str">
        <f ca="1">IF(TYPE(Calcu!BR126)=16,"",TEXT(Calcu!BP111,Calcu!BR126))</f>
        <v/>
      </c>
      <c r="O175" s="197" t="s">
        <v>412</v>
      </c>
      <c r="P175" s="125" t="str">
        <f ca="1">IF(TYPE(Calcu!BR126)=16,"",TEXT(Calcu!BQ111,Calcu!BR126))</f>
        <v/>
      </c>
      <c r="S175" s="266"/>
      <c r="T175" s="45"/>
      <c r="U175" s="45"/>
      <c r="V175" s="264"/>
      <c r="W175" s="197" t="s">
        <v>411</v>
      </c>
      <c r="X175" s="125" t="str">
        <f ca="1">IF(TYPE(Calcu!BU126)=16,"",TEXT(Calcu!BS111,Calcu!BU126))</f>
        <v/>
      </c>
      <c r="Y175" s="197" t="s">
        <v>412</v>
      </c>
      <c r="Z175" s="125" t="str">
        <f ca="1">IF(TYPE(Calcu!BU126)=16,"",TEXT(Calcu!BT111,Calcu!BU126))</f>
        <v/>
      </c>
      <c r="AC175" s="276"/>
    </row>
    <row r="176" spans="1:29" s="28" customFormat="1" ht="15" customHeight="1">
      <c r="A176" s="45"/>
      <c r="B176" s="264"/>
      <c r="C176" s="197" t="s">
        <v>413</v>
      </c>
      <c r="D176" s="125" t="str">
        <f ca="1">IF(TYPE(Calcu!BO126)=16,"",TEXT(Calcu!BM112,Calcu!BO126))</f>
        <v/>
      </c>
      <c r="E176" s="197" t="s">
        <v>414</v>
      </c>
      <c r="F176" s="125" t="str">
        <f ca="1">IF(TYPE(Calcu!BO126)=16,"",TEXT(Calcu!BN112,Calcu!BO126))</f>
        <v/>
      </c>
      <c r="I176" s="266"/>
      <c r="J176" s="45"/>
      <c r="K176" s="45"/>
      <c r="L176" s="264"/>
      <c r="M176" s="197" t="s">
        <v>413</v>
      </c>
      <c r="N176" s="125" t="str">
        <f ca="1">IF(TYPE(Calcu!BR126)=16,"",TEXT(Calcu!BP112,Calcu!BR126))</f>
        <v/>
      </c>
      <c r="O176" s="197" t="s">
        <v>414</v>
      </c>
      <c r="P176" s="125" t="str">
        <f ca="1">IF(TYPE(Calcu!BR126)=16,"",TEXT(Calcu!BQ112,Calcu!BR126))</f>
        <v/>
      </c>
      <c r="S176" s="266"/>
      <c r="T176" s="45"/>
      <c r="U176" s="45"/>
      <c r="V176" s="264"/>
      <c r="W176" s="197" t="s">
        <v>413</v>
      </c>
      <c r="X176" s="125" t="str">
        <f ca="1">IF(TYPE(Calcu!BU126)=16,"",TEXT(Calcu!BS112,Calcu!BU126))</f>
        <v/>
      </c>
      <c r="Y176" s="197" t="s">
        <v>414</v>
      </c>
      <c r="Z176" s="125" t="str">
        <f ca="1">IF(TYPE(Calcu!BU126)=16,"",TEXT(Calcu!BT112,Calcu!BU126))</f>
        <v/>
      </c>
      <c r="AC176" s="276"/>
    </row>
    <row r="177" spans="1:29" s="28" customFormat="1" ht="15" customHeight="1">
      <c r="A177" s="45"/>
      <c r="B177" s="264"/>
      <c r="C177" s="197" t="s">
        <v>415</v>
      </c>
      <c r="D177" s="125" t="str">
        <f ca="1">IF(TYPE(Calcu!BO126)=16,"",TEXT(Calcu!BM113,Calcu!BO126))</f>
        <v/>
      </c>
      <c r="E177" s="197" t="s">
        <v>416</v>
      </c>
      <c r="F177" s="125" t="str">
        <f ca="1">IF(TYPE(Calcu!BO126)=16,"",TEXT(Calcu!BN113,Calcu!BO126))</f>
        <v/>
      </c>
      <c r="I177" s="266"/>
      <c r="J177" s="45"/>
      <c r="K177" s="45"/>
      <c r="L177" s="264"/>
      <c r="M177" s="197" t="s">
        <v>415</v>
      </c>
      <c r="N177" s="125" t="str">
        <f ca="1">IF(TYPE(Calcu!BR126)=16,"",TEXT(Calcu!BP113,Calcu!BR126))</f>
        <v/>
      </c>
      <c r="O177" s="197" t="s">
        <v>416</v>
      </c>
      <c r="P177" s="125" t="str">
        <f ca="1">IF(TYPE(Calcu!BR126)=16,"",TEXT(Calcu!BQ113,Calcu!BR126))</f>
        <v/>
      </c>
      <c r="S177" s="266"/>
      <c r="T177" s="45"/>
      <c r="U177" s="45"/>
      <c r="V177" s="264"/>
      <c r="W177" s="197" t="s">
        <v>415</v>
      </c>
      <c r="X177" s="125" t="str">
        <f ca="1">IF(TYPE(Calcu!BU126)=16,"",TEXT(Calcu!BS113,Calcu!BU126))</f>
        <v/>
      </c>
      <c r="Y177" s="197" t="s">
        <v>416</v>
      </c>
      <c r="Z177" s="125" t="str">
        <f ca="1">IF(TYPE(Calcu!BU126)=16,"",TEXT(Calcu!BT113,Calcu!BU126))</f>
        <v/>
      </c>
      <c r="AC177" s="276"/>
    </row>
    <row r="178" spans="1:29" s="28" customFormat="1" ht="15" customHeight="1">
      <c r="A178" s="45"/>
      <c r="B178" s="264"/>
      <c r="C178" s="197" t="s">
        <v>417</v>
      </c>
      <c r="D178" s="125" t="str">
        <f ca="1">IF(TYPE(Calcu!BO126)=16,"",TEXT(Calcu!BM114,Calcu!BO126))</f>
        <v/>
      </c>
      <c r="E178" s="197" t="s">
        <v>418</v>
      </c>
      <c r="F178" s="125" t="str">
        <f ca="1">IF(TYPE(Calcu!BO126)=16,"",TEXT(Calcu!BN114,Calcu!BO126))</f>
        <v/>
      </c>
      <c r="I178" s="266"/>
      <c r="J178" s="45"/>
      <c r="K178" s="45"/>
      <c r="L178" s="264"/>
      <c r="M178" s="197" t="s">
        <v>417</v>
      </c>
      <c r="N178" s="125" t="str">
        <f ca="1">IF(TYPE(Calcu!BR126)=16,"",TEXT(Calcu!BP114,Calcu!BR126))</f>
        <v/>
      </c>
      <c r="O178" s="197" t="s">
        <v>418</v>
      </c>
      <c r="P178" s="125" t="str">
        <f ca="1">IF(TYPE(Calcu!BR126)=16,"",TEXT(Calcu!BQ114,Calcu!BR126))</f>
        <v/>
      </c>
      <c r="S178" s="266"/>
      <c r="T178" s="45"/>
      <c r="U178" s="45"/>
      <c r="V178" s="264"/>
      <c r="W178" s="197" t="s">
        <v>417</v>
      </c>
      <c r="X178" s="125" t="str">
        <f ca="1">IF(TYPE(Calcu!BU126)=16,"",TEXT(Calcu!BS114,Calcu!BU126))</f>
        <v/>
      </c>
      <c r="Y178" s="197" t="s">
        <v>418</v>
      </c>
      <c r="Z178" s="125" t="str">
        <f ca="1">IF(TYPE(Calcu!BU126)=16,"",TEXT(Calcu!BT114,Calcu!BU126))</f>
        <v/>
      </c>
      <c r="AC178" s="276"/>
    </row>
    <row r="179" spans="1:29" s="28" customFormat="1" ht="15" customHeight="1">
      <c r="A179" s="45"/>
      <c r="B179" s="264"/>
      <c r="C179" s="197" t="s">
        <v>419</v>
      </c>
      <c r="D179" s="125" t="str">
        <f ca="1">IF(TYPE(Calcu!BO126)=16,"",TEXT(Calcu!BM115,Calcu!BO126))</f>
        <v/>
      </c>
      <c r="E179" s="197" t="s">
        <v>420</v>
      </c>
      <c r="F179" s="125" t="str">
        <f ca="1">IF(TYPE(Calcu!BO126)=16,"",TEXT(Calcu!BN115,Calcu!BO126))</f>
        <v/>
      </c>
      <c r="I179" s="266"/>
      <c r="J179" s="45"/>
      <c r="K179" s="45"/>
      <c r="L179" s="264"/>
      <c r="M179" s="197" t="s">
        <v>419</v>
      </c>
      <c r="N179" s="125" t="str">
        <f ca="1">IF(TYPE(Calcu!BR126)=16,"",TEXT(Calcu!BP115,Calcu!BR126))</f>
        <v/>
      </c>
      <c r="O179" s="197" t="s">
        <v>420</v>
      </c>
      <c r="P179" s="125" t="str">
        <f ca="1">IF(TYPE(Calcu!BR126)=16,"",TEXT(Calcu!BQ115,Calcu!BR126))</f>
        <v/>
      </c>
      <c r="S179" s="266"/>
      <c r="T179" s="45"/>
      <c r="U179" s="45"/>
      <c r="V179" s="264"/>
      <c r="W179" s="197" t="s">
        <v>419</v>
      </c>
      <c r="X179" s="125" t="str">
        <f ca="1">IF(TYPE(Calcu!BU126)=16,"",TEXT(Calcu!BS115,Calcu!BU126))</f>
        <v/>
      </c>
      <c r="Y179" s="197" t="s">
        <v>420</v>
      </c>
      <c r="Z179" s="125" t="str">
        <f ca="1">IF(TYPE(Calcu!BU126)=16,"",TEXT(Calcu!BT115,Calcu!BU126))</f>
        <v/>
      </c>
      <c r="AC179" s="276"/>
    </row>
    <row r="180" spans="1:29" s="28" customFormat="1" ht="15" customHeight="1">
      <c r="A180" s="45"/>
      <c r="B180" s="264"/>
      <c r="C180" s="197" t="s">
        <v>421</v>
      </c>
      <c r="D180" s="125" t="str">
        <f ca="1">IF(TYPE(Calcu!BO126)=16,"",TEXT(Calcu!BM116,Calcu!BO126))</f>
        <v/>
      </c>
      <c r="I180" s="266"/>
      <c r="J180" s="45"/>
      <c r="K180" s="45"/>
      <c r="L180" s="264"/>
      <c r="M180" s="197" t="s">
        <v>421</v>
      </c>
      <c r="N180" s="125" t="str">
        <f ca="1">IF(TYPE(Calcu!BR126)=16,"",TEXT(Calcu!BP116,Calcu!BR126))</f>
        <v/>
      </c>
      <c r="S180" s="266"/>
      <c r="T180" s="45"/>
      <c r="U180" s="45"/>
      <c r="V180" s="264"/>
      <c r="W180" s="197" t="s">
        <v>421</v>
      </c>
      <c r="X180" s="125" t="str">
        <f ca="1">IF(TYPE(Calcu!BU126)=16,"",TEXT(Calcu!BS116,Calcu!BU126))</f>
        <v/>
      </c>
      <c r="AC180" s="276"/>
    </row>
    <row r="181" spans="1:29" s="28" customFormat="1" ht="15" customHeight="1">
      <c r="A181" s="45"/>
      <c r="B181" s="267"/>
      <c r="C181" s="268"/>
      <c r="D181" s="268"/>
      <c r="E181" s="268"/>
      <c r="F181" s="268"/>
      <c r="G181" s="268"/>
      <c r="H181" s="269"/>
      <c r="I181" s="270"/>
      <c r="J181" s="45"/>
      <c r="K181" s="45"/>
      <c r="L181" s="267"/>
      <c r="M181" s="268"/>
      <c r="N181" s="268"/>
      <c r="O181" s="268"/>
      <c r="P181" s="268"/>
      <c r="Q181" s="268"/>
      <c r="R181" s="269"/>
      <c r="S181" s="270"/>
      <c r="T181" s="45"/>
      <c r="U181" s="45"/>
      <c r="V181" s="267"/>
      <c r="W181" s="268"/>
      <c r="X181" s="268"/>
      <c r="Y181" s="268"/>
      <c r="Z181" s="268"/>
      <c r="AA181" s="268"/>
      <c r="AB181" s="268"/>
      <c r="AC181" s="279"/>
    </row>
    <row r="182" spans="1:29" s="28" customFormat="1" ht="15" customHeight="1">
      <c r="A182" s="45"/>
      <c r="B182" s="280"/>
      <c r="C182" s="273"/>
      <c r="D182" s="273"/>
      <c r="E182" s="273"/>
      <c r="F182" s="273"/>
      <c r="G182" s="273"/>
      <c r="H182" s="281"/>
      <c r="I182" s="282"/>
      <c r="J182" s="45"/>
      <c r="K182" s="45"/>
      <c r="L182" s="280"/>
      <c r="M182" s="273"/>
      <c r="N182" s="273"/>
      <c r="O182" s="273"/>
      <c r="P182" s="273"/>
      <c r="Q182" s="273"/>
      <c r="R182" s="281"/>
      <c r="S182" s="282"/>
      <c r="T182" s="45"/>
      <c r="U182" s="45"/>
      <c r="V182" s="280"/>
      <c r="W182" s="273"/>
      <c r="X182" s="273"/>
      <c r="Y182" s="273"/>
      <c r="Z182" s="273"/>
      <c r="AA182" s="273"/>
      <c r="AB182" s="273"/>
      <c r="AC182" s="274"/>
    </row>
    <row r="183" spans="1:29" s="28" customFormat="1" ht="15" customHeight="1">
      <c r="A183" s="45"/>
      <c r="B183" s="264"/>
      <c r="C183" s="45" t="s">
        <v>387</v>
      </c>
      <c r="H183" s="45"/>
      <c r="I183" s="266"/>
      <c r="J183" s="45"/>
      <c r="K183" s="45"/>
      <c r="L183" s="264"/>
      <c r="M183" s="45" t="s">
        <v>387</v>
      </c>
      <c r="R183" s="45"/>
      <c r="S183" s="266"/>
      <c r="T183" s="45"/>
      <c r="U183" s="45"/>
      <c r="V183" s="264"/>
      <c r="W183" s="45" t="s">
        <v>387</v>
      </c>
      <c r="AC183" s="276"/>
    </row>
    <row r="184" spans="1:29" s="28" customFormat="1" ht="15" customHeight="1">
      <c r="A184" s="45"/>
      <c r="B184" s="264"/>
      <c r="C184" s="163"/>
      <c r="D184" s="127" t="s">
        <v>388</v>
      </c>
      <c r="E184" s="127" t="s">
        <v>389</v>
      </c>
      <c r="F184" s="127" t="s">
        <v>175</v>
      </c>
      <c r="G184" s="127" t="s">
        <v>390</v>
      </c>
      <c r="H184" s="127" t="s">
        <v>391</v>
      </c>
      <c r="I184" s="266"/>
      <c r="J184" s="45"/>
      <c r="K184" s="45"/>
      <c r="L184" s="264"/>
      <c r="M184" s="163"/>
      <c r="N184" s="127" t="s">
        <v>426</v>
      </c>
      <c r="O184" s="127" t="s">
        <v>423</v>
      </c>
      <c r="P184" s="127" t="s">
        <v>175</v>
      </c>
      <c r="Q184" s="127" t="s">
        <v>390</v>
      </c>
      <c r="R184" s="127" t="s">
        <v>425</v>
      </c>
      <c r="S184" s="266"/>
      <c r="T184" s="45"/>
      <c r="U184" s="45"/>
      <c r="V184" s="264"/>
      <c r="W184" s="163"/>
      <c r="X184" s="127" t="s">
        <v>388</v>
      </c>
      <c r="Y184" s="127" t="s">
        <v>423</v>
      </c>
      <c r="Z184" s="127" t="s">
        <v>175</v>
      </c>
      <c r="AA184" s="127" t="s">
        <v>390</v>
      </c>
      <c r="AB184" s="127" t="s">
        <v>391</v>
      </c>
      <c r="AC184" s="276"/>
    </row>
    <row r="185" spans="1:29" s="28" customFormat="1" ht="15" customHeight="1">
      <c r="A185" s="45"/>
      <c r="B185" s="264"/>
      <c r="C185" s="163" t="s">
        <v>427</v>
      </c>
      <c r="D185" s="125" t="e">
        <f>TEXT(Calcu!N42,Calcu!BB42)</f>
        <v>#DIV/0!</v>
      </c>
      <c r="E185" s="125" t="e">
        <f>TEXT(Calcu!O42,Calcu!BB42)</f>
        <v>#N/A</v>
      </c>
      <c r="F185" s="196">
        <f>Calcu!P42</f>
        <v>0</v>
      </c>
      <c r="G185" s="125">
        <f>Calcu!Q42</f>
        <v>0</v>
      </c>
      <c r="H185" s="125">
        <f>Mass_2_1!L72</f>
        <v>0</v>
      </c>
      <c r="I185" s="266"/>
      <c r="J185" s="45"/>
      <c r="K185" s="45"/>
      <c r="L185" s="264"/>
      <c r="M185" s="163" t="s">
        <v>392</v>
      </c>
      <c r="N185" s="125" t="e">
        <f>TEXT(Calcu!N43,Calcu!BB43)</f>
        <v>#DIV/0!</v>
      </c>
      <c r="O185" s="125" t="e">
        <f>TEXT(Calcu!O43,Calcu!BB43)</f>
        <v>#N/A</v>
      </c>
      <c r="P185" s="196">
        <f>Calcu!P43</f>
        <v>0</v>
      </c>
      <c r="Q185" s="125">
        <f>Calcu!Q43</f>
        <v>0</v>
      </c>
      <c r="R185" s="125">
        <f>Mass_2_1!L73</f>
        <v>0</v>
      </c>
      <c r="S185" s="266"/>
      <c r="T185" s="45"/>
      <c r="U185" s="45"/>
      <c r="V185" s="264"/>
      <c r="W185" s="163" t="s">
        <v>392</v>
      </c>
      <c r="X185" s="125" t="e">
        <f>TEXT(Calcu!N44,Calcu!BB44)</f>
        <v>#DIV/0!</v>
      </c>
      <c r="Y185" s="125" t="e">
        <f>TEXT(Calcu!O44,Calcu!BB44)</f>
        <v>#N/A</v>
      </c>
      <c r="Z185" s="196">
        <f>Calcu!P44</f>
        <v>0</v>
      </c>
      <c r="AA185" s="125">
        <f>Calcu!Q44</f>
        <v>0</v>
      </c>
      <c r="AB185" s="125">
        <f>Mass_2_1!L74</f>
        <v>0</v>
      </c>
      <c r="AC185" s="276"/>
    </row>
    <row r="186" spans="1:29" s="28" customFormat="1" ht="15" customHeight="1">
      <c r="A186" s="45"/>
      <c r="B186" s="264"/>
      <c r="C186" s="163" t="s">
        <v>236</v>
      </c>
      <c r="D186" s="125" t="e">
        <f ca="1">TEXT(Calcu!J42,Calcu!BB42)</f>
        <v>#DIV/0!</v>
      </c>
      <c r="E186" s="125" t="e">
        <f ca="1">Calcu!AP42</f>
        <v>#DIV/0!</v>
      </c>
      <c r="F186" s="196">
        <f>Calcu!F42</f>
        <v>0</v>
      </c>
      <c r="G186" s="125" t="e">
        <f ca="1">Calcu!AQ42</f>
        <v>#DIV/0!</v>
      </c>
      <c r="H186" s="45"/>
      <c r="I186" s="266"/>
      <c r="J186" s="45"/>
      <c r="K186" s="45"/>
      <c r="L186" s="264"/>
      <c r="M186" s="163" t="s">
        <v>236</v>
      </c>
      <c r="N186" s="125" t="e">
        <f ca="1">TEXT(Calcu!J43,Calcu!BB43)</f>
        <v>#DIV/0!</v>
      </c>
      <c r="O186" s="125" t="e">
        <f ca="1">Calcu!AP43</f>
        <v>#DIV/0!</v>
      </c>
      <c r="P186" s="196">
        <f>Calcu!F43</f>
        <v>0</v>
      </c>
      <c r="Q186" s="125" t="e">
        <f ca="1">Calcu!AQ43</f>
        <v>#DIV/0!</v>
      </c>
      <c r="R186" s="45"/>
      <c r="S186" s="266"/>
      <c r="T186" s="45"/>
      <c r="U186" s="45"/>
      <c r="V186" s="264"/>
      <c r="W186" s="163" t="s">
        <v>236</v>
      </c>
      <c r="X186" s="125" t="e">
        <f ca="1">TEXT(Calcu!J44,Calcu!BB44)</f>
        <v>#DIV/0!</v>
      </c>
      <c r="Y186" s="125" t="e">
        <f ca="1">Calcu!AP44</f>
        <v>#DIV/0!</v>
      </c>
      <c r="Z186" s="196">
        <f>Calcu!F44</f>
        <v>0</v>
      </c>
      <c r="AA186" s="125" t="e">
        <f ca="1">Calcu!AQ44</f>
        <v>#DIV/0!</v>
      </c>
      <c r="AC186" s="276"/>
    </row>
    <row r="187" spans="1:29" s="28" customFormat="1" ht="15" customHeight="1">
      <c r="A187" s="45"/>
      <c r="B187" s="264"/>
      <c r="C187" s="163" t="s">
        <v>393</v>
      </c>
      <c r="D187" s="125" t="e">
        <f>TEXT(Calcu!S42,Calcu!BB42)</f>
        <v>#DIV/0!</v>
      </c>
      <c r="E187" s="125" t="e">
        <f>TEXT(Calcu!T42,Calcu!BB42)</f>
        <v>#N/A</v>
      </c>
      <c r="F187" s="196">
        <f>Calcu!U42</f>
        <v>0</v>
      </c>
      <c r="G187" s="125">
        <f>Calcu!V42</f>
        <v>0</v>
      </c>
      <c r="H187" s="45"/>
      <c r="I187" s="266"/>
      <c r="J187" s="45"/>
      <c r="K187" s="45"/>
      <c r="L187" s="264"/>
      <c r="M187" s="163" t="s">
        <v>393</v>
      </c>
      <c r="N187" s="125" t="e">
        <f>TEXT(Calcu!S43,Calcu!BB43)</f>
        <v>#DIV/0!</v>
      </c>
      <c r="O187" s="125" t="e">
        <f>TEXT(Calcu!T43,Calcu!BB43)</f>
        <v>#N/A</v>
      </c>
      <c r="P187" s="196">
        <f>Calcu!U43</f>
        <v>0</v>
      </c>
      <c r="Q187" s="125">
        <f>Calcu!V43</f>
        <v>0</v>
      </c>
      <c r="R187" s="45"/>
      <c r="S187" s="266"/>
      <c r="T187" s="45"/>
      <c r="U187" s="45"/>
      <c r="V187" s="264"/>
      <c r="W187" s="163" t="s">
        <v>393</v>
      </c>
      <c r="X187" s="125" t="e">
        <f>TEXT(Calcu!S44,Calcu!BB44)</f>
        <v>#DIV/0!</v>
      </c>
      <c r="Y187" s="125" t="e">
        <f>TEXT(Calcu!T44,Calcu!BB44)</f>
        <v>#N/A</v>
      </c>
      <c r="Z187" s="196">
        <f>Calcu!U44</f>
        <v>0</v>
      </c>
      <c r="AA187" s="125">
        <f>Calcu!V44</f>
        <v>0</v>
      </c>
      <c r="AC187" s="276"/>
    </row>
    <row r="188" spans="1:29" s="28" customFormat="1" ht="15" customHeight="1">
      <c r="A188" s="45"/>
      <c r="B188" s="264"/>
      <c r="H188" s="45"/>
      <c r="I188" s="266"/>
      <c r="J188" s="45"/>
      <c r="K188" s="45"/>
      <c r="L188" s="264"/>
      <c r="R188" s="45"/>
      <c r="S188" s="266"/>
      <c r="T188" s="45"/>
      <c r="U188" s="45"/>
      <c r="V188" s="264"/>
      <c r="AC188" s="276"/>
    </row>
    <row r="189" spans="1:29" s="28" customFormat="1" ht="15" customHeight="1">
      <c r="A189" s="45"/>
      <c r="B189" s="264"/>
      <c r="C189" s="45" t="s">
        <v>634</v>
      </c>
      <c r="H189" s="45"/>
      <c r="I189" s="266"/>
      <c r="J189" s="45"/>
      <c r="K189" s="45"/>
      <c r="L189" s="264"/>
      <c r="M189" s="45" t="s">
        <v>634</v>
      </c>
      <c r="R189" s="45"/>
      <c r="S189" s="266"/>
      <c r="T189" s="45"/>
      <c r="U189" s="45"/>
      <c r="V189" s="264"/>
      <c r="W189" s="45" t="s">
        <v>634</v>
      </c>
      <c r="AC189" s="276"/>
    </row>
    <row r="190" spans="1:29" s="28" customFormat="1" ht="15" customHeight="1">
      <c r="A190" s="45"/>
      <c r="B190" s="264"/>
      <c r="C190" s="163"/>
      <c r="D190" s="163" t="s">
        <v>635</v>
      </c>
      <c r="E190" s="197"/>
      <c r="F190" s="163" t="s">
        <v>636</v>
      </c>
      <c r="G190" s="197"/>
      <c r="H190" s="163" t="s">
        <v>79</v>
      </c>
      <c r="I190" s="266"/>
      <c r="J190" s="45"/>
      <c r="K190" s="45"/>
      <c r="L190" s="264"/>
      <c r="M190" s="163"/>
      <c r="N190" s="163" t="s">
        <v>635</v>
      </c>
      <c r="O190" s="197"/>
      <c r="P190" s="163" t="s">
        <v>636</v>
      </c>
      <c r="Q190" s="197"/>
      <c r="R190" s="163" t="s">
        <v>79</v>
      </c>
      <c r="S190" s="266"/>
      <c r="T190" s="45"/>
      <c r="U190" s="45"/>
      <c r="V190" s="264"/>
      <c r="W190" s="163"/>
      <c r="X190" s="163" t="s">
        <v>635</v>
      </c>
      <c r="Y190" s="197"/>
      <c r="Z190" s="163" t="s">
        <v>636</v>
      </c>
      <c r="AA190" s="197"/>
      <c r="AB190" s="163" t="s">
        <v>79</v>
      </c>
      <c r="AC190" s="276"/>
    </row>
    <row r="191" spans="1:29" s="28" customFormat="1" ht="15" customHeight="1">
      <c r="A191" s="45"/>
      <c r="B191" s="264"/>
      <c r="C191" s="197" t="s">
        <v>394</v>
      </c>
      <c r="D191" s="125" t="str">
        <f ca="1">IF(TYPE(Calcu!BX126)=16,"",TEXT(Calcu!BV105,Calcu!BX126))</f>
        <v/>
      </c>
      <c r="E191" s="197" t="s">
        <v>395</v>
      </c>
      <c r="F191" s="125" t="str">
        <f ca="1">IF(TYPE(Calcu!BX126)=16,"",TEXT(Calcu!BW105,Calcu!BX126))</f>
        <v/>
      </c>
      <c r="G191" s="197" t="s">
        <v>396</v>
      </c>
      <c r="H191" s="125" t="str">
        <f ca="1">IF(TYPE(Calcu!BX126)=16,"",TEXT(Calcu!BX105,Calcu!BX126))</f>
        <v/>
      </c>
      <c r="I191" s="266"/>
      <c r="J191" s="45"/>
      <c r="K191" s="45"/>
      <c r="L191" s="264"/>
      <c r="M191" s="197" t="s">
        <v>394</v>
      </c>
      <c r="N191" s="125" t="str">
        <f ca="1">IF(TYPE(Calcu!CA126)=16,"",TEXT(Calcu!BY105,Calcu!CA126))</f>
        <v/>
      </c>
      <c r="O191" s="197" t="s">
        <v>395</v>
      </c>
      <c r="P191" s="125" t="str">
        <f ca="1">IF(TYPE(Calcu!CA126)=16,"",TEXT(Calcu!BZ105,Calcu!CA126))</f>
        <v/>
      </c>
      <c r="Q191" s="197" t="s">
        <v>422</v>
      </c>
      <c r="R191" s="125" t="str">
        <f ca="1">IF(TYPE(Calcu!CA126)=16,"",TEXT(Calcu!CA105,Calcu!CA126))</f>
        <v/>
      </c>
      <c r="S191" s="266"/>
      <c r="T191" s="45"/>
      <c r="U191" s="45"/>
      <c r="V191" s="264"/>
      <c r="W191" s="197" t="s">
        <v>394</v>
      </c>
      <c r="X191" s="125" t="str">
        <f ca="1">IF(TYPE(Calcu!CD126)=16,"",TEXT(Calcu!CB105,Calcu!CD126))</f>
        <v/>
      </c>
      <c r="Y191" s="197" t="s">
        <v>395</v>
      </c>
      <c r="Z191" s="125" t="str">
        <f ca="1">IF(TYPE(Calcu!CD126)=16,"",TEXT(Calcu!CC105,Calcu!CD126))</f>
        <v/>
      </c>
      <c r="AA191" s="197" t="s">
        <v>422</v>
      </c>
      <c r="AB191" s="125" t="str">
        <f ca="1">IF(TYPE(Calcu!CD126)=16,"",TEXT(Calcu!CD105,Calcu!CD126))</f>
        <v/>
      </c>
      <c r="AC191" s="276"/>
    </row>
    <row r="192" spans="1:29" s="28" customFormat="1" ht="15" customHeight="1">
      <c r="A192" s="45"/>
      <c r="B192" s="264"/>
      <c r="C192" s="197" t="s">
        <v>397</v>
      </c>
      <c r="D192" s="125" t="str">
        <f ca="1">IF(TYPE(Calcu!BX126)=16,"",TEXT(Calcu!BV106,Calcu!BX126))</f>
        <v/>
      </c>
      <c r="E192" s="197" t="s">
        <v>398</v>
      </c>
      <c r="F192" s="125" t="str">
        <f ca="1">IF(TYPE(Calcu!BX126)=16,"",TEXT(Calcu!BW106,Calcu!BX126))</f>
        <v/>
      </c>
      <c r="G192" s="197" t="s">
        <v>399</v>
      </c>
      <c r="H192" s="125" t="str">
        <f ca="1">IF(TYPE(Calcu!BX126)=16,"",TEXT(Calcu!BX106,Calcu!BX126))</f>
        <v/>
      </c>
      <c r="I192" s="266"/>
      <c r="J192" s="45"/>
      <c r="K192" s="45"/>
      <c r="L192" s="264"/>
      <c r="M192" s="197" t="s">
        <v>397</v>
      </c>
      <c r="N192" s="125" t="str">
        <f ca="1">IF(TYPE(Calcu!CA126)=16,"",TEXT(Calcu!BY106,Calcu!CA126))</f>
        <v/>
      </c>
      <c r="O192" s="197" t="s">
        <v>398</v>
      </c>
      <c r="P192" s="125" t="str">
        <f ca="1">IF(TYPE(Calcu!CA126)=16,"",TEXT(Calcu!BZ106,Calcu!CA126))</f>
        <v/>
      </c>
      <c r="Q192" s="197" t="s">
        <v>399</v>
      </c>
      <c r="R192" s="125" t="str">
        <f ca="1">IF(TYPE(Calcu!CA126)=16,"",TEXT(Calcu!CA106,Calcu!CA126))</f>
        <v/>
      </c>
      <c r="S192" s="266"/>
      <c r="T192" s="45"/>
      <c r="U192" s="45"/>
      <c r="V192" s="264"/>
      <c r="W192" s="197" t="s">
        <v>397</v>
      </c>
      <c r="X192" s="125" t="str">
        <f ca="1">IF(TYPE(Calcu!CD126)=16,"",TEXT(Calcu!CB106,Calcu!CD126))</f>
        <v/>
      </c>
      <c r="Y192" s="197" t="s">
        <v>398</v>
      </c>
      <c r="Z192" s="125" t="str">
        <f ca="1">IF(TYPE(Calcu!CD126)=16,"",TEXT(Calcu!CC106,Calcu!CD126))</f>
        <v/>
      </c>
      <c r="AA192" s="197" t="s">
        <v>399</v>
      </c>
      <c r="AB192" s="125" t="str">
        <f ca="1">IF(TYPE(Calcu!CD126)=16,"",TEXT(Calcu!CD106,Calcu!CD126))</f>
        <v/>
      </c>
      <c r="AC192" s="276"/>
    </row>
    <row r="193" spans="1:29" s="28" customFormat="1" ht="15" customHeight="1">
      <c r="A193" s="45"/>
      <c r="B193" s="264"/>
      <c r="C193" s="197" t="s">
        <v>400</v>
      </c>
      <c r="D193" s="125" t="str">
        <f ca="1">IF(TYPE(Calcu!BX126)=16,"",TEXT(Calcu!BV107,Calcu!BX126))</f>
        <v/>
      </c>
      <c r="E193" s="197" t="s">
        <v>401</v>
      </c>
      <c r="F193" s="125" t="str">
        <f ca="1">IF(TYPE(Calcu!BX126)=16,"",TEXT(Calcu!BW107,Calcu!BX126))</f>
        <v/>
      </c>
      <c r="G193" s="197" t="s">
        <v>402</v>
      </c>
      <c r="H193" s="125" t="str">
        <f ca="1">IF(TYPE(Calcu!BX126)=16,"",TEXT(Calcu!BX107,Calcu!BX126))</f>
        <v/>
      </c>
      <c r="I193" s="266"/>
      <c r="J193" s="45"/>
      <c r="K193" s="45"/>
      <c r="L193" s="264"/>
      <c r="M193" s="197" t="s">
        <v>400</v>
      </c>
      <c r="N193" s="125" t="str">
        <f ca="1">IF(TYPE(Calcu!CA126)=16,"",TEXT(Calcu!BY107,Calcu!CA126))</f>
        <v/>
      </c>
      <c r="O193" s="197" t="s">
        <v>401</v>
      </c>
      <c r="P193" s="125" t="str">
        <f ca="1">IF(TYPE(Calcu!CA126)=16,"",TEXT(Calcu!BZ107,Calcu!CA126))</f>
        <v/>
      </c>
      <c r="Q193" s="197" t="s">
        <v>402</v>
      </c>
      <c r="R193" s="125" t="str">
        <f ca="1">IF(TYPE(Calcu!CA126)=16,"",TEXT(Calcu!CA107,Calcu!CA126))</f>
        <v/>
      </c>
      <c r="S193" s="266"/>
      <c r="T193" s="45"/>
      <c r="U193" s="45"/>
      <c r="V193" s="264"/>
      <c r="W193" s="197" t="s">
        <v>400</v>
      </c>
      <c r="X193" s="125" t="str">
        <f ca="1">IF(TYPE(Calcu!CD126)=16,"",TEXT(Calcu!CB107,Calcu!CD126))</f>
        <v/>
      </c>
      <c r="Y193" s="197" t="s">
        <v>401</v>
      </c>
      <c r="Z193" s="125" t="str">
        <f ca="1">IF(TYPE(Calcu!CD126)=16,"",TEXT(Calcu!CC107,Calcu!CD126))</f>
        <v/>
      </c>
      <c r="AA193" s="197" t="s">
        <v>402</v>
      </c>
      <c r="AB193" s="125" t="str">
        <f ca="1">IF(TYPE(Calcu!CD126)=16,"",TEXT(Calcu!CD107,Calcu!CD126))</f>
        <v/>
      </c>
      <c r="AC193" s="276"/>
    </row>
    <row r="194" spans="1:29" s="28" customFormat="1" ht="15" customHeight="1">
      <c r="A194" s="45"/>
      <c r="B194" s="264"/>
      <c r="C194" s="197" t="s">
        <v>403</v>
      </c>
      <c r="D194" s="125" t="str">
        <f ca="1">IF(TYPE(Calcu!BX126)=16,"",TEXT(Calcu!BV108,Calcu!BX126))</f>
        <v/>
      </c>
      <c r="E194" s="197" t="s">
        <v>404</v>
      </c>
      <c r="F194" s="125" t="str">
        <f ca="1">IF(TYPE(Calcu!BX126)=16,"",TEXT(Calcu!BW108,Calcu!BX126))</f>
        <v/>
      </c>
      <c r="G194" s="197" t="s">
        <v>405</v>
      </c>
      <c r="H194" s="125" t="str">
        <f ca="1">IF(TYPE(Calcu!BX126)=16,"",TEXT(Calcu!BX108,Calcu!BX126))</f>
        <v/>
      </c>
      <c r="I194" s="266"/>
      <c r="J194" s="45"/>
      <c r="K194" s="45"/>
      <c r="L194" s="264"/>
      <c r="M194" s="197" t="s">
        <v>403</v>
      </c>
      <c r="N194" s="125" t="str">
        <f ca="1">IF(TYPE(Calcu!CA126)=16,"",TEXT(Calcu!BY108,Calcu!CA126))</f>
        <v/>
      </c>
      <c r="O194" s="197" t="s">
        <v>404</v>
      </c>
      <c r="P194" s="125" t="str">
        <f ca="1">IF(TYPE(Calcu!CA126)=16,"",TEXT(Calcu!BZ108,Calcu!CA126))</f>
        <v/>
      </c>
      <c r="Q194" s="197" t="s">
        <v>405</v>
      </c>
      <c r="R194" s="125" t="str">
        <f ca="1">IF(TYPE(Calcu!CA126)=16,"",TEXT(Calcu!CA108,Calcu!CA126))</f>
        <v/>
      </c>
      <c r="S194" s="266"/>
      <c r="T194" s="45"/>
      <c r="U194" s="45"/>
      <c r="V194" s="264"/>
      <c r="W194" s="197" t="s">
        <v>403</v>
      </c>
      <c r="X194" s="125" t="str">
        <f ca="1">IF(TYPE(Calcu!CD126)=16,"",TEXT(Calcu!CB108,Calcu!CD126))</f>
        <v/>
      </c>
      <c r="Y194" s="197" t="s">
        <v>404</v>
      </c>
      <c r="Z194" s="125" t="str">
        <f ca="1">IF(TYPE(Calcu!CD126)=16,"",TEXT(Calcu!CC108,Calcu!CD126))</f>
        <v/>
      </c>
      <c r="AA194" s="197" t="s">
        <v>405</v>
      </c>
      <c r="AB194" s="125" t="str">
        <f ca="1">IF(TYPE(Calcu!CD126)=16,"",TEXT(Calcu!CD108,Calcu!CD126))</f>
        <v/>
      </c>
      <c r="AC194" s="276"/>
    </row>
    <row r="195" spans="1:29" s="28" customFormat="1" ht="15" customHeight="1">
      <c r="A195" s="45"/>
      <c r="B195" s="264"/>
      <c r="C195" s="197" t="s">
        <v>406</v>
      </c>
      <c r="D195" s="125" t="str">
        <f ca="1">IF(TYPE(Calcu!BX126)=16,"",TEXT(Calcu!BV109,Calcu!BX126))</f>
        <v/>
      </c>
      <c r="E195" s="197" t="s">
        <v>407</v>
      </c>
      <c r="F195" s="125" t="str">
        <f ca="1">IF(TYPE(Calcu!BX126)=16,"",TEXT(Calcu!BW109,Calcu!BX126))</f>
        <v/>
      </c>
      <c r="G195" s="197" t="s">
        <v>408</v>
      </c>
      <c r="H195" s="125" t="str">
        <f ca="1">IF(TYPE(Calcu!BX126)=16,"",TEXT(Calcu!BX109,Calcu!BX126))</f>
        <v/>
      </c>
      <c r="I195" s="266"/>
      <c r="J195" s="45"/>
      <c r="K195" s="45"/>
      <c r="L195" s="264"/>
      <c r="M195" s="197" t="s">
        <v>406</v>
      </c>
      <c r="N195" s="125" t="str">
        <f ca="1">IF(TYPE(Calcu!CA126)=16,"",TEXT(Calcu!BY109,Calcu!CA126))</f>
        <v/>
      </c>
      <c r="O195" s="197" t="s">
        <v>407</v>
      </c>
      <c r="P195" s="125" t="str">
        <f ca="1">IF(TYPE(Calcu!CA126)=16,"",TEXT(Calcu!BZ109,Calcu!CA126))</f>
        <v/>
      </c>
      <c r="Q195" s="197" t="s">
        <v>408</v>
      </c>
      <c r="R195" s="125" t="str">
        <f ca="1">IF(TYPE(Calcu!CA126)=16,"",TEXT(Calcu!CA109,Calcu!CA126))</f>
        <v/>
      </c>
      <c r="S195" s="266"/>
      <c r="T195" s="45"/>
      <c r="U195" s="45"/>
      <c r="V195" s="264"/>
      <c r="W195" s="197" t="s">
        <v>406</v>
      </c>
      <c r="X195" s="125" t="str">
        <f ca="1">IF(TYPE(Calcu!CD126)=16,"",TEXT(Calcu!CB109,Calcu!CD126))</f>
        <v/>
      </c>
      <c r="Y195" s="197" t="s">
        <v>407</v>
      </c>
      <c r="Z195" s="125" t="str">
        <f ca="1">IF(TYPE(Calcu!CD126)=16,"",TEXT(Calcu!CC109,Calcu!CD126))</f>
        <v/>
      </c>
      <c r="AA195" s="197" t="s">
        <v>408</v>
      </c>
      <c r="AB195" s="125" t="str">
        <f ca="1">IF(TYPE(Calcu!CD126)=16,"",TEXT(Calcu!CD109,Calcu!CD126))</f>
        <v/>
      </c>
      <c r="AC195" s="276"/>
    </row>
    <row r="196" spans="1:29" s="28" customFormat="1" ht="15" customHeight="1">
      <c r="A196" s="45"/>
      <c r="B196" s="264"/>
      <c r="C196" s="197" t="s">
        <v>409</v>
      </c>
      <c r="D196" s="125" t="str">
        <f ca="1">IF(TYPE(Calcu!BX126)=16,"",TEXT(Calcu!BV110,Calcu!BX126))</f>
        <v/>
      </c>
      <c r="E196" s="197" t="s">
        <v>410</v>
      </c>
      <c r="F196" s="125" t="str">
        <f ca="1">IF(TYPE(Calcu!BX126)=16,"",TEXT(Calcu!BW110,Calcu!BX126))</f>
        <v/>
      </c>
      <c r="G196" s="197" t="s">
        <v>422</v>
      </c>
      <c r="H196" s="125" t="str">
        <f ca="1">IF(TYPE(Calcu!BX126)=16,"",TEXT(Calcu!BX110,Calcu!BX126))</f>
        <v/>
      </c>
      <c r="I196" s="266"/>
      <c r="J196" s="45"/>
      <c r="K196" s="45"/>
      <c r="L196" s="264"/>
      <c r="M196" s="197" t="s">
        <v>409</v>
      </c>
      <c r="N196" s="125" t="str">
        <f ca="1">IF(TYPE(Calcu!CA126)=16,"",TEXT(Calcu!BY110,Calcu!CA126))</f>
        <v/>
      </c>
      <c r="O196" s="197" t="s">
        <v>410</v>
      </c>
      <c r="P196" s="125" t="str">
        <f ca="1">IF(TYPE(Calcu!CA126)=16,"",TEXT(Calcu!BZ110,Calcu!CA126))</f>
        <v/>
      </c>
      <c r="Q196" s="197" t="s">
        <v>396</v>
      </c>
      <c r="R196" s="125" t="str">
        <f ca="1">IF(TYPE(Calcu!CA126)=16,"",TEXT(Calcu!CA110,Calcu!CA126))</f>
        <v/>
      </c>
      <c r="S196" s="266"/>
      <c r="T196" s="45"/>
      <c r="U196" s="45"/>
      <c r="V196" s="264"/>
      <c r="W196" s="197" t="s">
        <v>409</v>
      </c>
      <c r="X196" s="125" t="str">
        <f ca="1">IF(TYPE(Calcu!CD126)=16,"",TEXT(Calcu!CB110,Calcu!CD126))</f>
        <v/>
      </c>
      <c r="Y196" s="197" t="s">
        <v>410</v>
      </c>
      <c r="Z196" s="125" t="str">
        <f ca="1">IF(TYPE(Calcu!CD126)=16,"",TEXT(Calcu!CC110,Calcu!CD126))</f>
        <v/>
      </c>
      <c r="AA196" s="197" t="s">
        <v>422</v>
      </c>
      <c r="AB196" s="125" t="str">
        <f ca="1">IF(TYPE(Calcu!CD126)=16,"",TEXT(Calcu!CD110,Calcu!CD126))</f>
        <v/>
      </c>
      <c r="AC196" s="276"/>
    </row>
    <row r="197" spans="1:29" s="28" customFormat="1" ht="15" customHeight="1">
      <c r="A197" s="45"/>
      <c r="B197" s="264"/>
      <c r="C197" s="197" t="s">
        <v>411</v>
      </c>
      <c r="D197" s="125" t="str">
        <f ca="1">IF(TYPE(Calcu!BX126)=16,"",TEXT(Calcu!BV111,Calcu!BX126))</f>
        <v/>
      </c>
      <c r="E197" s="197" t="s">
        <v>412</v>
      </c>
      <c r="F197" s="125" t="str">
        <f ca="1">IF(TYPE(Calcu!BX126)=16,"",TEXT(Calcu!BW111,Calcu!BX126))</f>
        <v/>
      </c>
      <c r="I197" s="266"/>
      <c r="J197" s="45"/>
      <c r="K197" s="45"/>
      <c r="L197" s="264"/>
      <c r="M197" s="197" t="s">
        <v>411</v>
      </c>
      <c r="N197" s="125" t="str">
        <f ca="1">IF(TYPE(Calcu!CA126)=16,"",TEXT(Calcu!BY111,Calcu!CA126))</f>
        <v/>
      </c>
      <c r="O197" s="197" t="s">
        <v>412</v>
      </c>
      <c r="P197" s="125" t="str">
        <f ca="1">IF(TYPE(Calcu!CA126)=16,"",TEXT(Calcu!BZ111,Calcu!CA126))</f>
        <v/>
      </c>
      <c r="S197" s="266"/>
      <c r="T197" s="45"/>
      <c r="U197" s="45"/>
      <c r="V197" s="264"/>
      <c r="W197" s="197" t="s">
        <v>411</v>
      </c>
      <c r="X197" s="125" t="str">
        <f ca="1">IF(TYPE(Calcu!CD126)=16,"",TEXT(Calcu!CB111,Calcu!CD126))</f>
        <v/>
      </c>
      <c r="Y197" s="197" t="s">
        <v>412</v>
      </c>
      <c r="Z197" s="125" t="str">
        <f ca="1">IF(TYPE(Calcu!CD126)=16,"",TEXT(Calcu!CC111,Calcu!CD126))</f>
        <v/>
      </c>
      <c r="AC197" s="276"/>
    </row>
    <row r="198" spans="1:29" s="28" customFormat="1" ht="15" customHeight="1">
      <c r="A198" s="45"/>
      <c r="B198" s="264"/>
      <c r="C198" s="197" t="s">
        <v>413</v>
      </c>
      <c r="D198" s="125" t="str">
        <f ca="1">IF(TYPE(Calcu!BX126)=16,"",TEXT(Calcu!BV112,Calcu!BX126))</f>
        <v/>
      </c>
      <c r="E198" s="197" t="s">
        <v>414</v>
      </c>
      <c r="F198" s="125" t="str">
        <f ca="1">IF(TYPE(Calcu!BX126)=16,"",TEXT(Calcu!BW112,Calcu!BX126))</f>
        <v/>
      </c>
      <c r="I198" s="266"/>
      <c r="J198" s="45"/>
      <c r="K198" s="45"/>
      <c r="L198" s="264"/>
      <c r="M198" s="197" t="s">
        <v>413</v>
      </c>
      <c r="N198" s="125" t="str">
        <f ca="1">IF(TYPE(Calcu!CA126)=16,"",TEXT(Calcu!BY112,Calcu!CA126))</f>
        <v/>
      </c>
      <c r="O198" s="197" t="s">
        <v>414</v>
      </c>
      <c r="P198" s="125" t="str">
        <f ca="1">IF(TYPE(Calcu!CA126)=16,"",TEXT(Calcu!BZ112,Calcu!CA126))</f>
        <v/>
      </c>
      <c r="S198" s="266"/>
      <c r="T198" s="45"/>
      <c r="U198" s="45"/>
      <c r="V198" s="264"/>
      <c r="W198" s="197" t="s">
        <v>413</v>
      </c>
      <c r="X198" s="125" t="str">
        <f ca="1">IF(TYPE(Calcu!CD126)=16,"",TEXT(Calcu!CB112,Calcu!CD126))</f>
        <v/>
      </c>
      <c r="Y198" s="197" t="s">
        <v>414</v>
      </c>
      <c r="Z198" s="125" t="str">
        <f ca="1">IF(TYPE(Calcu!CD126)=16,"",TEXT(Calcu!CC112,Calcu!CD126))</f>
        <v/>
      </c>
      <c r="AC198" s="276"/>
    </row>
    <row r="199" spans="1:29" s="28" customFormat="1" ht="15" customHeight="1">
      <c r="A199" s="45"/>
      <c r="B199" s="264"/>
      <c r="C199" s="197" t="s">
        <v>415</v>
      </c>
      <c r="D199" s="125" t="str">
        <f ca="1">IF(TYPE(Calcu!BX126)=16,"",TEXT(Calcu!BV113,Calcu!BX126))</f>
        <v/>
      </c>
      <c r="E199" s="197" t="s">
        <v>416</v>
      </c>
      <c r="F199" s="125" t="str">
        <f ca="1">IF(TYPE(Calcu!BX126)=16,"",TEXT(Calcu!BW113,Calcu!BX126))</f>
        <v/>
      </c>
      <c r="I199" s="266"/>
      <c r="J199" s="45"/>
      <c r="K199" s="45"/>
      <c r="L199" s="264"/>
      <c r="M199" s="197" t="s">
        <v>415</v>
      </c>
      <c r="N199" s="125" t="str">
        <f ca="1">IF(TYPE(Calcu!CA126)=16,"",TEXT(Calcu!BY113,Calcu!CA126))</f>
        <v/>
      </c>
      <c r="O199" s="197" t="s">
        <v>416</v>
      </c>
      <c r="P199" s="125" t="str">
        <f ca="1">IF(TYPE(Calcu!CA126)=16,"",TEXT(Calcu!BZ113,Calcu!CA126))</f>
        <v/>
      </c>
      <c r="S199" s="266"/>
      <c r="T199" s="45"/>
      <c r="U199" s="45"/>
      <c r="V199" s="264"/>
      <c r="W199" s="197" t="s">
        <v>415</v>
      </c>
      <c r="X199" s="125" t="str">
        <f ca="1">IF(TYPE(Calcu!CD126)=16,"",TEXT(Calcu!CB113,Calcu!CD126))</f>
        <v/>
      </c>
      <c r="Y199" s="197" t="s">
        <v>416</v>
      </c>
      <c r="Z199" s="125" t="str">
        <f ca="1">IF(TYPE(Calcu!CD126)=16,"",TEXT(Calcu!CC113,Calcu!CD126))</f>
        <v/>
      </c>
      <c r="AC199" s="276"/>
    </row>
    <row r="200" spans="1:29" s="28" customFormat="1" ht="15" customHeight="1">
      <c r="A200" s="45"/>
      <c r="B200" s="264"/>
      <c r="C200" s="197" t="s">
        <v>417</v>
      </c>
      <c r="D200" s="125" t="str">
        <f ca="1">IF(TYPE(Calcu!BX126)=16,"",TEXT(Calcu!BV114,Calcu!BX126))</f>
        <v/>
      </c>
      <c r="E200" s="197" t="s">
        <v>418</v>
      </c>
      <c r="F200" s="125" t="str">
        <f ca="1">IF(TYPE(Calcu!BX126)=16,"",TEXT(Calcu!BW114,Calcu!BX126))</f>
        <v/>
      </c>
      <c r="I200" s="266"/>
      <c r="J200" s="45"/>
      <c r="K200" s="45"/>
      <c r="L200" s="264"/>
      <c r="M200" s="197" t="s">
        <v>417</v>
      </c>
      <c r="N200" s="125" t="str">
        <f ca="1">IF(TYPE(Calcu!CA126)=16,"",TEXT(Calcu!BY114,Calcu!CA126))</f>
        <v/>
      </c>
      <c r="O200" s="197" t="s">
        <v>418</v>
      </c>
      <c r="P200" s="125" t="str">
        <f ca="1">IF(TYPE(Calcu!CA126)=16,"",TEXT(Calcu!BZ114,Calcu!CA126))</f>
        <v/>
      </c>
      <c r="S200" s="266"/>
      <c r="T200" s="45"/>
      <c r="U200" s="45"/>
      <c r="V200" s="264"/>
      <c r="W200" s="197" t="s">
        <v>417</v>
      </c>
      <c r="X200" s="125" t="str">
        <f ca="1">IF(TYPE(Calcu!CD126)=16,"",TEXT(Calcu!CB114,Calcu!CD126))</f>
        <v/>
      </c>
      <c r="Y200" s="197" t="s">
        <v>418</v>
      </c>
      <c r="Z200" s="125" t="str">
        <f ca="1">IF(TYPE(Calcu!CD126)=16,"",TEXT(Calcu!CC114,Calcu!CD126))</f>
        <v/>
      </c>
      <c r="AC200" s="276"/>
    </row>
    <row r="201" spans="1:29" s="28" customFormat="1" ht="15" customHeight="1">
      <c r="A201" s="45"/>
      <c r="B201" s="264"/>
      <c r="C201" s="197" t="s">
        <v>419</v>
      </c>
      <c r="D201" s="125" t="str">
        <f ca="1">IF(TYPE(Calcu!BX126)=16,"",TEXT(Calcu!BV115,Calcu!BX126))</f>
        <v/>
      </c>
      <c r="E201" s="197" t="s">
        <v>420</v>
      </c>
      <c r="F201" s="125" t="str">
        <f ca="1">IF(TYPE(Calcu!BX126)=16,"",TEXT(Calcu!BW115,Calcu!BX126))</f>
        <v/>
      </c>
      <c r="I201" s="266"/>
      <c r="J201" s="45"/>
      <c r="K201" s="45"/>
      <c r="L201" s="264"/>
      <c r="M201" s="197" t="s">
        <v>419</v>
      </c>
      <c r="N201" s="125" t="str">
        <f ca="1">IF(TYPE(Calcu!CA126)=16,"",TEXT(Calcu!BY115,Calcu!CA126))</f>
        <v/>
      </c>
      <c r="O201" s="197" t="s">
        <v>420</v>
      </c>
      <c r="P201" s="125" t="str">
        <f ca="1">IF(TYPE(Calcu!CA126)=16,"",TEXT(Calcu!BZ115,Calcu!CA126))</f>
        <v/>
      </c>
      <c r="S201" s="266"/>
      <c r="T201" s="45"/>
      <c r="U201" s="45"/>
      <c r="V201" s="264"/>
      <c r="W201" s="197" t="s">
        <v>419</v>
      </c>
      <c r="X201" s="125" t="str">
        <f ca="1">IF(TYPE(Calcu!CD126)=16,"",TEXT(Calcu!CB115,Calcu!CD126))</f>
        <v/>
      </c>
      <c r="Y201" s="197" t="s">
        <v>420</v>
      </c>
      <c r="Z201" s="125" t="str">
        <f ca="1">IF(TYPE(Calcu!CD126)=16,"",TEXT(Calcu!CC115,Calcu!CD126))</f>
        <v/>
      </c>
      <c r="AC201" s="276"/>
    </row>
    <row r="202" spans="1:29" s="28" customFormat="1" ht="15" customHeight="1">
      <c r="A202" s="45"/>
      <c r="B202" s="264"/>
      <c r="C202" s="197" t="s">
        <v>421</v>
      </c>
      <c r="D202" s="125" t="str">
        <f ca="1">IF(TYPE(Calcu!BX126)=16,"",TEXT(Calcu!BV116,Calcu!BX126))</f>
        <v/>
      </c>
      <c r="I202" s="266"/>
      <c r="J202" s="45"/>
      <c r="K202" s="45"/>
      <c r="L202" s="264"/>
      <c r="M202" s="197" t="s">
        <v>421</v>
      </c>
      <c r="N202" s="125" t="str">
        <f ca="1">IF(TYPE(Calcu!CA126)=16,"",TEXT(Calcu!BY116,Calcu!CA126))</f>
        <v/>
      </c>
      <c r="S202" s="266"/>
      <c r="T202" s="45"/>
      <c r="U202" s="45"/>
      <c r="V202" s="264"/>
      <c r="W202" s="197" t="s">
        <v>421</v>
      </c>
      <c r="X202" s="125" t="str">
        <f ca="1">IF(TYPE(Calcu!CD126)=16,"",TEXT(Calcu!CB116,Calcu!CD126))</f>
        <v/>
      </c>
      <c r="AC202" s="276"/>
    </row>
    <row r="203" spans="1:29" s="28" customFormat="1" ht="15" customHeight="1">
      <c r="A203" s="45"/>
      <c r="B203" s="267"/>
      <c r="C203" s="268"/>
      <c r="D203" s="268"/>
      <c r="E203" s="268"/>
      <c r="F203" s="268"/>
      <c r="G203" s="268"/>
      <c r="H203" s="269"/>
      <c r="I203" s="270"/>
      <c r="J203" s="45"/>
      <c r="K203" s="45"/>
      <c r="L203" s="267"/>
      <c r="M203" s="268"/>
      <c r="N203" s="268"/>
      <c r="O203" s="268"/>
      <c r="P203" s="268"/>
      <c r="Q203" s="268"/>
      <c r="R203" s="269"/>
      <c r="S203" s="270"/>
      <c r="T203" s="45"/>
      <c r="U203" s="45"/>
      <c r="V203" s="267"/>
      <c r="W203" s="268"/>
      <c r="X203" s="268"/>
      <c r="Y203" s="268"/>
      <c r="Z203" s="268"/>
      <c r="AA203" s="268"/>
      <c r="AB203" s="268"/>
      <c r="AC203" s="279"/>
    </row>
    <row r="204" spans="1:29" s="28" customFormat="1" ht="15" customHeight="1">
      <c r="A204" s="45"/>
      <c r="B204" s="280"/>
      <c r="C204" s="273"/>
      <c r="D204" s="273"/>
      <c r="E204" s="273"/>
      <c r="F204" s="273"/>
      <c r="G204" s="273"/>
      <c r="H204" s="281"/>
      <c r="I204" s="282"/>
      <c r="J204" s="45"/>
      <c r="K204" s="45"/>
      <c r="L204" s="280"/>
      <c r="M204" s="273"/>
      <c r="N204" s="273"/>
      <c r="O204" s="273"/>
      <c r="P204" s="273"/>
      <c r="Q204" s="273"/>
      <c r="R204" s="281"/>
      <c r="S204" s="282"/>
      <c r="T204" s="45"/>
      <c r="U204" s="45"/>
      <c r="V204" s="280"/>
      <c r="W204" s="273"/>
      <c r="X204" s="273"/>
      <c r="Y204" s="273"/>
      <c r="Z204" s="273"/>
      <c r="AA204" s="273"/>
      <c r="AB204" s="273"/>
      <c r="AC204" s="274"/>
    </row>
    <row r="205" spans="1:29" s="28" customFormat="1" ht="15" customHeight="1">
      <c r="A205" s="45"/>
      <c r="B205" s="264"/>
      <c r="C205" s="45" t="s">
        <v>387</v>
      </c>
      <c r="H205" s="45"/>
      <c r="I205" s="266"/>
      <c r="J205" s="45"/>
      <c r="K205" s="45"/>
      <c r="L205" s="264"/>
      <c r="M205" s="45" t="s">
        <v>387</v>
      </c>
      <c r="R205" s="45"/>
      <c r="S205" s="266"/>
      <c r="T205" s="45"/>
      <c r="U205" s="45"/>
      <c r="V205" s="264"/>
      <c r="W205" s="45" t="s">
        <v>387</v>
      </c>
      <c r="AC205" s="276"/>
    </row>
    <row r="206" spans="1:29" s="28" customFormat="1" ht="15" customHeight="1">
      <c r="A206" s="45"/>
      <c r="B206" s="264"/>
      <c r="C206" s="163"/>
      <c r="D206" s="127" t="s">
        <v>388</v>
      </c>
      <c r="E206" s="127" t="s">
        <v>389</v>
      </c>
      <c r="F206" s="127" t="s">
        <v>175</v>
      </c>
      <c r="G206" s="127" t="s">
        <v>390</v>
      </c>
      <c r="H206" s="127" t="s">
        <v>391</v>
      </c>
      <c r="I206" s="266"/>
      <c r="J206" s="45"/>
      <c r="K206" s="45"/>
      <c r="L206" s="264"/>
      <c r="M206" s="163"/>
      <c r="N206" s="127" t="s">
        <v>426</v>
      </c>
      <c r="O206" s="127" t="s">
        <v>389</v>
      </c>
      <c r="P206" s="127" t="s">
        <v>175</v>
      </c>
      <c r="Q206" s="127" t="s">
        <v>424</v>
      </c>
      <c r="R206" s="127" t="s">
        <v>391</v>
      </c>
      <c r="S206" s="266"/>
      <c r="T206" s="45"/>
      <c r="U206" s="45"/>
      <c r="V206" s="264"/>
      <c r="W206" s="163"/>
      <c r="X206" s="127" t="s">
        <v>426</v>
      </c>
      <c r="Y206" s="127" t="s">
        <v>389</v>
      </c>
      <c r="Z206" s="127" t="s">
        <v>175</v>
      </c>
      <c r="AA206" s="127" t="s">
        <v>424</v>
      </c>
      <c r="AB206" s="127" t="s">
        <v>391</v>
      </c>
      <c r="AC206" s="276"/>
    </row>
    <row r="207" spans="1:29" s="28" customFormat="1" ht="15" customHeight="1">
      <c r="A207" s="45"/>
      <c r="B207" s="264"/>
      <c r="C207" s="163" t="s">
        <v>427</v>
      </c>
      <c r="D207" s="125" t="e">
        <f>TEXT(Calcu!N45,Calcu!BB45)</f>
        <v>#DIV/0!</v>
      </c>
      <c r="E207" s="125" t="e">
        <f>TEXT(Calcu!O45,Calcu!BB45)</f>
        <v>#N/A</v>
      </c>
      <c r="F207" s="196">
        <f>Calcu!P45</f>
        <v>0</v>
      </c>
      <c r="G207" s="125">
        <f>Calcu!Q45</f>
        <v>0</v>
      </c>
      <c r="H207" s="125">
        <f>Mass_2_1!L75</f>
        <v>0</v>
      </c>
      <c r="I207" s="266"/>
      <c r="J207" s="45"/>
      <c r="K207" s="45"/>
      <c r="L207" s="264"/>
      <c r="M207" s="163" t="s">
        <v>392</v>
      </c>
      <c r="N207" s="125" t="e">
        <f>TEXT(Calcu!N46,Calcu!BB46)</f>
        <v>#DIV/0!</v>
      </c>
      <c r="O207" s="125" t="e">
        <f>TEXT(Calcu!O46,Calcu!BB46)</f>
        <v>#N/A</v>
      </c>
      <c r="P207" s="196">
        <f>Calcu!P46</f>
        <v>0</v>
      </c>
      <c r="Q207" s="125">
        <f>Calcu!Q46</f>
        <v>0</v>
      </c>
      <c r="R207" s="125">
        <f>Mass_2_1!L76</f>
        <v>0</v>
      </c>
      <c r="S207" s="266"/>
      <c r="T207" s="45"/>
      <c r="U207" s="45"/>
      <c r="V207" s="264"/>
      <c r="W207" s="163" t="s">
        <v>392</v>
      </c>
      <c r="X207" s="125" t="e">
        <f>TEXT(Calcu!N47,Calcu!BB47)</f>
        <v>#DIV/0!</v>
      </c>
      <c r="Y207" s="125" t="e">
        <f>TEXT(Calcu!O47,Calcu!BB47)</f>
        <v>#N/A</v>
      </c>
      <c r="Z207" s="196">
        <f>Calcu!P47</f>
        <v>0</v>
      </c>
      <c r="AA207" s="125">
        <f>Calcu!Q47</f>
        <v>0</v>
      </c>
      <c r="AB207" s="125">
        <f>Mass_2_1!L77</f>
        <v>0</v>
      </c>
      <c r="AC207" s="276"/>
    </row>
    <row r="208" spans="1:29" s="28" customFormat="1" ht="15" customHeight="1">
      <c r="A208" s="45"/>
      <c r="B208" s="264"/>
      <c r="C208" s="163" t="s">
        <v>236</v>
      </c>
      <c r="D208" s="125" t="e">
        <f ca="1">TEXT(Calcu!J45,Calcu!BB45)</f>
        <v>#DIV/0!</v>
      </c>
      <c r="E208" s="125" t="e">
        <f ca="1">Calcu!AP45</f>
        <v>#DIV/0!</v>
      </c>
      <c r="F208" s="196">
        <f>Calcu!F45</f>
        <v>0</v>
      </c>
      <c r="G208" s="125" t="e">
        <f ca="1">Calcu!AQ45</f>
        <v>#DIV/0!</v>
      </c>
      <c r="H208" s="45"/>
      <c r="I208" s="266"/>
      <c r="J208" s="45"/>
      <c r="K208" s="45"/>
      <c r="L208" s="264"/>
      <c r="M208" s="163" t="s">
        <v>236</v>
      </c>
      <c r="N208" s="125" t="e">
        <f ca="1">TEXT(Calcu!J46,Calcu!BB46)</f>
        <v>#DIV/0!</v>
      </c>
      <c r="O208" s="125" t="e">
        <f ca="1">Calcu!AP46</f>
        <v>#DIV/0!</v>
      </c>
      <c r="P208" s="196">
        <f>Calcu!F46</f>
        <v>0</v>
      </c>
      <c r="Q208" s="125" t="e">
        <f ca="1">Calcu!AQ46</f>
        <v>#DIV/0!</v>
      </c>
      <c r="R208" s="45"/>
      <c r="S208" s="266"/>
      <c r="T208" s="45"/>
      <c r="U208" s="45"/>
      <c r="V208" s="264"/>
      <c r="W208" s="163" t="s">
        <v>236</v>
      </c>
      <c r="X208" s="125" t="e">
        <f ca="1">TEXT(Calcu!J47,Calcu!BB47)</f>
        <v>#DIV/0!</v>
      </c>
      <c r="Y208" s="125" t="e">
        <f ca="1">Calcu!AP47</f>
        <v>#DIV/0!</v>
      </c>
      <c r="Z208" s="196">
        <f>Calcu!F47</f>
        <v>0</v>
      </c>
      <c r="AA208" s="125" t="e">
        <f ca="1">Calcu!AQ47</f>
        <v>#DIV/0!</v>
      </c>
      <c r="AC208" s="276"/>
    </row>
    <row r="209" spans="1:29" s="28" customFormat="1" ht="15" customHeight="1">
      <c r="A209" s="45"/>
      <c r="B209" s="264"/>
      <c r="C209" s="163" t="s">
        <v>393</v>
      </c>
      <c r="D209" s="125" t="e">
        <f>TEXT(Calcu!S45,Calcu!BB45)</f>
        <v>#DIV/0!</v>
      </c>
      <c r="E209" s="125" t="e">
        <f>TEXT(Calcu!T45,Calcu!BB45)</f>
        <v>#N/A</v>
      </c>
      <c r="F209" s="196">
        <f>Calcu!U45</f>
        <v>0</v>
      </c>
      <c r="G209" s="125">
        <f>Calcu!V45</f>
        <v>0</v>
      </c>
      <c r="H209" s="45"/>
      <c r="I209" s="266"/>
      <c r="J209" s="45"/>
      <c r="K209" s="45"/>
      <c r="L209" s="264"/>
      <c r="M209" s="163" t="s">
        <v>393</v>
      </c>
      <c r="N209" s="125" t="e">
        <f>TEXT(Calcu!S46,Calcu!BB46)</f>
        <v>#DIV/0!</v>
      </c>
      <c r="O209" s="125" t="e">
        <f>TEXT(Calcu!T46,Calcu!BB46)</f>
        <v>#N/A</v>
      </c>
      <c r="P209" s="196">
        <f>Calcu!U46</f>
        <v>0</v>
      </c>
      <c r="Q209" s="125">
        <f>Calcu!V46</f>
        <v>0</v>
      </c>
      <c r="R209" s="45"/>
      <c r="S209" s="266"/>
      <c r="T209" s="45"/>
      <c r="U209" s="45"/>
      <c r="V209" s="264"/>
      <c r="W209" s="163" t="s">
        <v>393</v>
      </c>
      <c r="X209" s="125" t="e">
        <f>TEXT(Calcu!S47,Calcu!BB47)</f>
        <v>#DIV/0!</v>
      </c>
      <c r="Y209" s="125" t="e">
        <f>TEXT(Calcu!T47,Calcu!BB47)</f>
        <v>#N/A</v>
      </c>
      <c r="Z209" s="196">
        <f>Calcu!U47</f>
        <v>0</v>
      </c>
      <c r="AA209" s="125">
        <f>Calcu!V47</f>
        <v>0</v>
      </c>
      <c r="AC209" s="276"/>
    </row>
    <row r="210" spans="1:29" s="28" customFormat="1" ht="15" customHeight="1">
      <c r="A210" s="45"/>
      <c r="B210" s="264"/>
      <c r="H210" s="45"/>
      <c r="I210" s="266"/>
      <c r="J210" s="45"/>
      <c r="K210" s="45"/>
      <c r="L210" s="264"/>
      <c r="R210" s="45"/>
      <c r="S210" s="266"/>
      <c r="T210" s="45"/>
      <c r="U210" s="45"/>
      <c r="V210" s="264"/>
      <c r="AC210" s="276"/>
    </row>
    <row r="211" spans="1:29" s="28" customFormat="1" ht="15" customHeight="1">
      <c r="A211" s="45"/>
      <c r="B211" s="264"/>
      <c r="C211" s="45" t="s">
        <v>634</v>
      </c>
      <c r="H211" s="45"/>
      <c r="I211" s="266"/>
      <c r="J211" s="45"/>
      <c r="K211" s="45"/>
      <c r="L211" s="264"/>
      <c r="M211" s="45" t="s">
        <v>634</v>
      </c>
      <c r="R211" s="45"/>
      <c r="S211" s="266"/>
      <c r="T211" s="45"/>
      <c r="U211" s="45"/>
      <c r="V211" s="264"/>
      <c r="W211" s="45" t="s">
        <v>634</v>
      </c>
      <c r="AC211" s="276"/>
    </row>
    <row r="212" spans="1:29" s="28" customFormat="1" ht="15" customHeight="1">
      <c r="A212" s="45"/>
      <c r="B212" s="264"/>
      <c r="C212" s="163"/>
      <c r="D212" s="163" t="s">
        <v>635</v>
      </c>
      <c r="E212" s="197"/>
      <c r="F212" s="163" t="s">
        <v>636</v>
      </c>
      <c r="G212" s="197"/>
      <c r="H212" s="163" t="s">
        <v>79</v>
      </c>
      <c r="I212" s="266"/>
      <c r="J212" s="45"/>
      <c r="K212" s="45"/>
      <c r="L212" s="264"/>
      <c r="M212" s="163"/>
      <c r="N212" s="163" t="s">
        <v>635</v>
      </c>
      <c r="O212" s="197"/>
      <c r="P212" s="163" t="s">
        <v>636</v>
      </c>
      <c r="Q212" s="197"/>
      <c r="R212" s="163" t="s">
        <v>79</v>
      </c>
      <c r="S212" s="266"/>
      <c r="T212" s="45"/>
      <c r="U212" s="45"/>
      <c r="V212" s="264"/>
      <c r="W212" s="163"/>
      <c r="X212" s="163" t="s">
        <v>635</v>
      </c>
      <c r="Y212" s="197"/>
      <c r="Z212" s="163" t="s">
        <v>636</v>
      </c>
      <c r="AA212" s="197"/>
      <c r="AB212" s="163" t="s">
        <v>79</v>
      </c>
      <c r="AC212" s="276"/>
    </row>
    <row r="213" spans="1:29" s="28" customFormat="1" ht="15" customHeight="1">
      <c r="A213" s="45"/>
      <c r="B213" s="264"/>
      <c r="C213" s="197" t="s">
        <v>394</v>
      </c>
      <c r="D213" s="125" t="str">
        <f ca="1">IF(TYPE(Calcu!CG126)=16,"",TEXT(Calcu!CE105,Calcu!CG126))</f>
        <v/>
      </c>
      <c r="E213" s="197" t="s">
        <v>395</v>
      </c>
      <c r="F213" s="125" t="str">
        <f ca="1">IF(TYPE(Calcu!CG126)=16,"",TEXT(Calcu!CF105,Calcu!CG126))</f>
        <v/>
      </c>
      <c r="G213" s="197" t="s">
        <v>396</v>
      </c>
      <c r="H213" s="125" t="str">
        <f ca="1">IF(TYPE(Calcu!CG126)=16,"",TEXT(Calcu!CG105,Calcu!CG126))</f>
        <v/>
      </c>
      <c r="I213" s="266"/>
      <c r="J213" s="45"/>
      <c r="K213" s="45"/>
      <c r="L213" s="264"/>
      <c r="M213" s="197" t="s">
        <v>394</v>
      </c>
      <c r="N213" s="125" t="str">
        <f ca="1">IF(TYPE(Calcu!CJ126)=16,"",TEXT(Calcu!CH105,Calcu!CJ126))</f>
        <v/>
      </c>
      <c r="O213" s="197" t="s">
        <v>395</v>
      </c>
      <c r="P213" s="125" t="str">
        <f ca="1">IF(TYPE(Calcu!CJ126)=16,"",TEXT(Calcu!CI105,Calcu!CJ126))</f>
        <v/>
      </c>
      <c r="Q213" s="197" t="s">
        <v>396</v>
      </c>
      <c r="R213" s="125" t="str">
        <f ca="1">IF(TYPE(Calcu!CJ126)=16,"",TEXT(Calcu!CJ105,Calcu!CJ126))</f>
        <v/>
      </c>
      <c r="S213" s="266"/>
      <c r="T213" s="45"/>
      <c r="U213" s="45"/>
      <c r="V213" s="264"/>
      <c r="W213" s="197" t="s">
        <v>394</v>
      </c>
      <c r="X213" s="125" t="str">
        <f ca="1">IF(TYPE(Calcu!CM126)=16,"",TEXT(Calcu!CK105,Calcu!CM126))</f>
        <v/>
      </c>
      <c r="Y213" s="197" t="s">
        <v>395</v>
      </c>
      <c r="Z213" s="125" t="str">
        <f ca="1">IF(TYPE(Calcu!CM126)=16,"",TEXT(Calcu!CL105,Calcu!CM126))</f>
        <v/>
      </c>
      <c r="AA213" s="197" t="s">
        <v>396</v>
      </c>
      <c r="AB213" s="125" t="str">
        <f ca="1">IF(TYPE(Calcu!CM126)=16,"",TEXT(Calcu!CM105,Calcu!CM126))</f>
        <v/>
      </c>
      <c r="AC213" s="276"/>
    </row>
    <row r="214" spans="1:29" s="28" customFormat="1" ht="15" customHeight="1">
      <c r="A214" s="45"/>
      <c r="B214" s="264"/>
      <c r="C214" s="197" t="s">
        <v>397</v>
      </c>
      <c r="D214" s="125" t="str">
        <f ca="1">IF(TYPE(Calcu!CG126)=16,"",TEXT(Calcu!CE106,Calcu!CG126))</f>
        <v/>
      </c>
      <c r="E214" s="197" t="s">
        <v>398</v>
      </c>
      <c r="F214" s="125" t="str">
        <f ca="1">IF(TYPE(Calcu!CG126)=16,"",TEXT(Calcu!CF106,Calcu!CG126))</f>
        <v/>
      </c>
      <c r="G214" s="197" t="s">
        <v>399</v>
      </c>
      <c r="H214" s="125" t="str">
        <f ca="1">IF(TYPE(Calcu!CG126)=16,"",TEXT(Calcu!CG106,Calcu!CG126))</f>
        <v/>
      </c>
      <c r="I214" s="266"/>
      <c r="J214" s="45"/>
      <c r="K214" s="45"/>
      <c r="L214" s="264"/>
      <c r="M214" s="197" t="s">
        <v>397</v>
      </c>
      <c r="N214" s="125" t="str">
        <f ca="1">IF(TYPE(Calcu!CJ126)=16,"",TEXT(Calcu!CH106,Calcu!CJ126))</f>
        <v/>
      </c>
      <c r="O214" s="197" t="s">
        <v>398</v>
      </c>
      <c r="P214" s="125" t="str">
        <f ca="1">IF(TYPE(Calcu!CJ126)=16,"",TEXT(Calcu!CI106,Calcu!CJ126))</f>
        <v/>
      </c>
      <c r="Q214" s="197" t="s">
        <v>399</v>
      </c>
      <c r="R214" s="125" t="str">
        <f ca="1">IF(TYPE(Calcu!CJ126)=16,"",TEXT(Calcu!CJ106,Calcu!CJ126))</f>
        <v/>
      </c>
      <c r="S214" s="266"/>
      <c r="T214" s="45"/>
      <c r="U214" s="45"/>
      <c r="V214" s="264"/>
      <c r="W214" s="197" t="s">
        <v>397</v>
      </c>
      <c r="X214" s="125" t="str">
        <f ca="1">IF(TYPE(Calcu!CM126)=16,"",TEXT(Calcu!CK106,Calcu!CM126))</f>
        <v/>
      </c>
      <c r="Y214" s="197" t="s">
        <v>398</v>
      </c>
      <c r="Z214" s="125" t="str">
        <f ca="1">IF(TYPE(Calcu!CM126)=16,"",TEXT(Calcu!CL106,Calcu!CM126))</f>
        <v/>
      </c>
      <c r="AA214" s="197" t="s">
        <v>399</v>
      </c>
      <c r="AB214" s="125" t="str">
        <f ca="1">IF(TYPE(Calcu!CM126)=16,"",TEXT(Calcu!CM106,Calcu!CM126))</f>
        <v/>
      </c>
      <c r="AC214" s="276"/>
    </row>
    <row r="215" spans="1:29" s="28" customFormat="1" ht="15" customHeight="1">
      <c r="A215" s="45"/>
      <c r="B215" s="264"/>
      <c r="C215" s="197" t="s">
        <v>400</v>
      </c>
      <c r="D215" s="125" t="str">
        <f ca="1">IF(TYPE(Calcu!CG126)=16,"",TEXT(Calcu!CE107,Calcu!CG126))</f>
        <v/>
      </c>
      <c r="E215" s="197" t="s">
        <v>401</v>
      </c>
      <c r="F215" s="125" t="str">
        <f ca="1">IF(TYPE(Calcu!CG126)=16,"",TEXT(Calcu!CF107,Calcu!CG126))</f>
        <v/>
      </c>
      <c r="G215" s="197" t="s">
        <v>402</v>
      </c>
      <c r="H215" s="125" t="str">
        <f ca="1">IF(TYPE(Calcu!CG126)=16,"",TEXT(Calcu!CG107,Calcu!CG126))</f>
        <v/>
      </c>
      <c r="I215" s="266"/>
      <c r="J215" s="45"/>
      <c r="K215" s="45"/>
      <c r="L215" s="264"/>
      <c r="M215" s="197" t="s">
        <v>400</v>
      </c>
      <c r="N215" s="125" t="str">
        <f ca="1">IF(TYPE(Calcu!CJ126)=16,"",TEXT(Calcu!CH107,Calcu!CJ126))</f>
        <v/>
      </c>
      <c r="O215" s="197" t="s">
        <v>401</v>
      </c>
      <c r="P215" s="125" t="str">
        <f ca="1">IF(TYPE(Calcu!CJ126)=16,"",TEXT(Calcu!CI107,Calcu!CJ126))</f>
        <v/>
      </c>
      <c r="Q215" s="197" t="s">
        <v>402</v>
      </c>
      <c r="R215" s="125" t="str">
        <f ca="1">IF(TYPE(Calcu!CJ126)=16,"",TEXT(Calcu!CJ107,Calcu!CJ126))</f>
        <v/>
      </c>
      <c r="S215" s="266"/>
      <c r="T215" s="45"/>
      <c r="U215" s="45"/>
      <c r="V215" s="264"/>
      <c r="W215" s="197" t="s">
        <v>400</v>
      </c>
      <c r="X215" s="125" t="str">
        <f ca="1">IF(TYPE(Calcu!CM126)=16,"",TEXT(Calcu!CK107,Calcu!CM126))</f>
        <v/>
      </c>
      <c r="Y215" s="197" t="s">
        <v>401</v>
      </c>
      <c r="Z215" s="125" t="str">
        <f ca="1">IF(TYPE(Calcu!CM126)=16,"",TEXT(Calcu!CL107,Calcu!CM126))</f>
        <v/>
      </c>
      <c r="AA215" s="197" t="s">
        <v>402</v>
      </c>
      <c r="AB215" s="125" t="str">
        <f ca="1">IF(TYPE(Calcu!CM126)=16,"",TEXT(Calcu!CM107,Calcu!CM126))</f>
        <v/>
      </c>
      <c r="AC215" s="276"/>
    </row>
    <row r="216" spans="1:29" s="28" customFormat="1" ht="15" customHeight="1">
      <c r="A216" s="45"/>
      <c r="B216" s="264"/>
      <c r="C216" s="197" t="s">
        <v>403</v>
      </c>
      <c r="D216" s="125" t="str">
        <f ca="1">IF(TYPE(Calcu!CG126)=16,"",TEXT(Calcu!CE108,Calcu!CG126))</f>
        <v/>
      </c>
      <c r="E216" s="197" t="s">
        <v>404</v>
      </c>
      <c r="F216" s="125" t="str">
        <f ca="1">IF(TYPE(Calcu!CG126)=16,"",TEXT(Calcu!CF108,Calcu!CG126))</f>
        <v/>
      </c>
      <c r="G216" s="197" t="s">
        <v>405</v>
      </c>
      <c r="H216" s="125" t="str">
        <f ca="1">IF(TYPE(Calcu!CG126)=16,"",TEXT(Calcu!CG108,Calcu!CG126))</f>
        <v/>
      </c>
      <c r="I216" s="266"/>
      <c r="J216" s="45"/>
      <c r="K216" s="45"/>
      <c r="L216" s="264"/>
      <c r="M216" s="197" t="s">
        <v>403</v>
      </c>
      <c r="N216" s="125" t="str">
        <f ca="1">IF(TYPE(Calcu!CJ126)=16,"",TEXT(Calcu!CH108,Calcu!CJ126))</f>
        <v/>
      </c>
      <c r="O216" s="197" t="s">
        <v>404</v>
      </c>
      <c r="P216" s="125" t="str">
        <f ca="1">IF(TYPE(Calcu!CJ126)=16,"",TEXT(Calcu!CI108,Calcu!CJ126))</f>
        <v/>
      </c>
      <c r="Q216" s="197" t="s">
        <v>405</v>
      </c>
      <c r="R216" s="125" t="str">
        <f ca="1">IF(TYPE(Calcu!CJ126)=16,"",TEXT(Calcu!CJ108,Calcu!CJ126))</f>
        <v/>
      </c>
      <c r="S216" s="266"/>
      <c r="T216" s="45"/>
      <c r="U216" s="45"/>
      <c r="V216" s="264"/>
      <c r="W216" s="197" t="s">
        <v>403</v>
      </c>
      <c r="X216" s="125" t="str">
        <f ca="1">IF(TYPE(Calcu!CM126)=16,"",TEXT(Calcu!CK108,Calcu!CM126))</f>
        <v/>
      </c>
      <c r="Y216" s="197" t="s">
        <v>404</v>
      </c>
      <c r="Z216" s="125" t="str">
        <f ca="1">IF(TYPE(Calcu!CM126)=16,"",TEXT(Calcu!CL108,Calcu!CM126))</f>
        <v/>
      </c>
      <c r="AA216" s="197" t="s">
        <v>405</v>
      </c>
      <c r="AB216" s="125" t="str">
        <f ca="1">IF(TYPE(Calcu!CM126)=16,"",TEXT(Calcu!CM108,Calcu!CM126))</f>
        <v/>
      </c>
      <c r="AC216" s="276"/>
    </row>
    <row r="217" spans="1:29" s="28" customFormat="1" ht="15" customHeight="1">
      <c r="A217" s="45"/>
      <c r="B217" s="264"/>
      <c r="C217" s="197" t="s">
        <v>406</v>
      </c>
      <c r="D217" s="125" t="str">
        <f ca="1">IF(TYPE(Calcu!CG126)=16,"",TEXT(Calcu!CE109,Calcu!CG126))</f>
        <v/>
      </c>
      <c r="E217" s="197" t="s">
        <v>407</v>
      </c>
      <c r="F217" s="125" t="str">
        <f ca="1">IF(TYPE(Calcu!CG126)=16,"",TEXT(Calcu!CF109,Calcu!CG126))</f>
        <v/>
      </c>
      <c r="G217" s="197" t="s">
        <v>408</v>
      </c>
      <c r="H217" s="125" t="str">
        <f ca="1">IF(TYPE(Calcu!CG126)=16,"",TEXT(Calcu!CG109,Calcu!CG126))</f>
        <v/>
      </c>
      <c r="I217" s="266"/>
      <c r="J217" s="45"/>
      <c r="K217" s="45"/>
      <c r="L217" s="264"/>
      <c r="M217" s="197" t="s">
        <v>406</v>
      </c>
      <c r="N217" s="125" t="str">
        <f ca="1">IF(TYPE(Calcu!CJ126)=16,"",TEXT(Calcu!CH109,Calcu!CJ126))</f>
        <v/>
      </c>
      <c r="O217" s="197" t="s">
        <v>407</v>
      </c>
      <c r="P217" s="125" t="str">
        <f ca="1">IF(TYPE(Calcu!CJ126)=16,"",TEXT(Calcu!CI109,Calcu!CJ126))</f>
        <v/>
      </c>
      <c r="Q217" s="197" t="s">
        <v>408</v>
      </c>
      <c r="R217" s="125" t="str">
        <f ca="1">IF(TYPE(Calcu!CJ126)=16,"",TEXT(Calcu!CJ109,Calcu!CJ126))</f>
        <v/>
      </c>
      <c r="S217" s="266"/>
      <c r="T217" s="45"/>
      <c r="U217" s="45"/>
      <c r="V217" s="264"/>
      <c r="W217" s="197" t="s">
        <v>406</v>
      </c>
      <c r="X217" s="125" t="str">
        <f ca="1">IF(TYPE(Calcu!CM126)=16,"",TEXT(Calcu!CK109,Calcu!CM126))</f>
        <v/>
      </c>
      <c r="Y217" s="197" t="s">
        <v>407</v>
      </c>
      <c r="Z217" s="125" t="str">
        <f ca="1">IF(TYPE(Calcu!CM126)=16,"",TEXT(Calcu!CL109,Calcu!CM126))</f>
        <v/>
      </c>
      <c r="AA217" s="197" t="s">
        <v>408</v>
      </c>
      <c r="AB217" s="125" t="str">
        <f ca="1">IF(TYPE(Calcu!CM126)=16,"",TEXT(Calcu!CM109,Calcu!CM126))</f>
        <v/>
      </c>
      <c r="AC217" s="276"/>
    </row>
    <row r="218" spans="1:29" s="28" customFormat="1" ht="15" customHeight="1">
      <c r="A218" s="45"/>
      <c r="B218" s="264"/>
      <c r="C218" s="197" t="s">
        <v>409</v>
      </c>
      <c r="D218" s="125" t="str">
        <f ca="1">IF(TYPE(Calcu!CG126)=16,"",TEXT(Calcu!CE110,Calcu!CG126))</f>
        <v/>
      </c>
      <c r="E218" s="197" t="s">
        <v>410</v>
      </c>
      <c r="F218" s="125" t="str">
        <f ca="1">IF(TYPE(Calcu!CG126)=16,"",TEXT(Calcu!CF110,Calcu!CG126))</f>
        <v/>
      </c>
      <c r="G218" s="197" t="s">
        <v>396</v>
      </c>
      <c r="H218" s="125" t="str">
        <f ca="1">IF(TYPE(Calcu!CG126)=16,"",TEXT(Calcu!CG110,Calcu!CG126))</f>
        <v/>
      </c>
      <c r="I218" s="266"/>
      <c r="J218" s="45"/>
      <c r="K218" s="45"/>
      <c r="L218" s="264"/>
      <c r="M218" s="197" t="s">
        <v>409</v>
      </c>
      <c r="N218" s="125" t="str">
        <f ca="1">IF(TYPE(Calcu!CJ126)=16,"",TEXT(Calcu!CH110,Calcu!CJ126))</f>
        <v/>
      </c>
      <c r="O218" s="197" t="s">
        <v>410</v>
      </c>
      <c r="P218" s="125" t="str">
        <f ca="1">IF(TYPE(Calcu!CJ126)=16,"",TEXT(Calcu!CI110,Calcu!CJ126))</f>
        <v/>
      </c>
      <c r="Q218" s="197" t="s">
        <v>396</v>
      </c>
      <c r="R218" s="125" t="str">
        <f ca="1">IF(TYPE(Calcu!CJ126)=16,"",TEXT(Calcu!CJ110,Calcu!CJ126))</f>
        <v/>
      </c>
      <c r="S218" s="266"/>
      <c r="T218" s="45"/>
      <c r="U218" s="45"/>
      <c r="V218" s="264"/>
      <c r="W218" s="197" t="s">
        <v>409</v>
      </c>
      <c r="X218" s="125" t="str">
        <f ca="1">IF(TYPE(Calcu!CM126)=16,"",TEXT(Calcu!CK110,Calcu!CM126))</f>
        <v/>
      </c>
      <c r="Y218" s="197" t="s">
        <v>410</v>
      </c>
      <c r="Z218" s="125" t="str">
        <f ca="1">IF(TYPE(Calcu!CM126)=16,"",TEXT(Calcu!CL110,Calcu!CM126))</f>
        <v/>
      </c>
      <c r="AA218" s="197" t="s">
        <v>396</v>
      </c>
      <c r="AB218" s="125" t="str">
        <f ca="1">IF(TYPE(Calcu!CM126)=16,"",TEXT(Calcu!CM110,Calcu!CM126))</f>
        <v/>
      </c>
      <c r="AC218" s="276"/>
    </row>
    <row r="219" spans="1:29" s="28" customFormat="1" ht="15" customHeight="1">
      <c r="A219" s="45"/>
      <c r="B219" s="264"/>
      <c r="C219" s="197" t="s">
        <v>411</v>
      </c>
      <c r="D219" s="125" t="str">
        <f ca="1">IF(TYPE(Calcu!CG126)=16,"",TEXT(Calcu!CE111,Calcu!CG126))</f>
        <v/>
      </c>
      <c r="E219" s="197" t="s">
        <v>412</v>
      </c>
      <c r="F219" s="125" t="str">
        <f ca="1">IF(TYPE(Calcu!CG126)=16,"",TEXT(Calcu!CF111,Calcu!CG126))</f>
        <v/>
      </c>
      <c r="I219" s="266"/>
      <c r="J219" s="45"/>
      <c r="K219" s="45"/>
      <c r="L219" s="264"/>
      <c r="M219" s="197" t="s">
        <v>411</v>
      </c>
      <c r="N219" s="125" t="str">
        <f ca="1">IF(TYPE(Calcu!CJ126)=16,"",TEXT(Calcu!CH111,Calcu!CJ126))</f>
        <v/>
      </c>
      <c r="O219" s="197" t="s">
        <v>412</v>
      </c>
      <c r="P219" s="125" t="str">
        <f ca="1">IF(TYPE(Calcu!CJ126)=16,"",TEXT(Calcu!CI111,Calcu!CJ126))</f>
        <v/>
      </c>
      <c r="S219" s="266"/>
      <c r="T219" s="45"/>
      <c r="U219" s="45"/>
      <c r="V219" s="264"/>
      <c r="W219" s="197" t="s">
        <v>411</v>
      </c>
      <c r="X219" s="125" t="str">
        <f ca="1">IF(TYPE(Calcu!CM126)=16,"",TEXT(Calcu!CK111,Calcu!CM126))</f>
        <v/>
      </c>
      <c r="Y219" s="197" t="s">
        <v>412</v>
      </c>
      <c r="Z219" s="125" t="str">
        <f ca="1">IF(TYPE(Calcu!CM126)=16,"",TEXT(Calcu!CL111,Calcu!CM126))</f>
        <v/>
      </c>
      <c r="AC219" s="276"/>
    </row>
    <row r="220" spans="1:29" s="28" customFormat="1" ht="15" customHeight="1">
      <c r="A220" s="45"/>
      <c r="B220" s="264"/>
      <c r="C220" s="197" t="s">
        <v>413</v>
      </c>
      <c r="D220" s="125" t="str">
        <f ca="1">IF(TYPE(Calcu!CG126)=16,"",TEXT(Calcu!CE112,Calcu!CG126))</f>
        <v/>
      </c>
      <c r="E220" s="197" t="s">
        <v>414</v>
      </c>
      <c r="F220" s="125" t="str">
        <f ca="1">IF(TYPE(Calcu!CG126)=16,"",TEXT(Calcu!CF112,Calcu!CG126))</f>
        <v/>
      </c>
      <c r="I220" s="266"/>
      <c r="J220" s="45"/>
      <c r="K220" s="45"/>
      <c r="L220" s="264"/>
      <c r="M220" s="197" t="s">
        <v>413</v>
      </c>
      <c r="N220" s="125" t="str">
        <f ca="1">IF(TYPE(Calcu!CJ126)=16,"",TEXT(Calcu!CH112,Calcu!CJ126))</f>
        <v/>
      </c>
      <c r="O220" s="197" t="s">
        <v>414</v>
      </c>
      <c r="P220" s="125" t="str">
        <f ca="1">IF(TYPE(Calcu!CJ126)=16,"",TEXT(Calcu!CI112,Calcu!CJ126))</f>
        <v/>
      </c>
      <c r="S220" s="266"/>
      <c r="T220" s="45"/>
      <c r="U220" s="45"/>
      <c r="V220" s="264"/>
      <c r="W220" s="197" t="s">
        <v>413</v>
      </c>
      <c r="X220" s="125" t="str">
        <f ca="1">IF(TYPE(Calcu!CM126)=16,"",TEXT(Calcu!CK112,Calcu!CM126))</f>
        <v/>
      </c>
      <c r="Y220" s="197" t="s">
        <v>414</v>
      </c>
      <c r="Z220" s="125" t="str">
        <f ca="1">IF(TYPE(Calcu!CM126)=16,"",TEXT(Calcu!CL112,Calcu!CM126))</f>
        <v/>
      </c>
      <c r="AC220" s="276"/>
    </row>
    <row r="221" spans="1:29" s="28" customFormat="1" ht="15" customHeight="1">
      <c r="A221" s="45"/>
      <c r="B221" s="264"/>
      <c r="C221" s="197" t="s">
        <v>415</v>
      </c>
      <c r="D221" s="125" t="str">
        <f ca="1">IF(TYPE(Calcu!CG126)=16,"",TEXT(Calcu!CE113,Calcu!CG126))</f>
        <v/>
      </c>
      <c r="E221" s="197" t="s">
        <v>416</v>
      </c>
      <c r="F221" s="125" t="str">
        <f ca="1">IF(TYPE(Calcu!CG126)=16,"",TEXT(Calcu!CF113,Calcu!CG126))</f>
        <v/>
      </c>
      <c r="I221" s="266"/>
      <c r="J221" s="45"/>
      <c r="K221" s="45"/>
      <c r="L221" s="264"/>
      <c r="M221" s="197" t="s">
        <v>415</v>
      </c>
      <c r="N221" s="125" t="str">
        <f ca="1">IF(TYPE(Calcu!CJ126)=16,"",TEXT(Calcu!CH113,Calcu!CJ126))</f>
        <v/>
      </c>
      <c r="O221" s="197" t="s">
        <v>416</v>
      </c>
      <c r="P221" s="125" t="str">
        <f ca="1">IF(TYPE(Calcu!CJ126)=16,"",TEXT(Calcu!CI113,Calcu!CJ126))</f>
        <v/>
      </c>
      <c r="S221" s="266"/>
      <c r="T221" s="45"/>
      <c r="U221" s="45"/>
      <c r="V221" s="264"/>
      <c r="W221" s="197" t="s">
        <v>415</v>
      </c>
      <c r="X221" s="125" t="str">
        <f ca="1">IF(TYPE(Calcu!CM126)=16,"",TEXT(Calcu!CK113,Calcu!CM126))</f>
        <v/>
      </c>
      <c r="Y221" s="197" t="s">
        <v>416</v>
      </c>
      <c r="Z221" s="125" t="str">
        <f ca="1">IF(TYPE(Calcu!CM126)=16,"",TEXT(Calcu!CL113,Calcu!CM126))</f>
        <v/>
      </c>
      <c r="AC221" s="276"/>
    </row>
    <row r="222" spans="1:29" s="28" customFormat="1" ht="15" customHeight="1">
      <c r="A222" s="45"/>
      <c r="B222" s="264"/>
      <c r="C222" s="197" t="s">
        <v>417</v>
      </c>
      <c r="D222" s="125" t="str">
        <f ca="1">IF(TYPE(Calcu!CG126)=16,"",TEXT(Calcu!CE114,Calcu!CG126))</f>
        <v/>
      </c>
      <c r="E222" s="197" t="s">
        <v>418</v>
      </c>
      <c r="F222" s="125" t="str">
        <f ca="1">IF(TYPE(Calcu!CG126)=16,"",TEXT(Calcu!CF114,Calcu!CG126))</f>
        <v/>
      </c>
      <c r="I222" s="266"/>
      <c r="J222" s="45"/>
      <c r="K222" s="45"/>
      <c r="L222" s="264"/>
      <c r="M222" s="197" t="s">
        <v>417</v>
      </c>
      <c r="N222" s="125" t="str">
        <f ca="1">IF(TYPE(Calcu!CJ126)=16,"",TEXT(Calcu!CH114,Calcu!CJ126))</f>
        <v/>
      </c>
      <c r="O222" s="197" t="s">
        <v>418</v>
      </c>
      <c r="P222" s="125" t="str">
        <f ca="1">IF(TYPE(Calcu!CJ126)=16,"",TEXT(Calcu!CI114,Calcu!CJ126))</f>
        <v/>
      </c>
      <c r="S222" s="266"/>
      <c r="T222" s="45"/>
      <c r="U222" s="45"/>
      <c r="V222" s="264"/>
      <c r="W222" s="197" t="s">
        <v>417</v>
      </c>
      <c r="X222" s="125" t="str">
        <f ca="1">IF(TYPE(Calcu!CM126)=16,"",TEXT(Calcu!CK114,Calcu!CM126))</f>
        <v/>
      </c>
      <c r="Y222" s="197" t="s">
        <v>418</v>
      </c>
      <c r="Z222" s="125" t="str">
        <f ca="1">IF(TYPE(Calcu!CM126)=16,"",TEXT(Calcu!CL114,Calcu!CM126))</f>
        <v/>
      </c>
      <c r="AC222" s="276"/>
    </row>
    <row r="223" spans="1:29" s="28" customFormat="1" ht="15" customHeight="1">
      <c r="A223" s="45"/>
      <c r="B223" s="264"/>
      <c r="C223" s="197" t="s">
        <v>419</v>
      </c>
      <c r="D223" s="125" t="str">
        <f ca="1">IF(TYPE(Calcu!CG126)=16,"",TEXT(Calcu!CE115,Calcu!CG126))</f>
        <v/>
      </c>
      <c r="E223" s="197" t="s">
        <v>420</v>
      </c>
      <c r="F223" s="125" t="str">
        <f ca="1">IF(TYPE(Calcu!CG126)=16,"",TEXT(Calcu!CF115,Calcu!CG126))</f>
        <v/>
      </c>
      <c r="I223" s="266"/>
      <c r="J223" s="45"/>
      <c r="K223" s="45"/>
      <c r="L223" s="264"/>
      <c r="M223" s="197" t="s">
        <v>419</v>
      </c>
      <c r="N223" s="125" t="str">
        <f ca="1">IF(TYPE(Calcu!CJ126)=16,"",TEXT(Calcu!CH115,Calcu!CJ126))</f>
        <v/>
      </c>
      <c r="O223" s="197" t="s">
        <v>420</v>
      </c>
      <c r="P223" s="125" t="str">
        <f ca="1">IF(TYPE(Calcu!CJ126)=16,"",TEXT(Calcu!CI115,Calcu!CJ126))</f>
        <v/>
      </c>
      <c r="S223" s="266"/>
      <c r="T223" s="45"/>
      <c r="U223" s="45"/>
      <c r="V223" s="264"/>
      <c r="W223" s="197" t="s">
        <v>419</v>
      </c>
      <c r="X223" s="125" t="str">
        <f ca="1">IF(TYPE(Calcu!CM126)=16,"",TEXT(Calcu!CK115,Calcu!CM126))</f>
        <v/>
      </c>
      <c r="Y223" s="197" t="s">
        <v>420</v>
      </c>
      <c r="Z223" s="125" t="str">
        <f ca="1">IF(TYPE(Calcu!CM126)=16,"",TEXT(Calcu!CL115,Calcu!CM126))</f>
        <v/>
      </c>
      <c r="AC223" s="276"/>
    </row>
    <row r="224" spans="1:29" s="28" customFormat="1" ht="15" customHeight="1">
      <c r="A224" s="45"/>
      <c r="B224" s="264"/>
      <c r="C224" s="197" t="s">
        <v>421</v>
      </c>
      <c r="D224" s="125" t="str">
        <f ca="1">IF(TYPE(Calcu!CG126)=16,"",TEXT(Calcu!CE116,Calcu!CG126))</f>
        <v/>
      </c>
      <c r="I224" s="266"/>
      <c r="J224" s="45"/>
      <c r="K224" s="45"/>
      <c r="L224" s="264"/>
      <c r="M224" s="197" t="s">
        <v>421</v>
      </c>
      <c r="N224" s="125" t="str">
        <f ca="1">IF(TYPE(Calcu!CJ126)=16,"",TEXT(Calcu!CH116,Calcu!CJ126))</f>
        <v/>
      </c>
      <c r="S224" s="266"/>
      <c r="T224" s="45"/>
      <c r="U224" s="45"/>
      <c r="V224" s="264"/>
      <c r="W224" s="197" t="s">
        <v>421</v>
      </c>
      <c r="X224" s="125" t="str">
        <f ca="1">IF(TYPE(Calcu!CM126)=16,"",TEXT(Calcu!CK116,Calcu!CM126))</f>
        <v/>
      </c>
      <c r="AC224" s="276"/>
    </row>
    <row r="225" spans="1:29" s="28" customFormat="1" ht="15" customHeight="1">
      <c r="A225" s="45"/>
      <c r="B225" s="267"/>
      <c r="C225" s="268"/>
      <c r="D225" s="268"/>
      <c r="E225" s="268"/>
      <c r="F225" s="268"/>
      <c r="G225" s="268"/>
      <c r="H225" s="269"/>
      <c r="I225" s="270"/>
      <c r="J225" s="45"/>
      <c r="K225" s="45"/>
      <c r="L225" s="267"/>
      <c r="M225" s="268"/>
      <c r="N225" s="268"/>
      <c r="O225" s="268"/>
      <c r="P225" s="268"/>
      <c r="Q225" s="268"/>
      <c r="R225" s="269"/>
      <c r="S225" s="270"/>
      <c r="T225" s="45"/>
      <c r="U225" s="45"/>
      <c r="V225" s="267"/>
      <c r="W225" s="268"/>
      <c r="X225" s="268"/>
      <c r="Y225" s="268"/>
      <c r="Z225" s="268"/>
      <c r="AA225" s="268"/>
      <c r="AB225" s="268"/>
      <c r="AC225" s="279"/>
    </row>
    <row r="226" spans="1:29" s="28" customFormat="1" ht="15" customHeight="1">
      <c r="A226" s="45"/>
      <c r="B226" s="280"/>
      <c r="C226" s="273"/>
      <c r="D226" s="273"/>
      <c r="E226" s="273"/>
      <c r="F226" s="273"/>
      <c r="G226" s="273"/>
      <c r="H226" s="281"/>
      <c r="I226" s="282"/>
      <c r="J226" s="45"/>
      <c r="K226" s="45"/>
      <c r="L226" s="280"/>
      <c r="M226" s="273"/>
      <c r="N226" s="273"/>
      <c r="O226" s="273"/>
      <c r="P226" s="273"/>
      <c r="Q226" s="273"/>
      <c r="R226" s="281"/>
      <c r="S226" s="282"/>
      <c r="T226" s="45"/>
      <c r="U226" s="45"/>
      <c r="V226" s="280"/>
      <c r="W226" s="273"/>
      <c r="X226" s="273"/>
      <c r="Y226" s="273"/>
      <c r="Z226" s="273"/>
      <c r="AA226" s="273"/>
      <c r="AB226" s="273"/>
      <c r="AC226" s="274"/>
    </row>
    <row r="227" spans="1:29" s="28" customFormat="1" ht="15" customHeight="1">
      <c r="A227" s="45"/>
      <c r="B227" s="264"/>
      <c r="C227" s="45" t="s">
        <v>387</v>
      </c>
      <c r="H227" s="45"/>
      <c r="I227" s="266"/>
      <c r="J227" s="45"/>
      <c r="K227" s="45"/>
      <c r="L227" s="264"/>
      <c r="M227" s="45" t="s">
        <v>387</v>
      </c>
      <c r="R227" s="45"/>
      <c r="S227" s="266"/>
      <c r="T227" s="45"/>
      <c r="U227" s="45"/>
      <c r="V227" s="264"/>
      <c r="W227" s="45" t="s">
        <v>387</v>
      </c>
      <c r="AC227" s="276"/>
    </row>
    <row r="228" spans="1:29" s="28" customFormat="1" ht="15" customHeight="1">
      <c r="A228" s="45"/>
      <c r="B228" s="264"/>
      <c r="C228" s="163"/>
      <c r="D228" s="127" t="s">
        <v>388</v>
      </c>
      <c r="E228" s="127" t="s">
        <v>389</v>
      </c>
      <c r="F228" s="127" t="s">
        <v>175</v>
      </c>
      <c r="G228" s="127" t="s">
        <v>390</v>
      </c>
      <c r="H228" s="127" t="s">
        <v>391</v>
      </c>
      <c r="I228" s="266"/>
      <c r="J228" s="45"/>
      <c r="K228" s="45"/>
      <c r="L228" s="264"/>
      <c r="M228" s="163"/>
      <c r="N228" s="127" t="s">
        <v>388</v>
      </c>
      <c r="O228" s="127" t="s">
        <v>389</v>
      </c>
      <c r="P228" s="127" t="s">
        <v>175</v>
      </c>
      <c r="Q228" s="127" t="s">
        <v>390</v>
      </c>
      <c r="R228" s="127" t="s">
        <v>391</v>
      </c>
      <c r="S228" s="266"/>
      <c r="T228" s="45"/>
      <c r="U228" s="45"/>
      <c r="V228" s="264"/>
      <c r="W228" s="163"/>
      <c r="X228" s="127" t="s">
        <v>388</v>
      </c>
      <c r="Y228" s="127" t="s">
        <v>389</v>
      </c>
      <c r="Z228" s="127" t="s">
        <v>175</v>
      </c>
      <c r="AA228" s="127" t="s">
        <v>390</v>
      </c>
      <c r="AB228" s="127" t="s">
        <v>391</v>
      </c>
      <c r="AC228" s="276"/>
    </row>
    <row r="229" spans="1:29" s="28" customFormat="1" ht="15" customHeight="1">
      <c r="A229" s="45"/>
      <c r="B229" s="264"/>
      <c r="C229" s="163" t="s">
        <v>392</v>
      </c>
      <c r="D229" s="125" t="e">
        <f>TEXT(Calcu!N48,Calcu!BB48)</f>
        <v>#DIV/0!</v>
      </c>
      <c r="E229" s="125" t="e">
        <f>TEXT(Calcu!O48,Calcu!BB48)</f>
        <v>#N/A</v>
      </c>
      <c r="F229" s="196">
        <f>Calcu!P48</f>
        <v>0</v>
      </c>
      <c r="G229" s="125">
        <f>Calcu!Q48</f>
        <v>0</v>
      </c>
      <c r="H229" s="125">
        <f>Mass_2_1!L78</f>
        <v>0</v>
      </c>
      <c r="I229" s="266"/>
      <c r="J229" s="45"/>
      <c r="K229" s="45"/>
      <c r="L229" s="264"/>
      <c r="M229" s="163" t="s">
        <v>392</v>
      </c>
      <c r="N229" s="125" t="e">
        <f>TEXT(Calcu!N49,Calcu!BB49)</f>
        <v>#DIV/0!</v>
      </c>
      <c r="O229" s="125" t="e">
        <f>TEXT(Calcu!O49,Calcu!BB49)</f>
        <v>#N/A</v>
      </c>
      <c r="P229" s="196">
        <f>Calcu!P49</f>
        <v>0</v>
      </c>
      <c r="Q229" s="125">
        <f>Calcu!Q49</f>
        <v>0</v>
      </c>
      <c r="R229" s="125">
        <f>Mass_2_1!L79</f>
        <v>0</v>
      </c>
      <c r="S229" s="266"/>
      <c r="T229" s="45"/>
      <c r="U229" s="45"/>
      <c r="V229" s="264"/>
      <c r="W229" s="163" t="s">
        <v>392</v>
      </c>
      <c r="X229" s="125" t="e">
        <f>TEXT(Calcu!N50,Calcu!BB50)</f>
        <v>#DIV/0!</v>
      </c>
      <c r="Y229" s="125" t="e">
        <f>TEXT(Calcu!O50,Calcu!BB50)</f>
        <v>#N/A</v>
      </c>
      <c r="Z229" s="196">
        <f>Calcu!P50</f>
        <v>0</v>
      </c>
      <c r="AA229" s="125">
        <f>Calcu!Q50</f>
        <v>0</v>
      </c>
      <c r="AB229" s="125">
        <f>Mass_2_1!L80</f>
        <v>0</v>
      </c>
      <c r="AC229" s="276"/>
    </row>
    <row r="230" spans="1:29" s="28" customFormat="1" ht="15" customHeight="1">
      <c r="A230" s="45"/>
      <c r="B230" s="264"/>
      <c r="C230" s="163" t="s">
        <v>236</v>
      </c>
      <c r="D230" s="125" t="e">
        <f ca="1">TEXT(Calcu!J48,Calcu!BB48)</f>
        <v>#DIV/0!</v>
      </c>
      <c r="E230" s="125" t="e">
        <f ca="1">Calcu!AP48</f>
        <v>#DIV/0!</v>
      </c>
      <c r="F230" s="196">
        <f>Calcu!F48</f>
        <v>0</v>
      </c>
      <c r="G230" s="125" t="e">
        <f ca="1">Calcu!AQ48</f>
        <v>#DIV/0!</v>
      </c>
      <c r="H230" s="45"/>
      <c r="I230" s="266"/>
      <c r="J230" s="45"/>
      <c r="K230" s="45"/>
      <c r="L230" s="264"/>
      <c r="M230" s="163" t="s">
        <v>236</v>
      </c>
      <c r="N230" s="125" t="e">
        <f ca="1">TEXT(Calcu!J49,Calcu!BB49)</f>
        <v>#DIV/0!</v>
      </c>
      <c r="O230" s="125" t="e">
        <f ca="1">Calcu!AP49</f>
        <v>#DIV/0!</v>
      </c>
      <c r="P230" s="196">
        <f>Calcu!F49</f>
        <v>0</v>
      </c>
      <c r="Q230" s="125" t="e">
        <f ca="1">Calcu!AQ49</f>
        <v>#DIV/0!</v>
      </c>
      <c r="R230" s="45"/>
      <c r="S230" s="266"/>
      <c r="T230" s="45"/>
      <c r="U230" s="45"/>
      <c r="V230" s="264"/>
      <c r="W230" s="163" t="s">
        <v>236</v>
      </c>
      <c r="X230" s="125" t="e">
        <f ca="1">TEXT(Calcu!J50,Calcu!BB50)</f>
        <v>#DIV/0!</v>
      </c>
      <c r="Y230" s="125" t="e">
        <f ca="1">Calcu!AP50</f>
        <v>#DIV/0!</v>
      </c>
      <c r="Z230" s="196">
        <f>Calcu!F50</f>
        <v>0</v>
      </c>
      <c r="AA230" s="125" t="e">
        <f ca="1">Calcu!AQ50</f>
        <v>#DIV/0!</v>
      </c>
      <c r="AC230" s="276"/>
    </row>
    <row r="231" spans="1:29" s="28" customFormat="1" ht="15" customHeight="1">
      <c r="A231" s="45"/>
      <c r="B231" s="264"/>
      <c r="C231" s="163" t="s">
        <v>393</v>
      </c>
      <c r="D231" s="125" t="e">
        <f>TEXT(Calcu!S48,Calcu!BB48)</f>
        <v>#DIV/0!</v>
      </c>
      <c r="E231" s="125" t="e">
        <f>TEXT(Calcu!T48,Calcu!BB48)</f>
        <v>#N/A</v>
      </c>
      <c r="F231" s="196">
        <f>Calcu!U48</f>
        <v>0</v>
      </c>
      <c r="G231" s="125">
        <f>Calcu!V48</f>
        <v>0</v>
      </c>
      <c r="H231" s="45"/>
      <c r="I231" s="266"/>
      <c r="J231" s="45"/>
      <c r="K231" s="45"/>
      <c r="L231" s="264"/>
      <c r="M231" s="163" t="s">
        <v>393</v>
      </c>
      <c r="N231" s="125" t="e">
        <f>TEXT(Calcu!S49,Calcu!BB49)</f>
        <v>#DIV/0!</v>
      </c>
      <c r="O231" s="125" t="e">
        <f>TEXT(Calcu!T49,Calcu!BB49)</f>
        <v>#N/A</v>
      </c>
      <c r="P231" s="196">
        <f>Calcu!U49</f>
        <v>0</v>
      </c>
      <c r="Q231" s="125">
        <f>Calcu!V49</f>
        <v>0</v>
      </c>
      <c r="R231" s="45"/>
      <c r="S231" s="266"/>
      <c r="T231" s="45"/>
      <c r="U231" s="45"/>
      <c r="V231" s="264"/>
      <c r="W231" s="163" t="s">
        <v>393</v>
      </c>
      <c r="X231" s="125" t="e">
        <f>TEXT(Calcu!S50,Calcu!BB50)</f>
        <v>#DIV/0!</v>
      </c>
      <c r="Y231" s="125" t="e">
        <f>TEXT(Calcu!T50,Calcu!BB50)</f>
        <v>#N/A</v>
      </c>
      <c r="Z231" s="196">
        <f>Calcu!U50</f>
        <v>0</v>
      </c>
      <c r="AA231" s="125">
        <f>Calcu!V50</f>
        <v>0</v>
      </c>
      <c r="AC231" s="276"/>
    </row>
    <row r="232" spans="1:29" s="28" customFormat="1" ht="15" customHeight="1">
      <c r="A232" s="45"/>
      <c r="B232" s="264"/>
      <c r="H232" s="45"/>
      <c r="I232" s="266"/>
      <c r="J232" s="45"/>
      <c r="K232" s="45"/>
      <c r="L232" s="264"/>
      <c r="R232" s="45"/>
      <c r="S232" s="266"/>
      <c r="T232" s="45"/>
      <c r="U232" s="45"/>
      <c r="V232" s="264"/>
      <c r="AC232" s="276"/>
    </row>
    <row r="233" spans="1:29" s="28" customFormat="1" ht="15" customHeight="1">
      <c r="A233" s="45"/>
      <c r="B233" s="264"/>
      <c r="C233" s="45" t="s">
        <v>634</v>
      </c>
      <c r="H233" s="45"/>
      <c r="I233" s="266"/>
      <c r="J233" s="45"/>
      <c r="K233" s="45"/>
      <c r="L233" s="264"/>
      <c r="M233" s="45" t="s">
        <v>634</v>
      </c>
      <c r="R233" s="45"/>
      <c r="S233" s="266"/>
      <c r="T233" s="45"/>
      <c r="U233" s="45"/>
      <c r="V233" s="264"/>
      <c r="W233" s="45" t="s">
        <v>634</v>
      </c>
      <c r="AC233" s="276"/>
    </row>
    <row r="234" spans="1:29" s="28" customFormat="1" ht="15" customHeight="1">
      <c r="A234" s="45"/>
      <c r="B234" s="264"/>
      <c r="C234" s="163"/>
      <c r="D234" s="163" t="s">
        <v>635</v>
      </c>
      <c r="E234" s="197"/>
      <c r="F234" s="163" t="s">
        <v>636</v>
      </c>
      <c r="G234" s="197"/>
      <c r="H234" s="163" t="s">
        <v>79</v>
      </c>
      <c r="I234" s="266"/>
      <c r="J234" s="45"/>
      <c r="K234" s="45"/>
      <c r="L234" s="264"/>
      <c r="M234" s="163"/>
      <c r="N234" s="163" t="s">
        <v>635</v>
      </c>
      <c r="O234" s="197"/>
      <c r="P234" s="163" t="s">
        <v>636</v>
      </c>
      <c r="Q234" s="197"/>
      <c r="R234" s="163" t="s">
        <v>79</v>
      </c>
      <c r="S234" s="266"/>
      <c r="T234" s="45"/>
      <c r="U234" s="45"/>
      <c r="V234" s="264"/>
      <c r="W234" s="163"/>
      <c r="X234" s="163" t="s">
        <v>635</v>
      </c>
      <c r="Y234" s="197"/>
      <c r="Z234" s="163" t="s">
        <v>636</v>
      </c>
      <c r="AA234" s="197"/>
      <c r="AB234" s="163" t="s">
        <v>79</v>
      </c>
      <c r="AC234" s="276"/>
    </row>
    <row r="235" spans="1:29" s="28" customFormat="1" ht="15" customHeight="1">
      <c r="A235" s="45"/>
      <c r="B235" s="264"/>
      <c r="C235" s="197" t="s">
        <v>394</v>
      </c>
      <c r="D235" s="125" t="str">
        <f ca="1">IF(TYPE(Calcu!CP126)=16,"",TEXT(Calcu!CN105,Calcu!CP126))</f>
        <v/>
      </c>
      <c r="E235" s="197" t="s">
        <v>395</v>
      </c>
      <c r="F235" s="125" t="str">
        <f ca="1">IF(TYPE(Calcu!CP126)=16,"",TEXT(Calcu!CO105,Calcu!CP126))</f>
        <v/>
      </c>
      <c r="G235" s="197" t="s">
        <v>396</v>
      </c>
      <c r="H235" s="125" t="str">
        <f ca="1">IF(TYPE(Calcu!CP126)=16,"",TEXT(Calcu!CP105,Calcu!CP126))</f>
        <v/>
      </c>
      <c r="I235" s="266"/>
      <c r="J235" s="45"/>
      <c r="K235" s="45"/>
      <c r="L235" s="264"/>
      <c r="M235" s="197" t="s">
        <v>394</v>
      </c>
      <c r="N235" s="125" t="str">
        <f ca="1">IF(TYPE(Calcu!CS126)=16,"",TEXT(Calcu!CQ105,Calcu!CS126))</f>
        <v/>
      </c>
      <c r="O235" s="197" t="s">
        <v>395</v>
      </c>
      <c r="P235" s="125" t="str">
        <f ca="1">IF(TYPE(Calcu!CS126)=16,"",TEXT(Calcu!CR105,Calcu!CS126))</f>
        <v/>
      </c>
      <c r="Q235" s="197" t="s">
        <v>396</v>
      </c>
      <c r="R235" s="125" t="str">
        <f ca="1">IF(TYPE(Calcu!CS126)=16,"",TEXT(Calcu!CS105,Calcu!CS126))</f>
        <v/>
      </c>
      <c r="S235" s="266"/>
      <c r="T235" s="45"/>
      <c r="U235" s="45"/>
      <c r="V235" s="264"/>
      <c r="W235" s="197" t="s">
        <v>394</v>
      </c>
      <c r="X235" s="125" t="str">
        <f ca="1">IF(TYPE(Calcu!CV126)=16,"",TEXT(Calcu!CT105,Calcu!CV126))</f>
        <v/>
      </c>
      <c r="Y235" s="197" t="s">
        <v>395</v>
      </c>
      <c r="Z235" s="125" t="str">
        <f ca="1">IF(TYPE(Calcu!CV126)=16,"",TEXT(Calcu!CU105,Calcu!CV126))</f>
        <v/>
      </c>
      <c r="AA235" s="197" t="s">
        <v>396</v>
      </c>
      <c r="AB235" s="125" t="str">
        <f ca="1">IF(TYPE(Calcu!CV126)=16,"",TEXT(Calcu!CV105,Calcu!CV126))</f>
        <v/>
      </c>
      <c r="AC235" s="276"/>
    </row>
    <row r="236" spans="1:29" s="28" customFormat="1" ht="15" customHeight="1">
      <c r="A236" s="45"/>
      <c r="B236" s="264"/>
      <c r="C236" s="197" t="s">
        <v>397</v>
      </c>
      <c r="D236" s="125" t="str">
        <f ca="1">IF(TYPE(Calcu!CP126)=16,"",TEXT(Calcu!CN106,Calcu!CP126))</f>
        <v/>
      </c>
      <c r="E236" s="197" t="s">
        <v>398</v>
      </c>
      <c r="F236" s="125" t="str">
        <f ca="1">IF(TYPE(Calcu!CP126)=16,"",TEXT(Calcu!CO106,Calcu!CP126))</f>
        <v/>
      </c>
      <c r="G236" s="197" t="s">
        <v>399</v>
      </c>
      <c r="H236" s="125" t="str">
        <f ca="1">IF(TYPE(Calcu!CP126)=16,"",TEXT(Calcu!CP106,Calcu!CP126))</f>
        <v/>
      </c>
      <c r="I236" s="266"/>
      <c r="J236" s="45"/>
      <c r="K236" s="45"/>
      <c r="L236" s="264"/>
      <c r="M236" s="197" t="s">
        <v>397</v>
      </c>
      <c r="N236" s="125" t="str">
        <f ca="1">IF(TYPE(Calcu!CS126)=16,"",TEXT(Calcu!CQ106,Calcu!CS126))</f>
        <v/>
      </c>
      <c r="O236" s="197" t="s">
        <v>398</v>
      </c>
      <c r="P236" s="125" t="str">
        <f ca="1">IF(TYPE(Calcu!CS126)=16,"",TEXT(Calcu!CR106,Calcu!CS126))</f>
        <v/>
      </c>
      <c r="Q236" s="197" t="s">
        <v>399</v>
      </c>
      <c r="R236" s="125" t="str">
        <f ca="1">IF(TYPE(Calcu!CS126)=16,"",TEXT(Calcu!CS106,Calcu!CS126))</f>
        <v/>
      </c>
      <c r="S236" s="266"/>
      <c r="T236" s="45"/>
      <c r="U236" s="45"/>
      <c r="V236" s="264"/>
      <c r="W236" s="197" t="s">
        <v>397</v>
      </c>
      <c r="X236" s="125" t="str">
        <f ca="1">IF(TYPE(Calcu!CV126)=16,"",TEXT(Calcu!CT106,Calcu!CV126))</f>
        <v/>
      </c>
      <c r="Y236" s="197" t="s">
        <v>398</v>
      </c>
      <c r="Z236" s="125" t="str">
        <f ca="1">IF(TYPE(Calcu!CV126)=16,"",TEXT(Calcu!CU106,Calcu!CV126))</f>
        <v/>
      </c>
      <c r="AA236" s="197" t="s">
        <v>399</v>
      </c>
      <c r="AB236" s="125" t="str">
        <f ca="1">IF(TYPE(Calcu!CV126)=16,"",TEXT(Calcu!CV106,Calcu!CV126))</f>
        <v/>
      </c>
      <c r="AC236" s="276"/>
    </row>
    <row r="237" spans="1:29" s="28" customFormat="1" ht="15" customHeight="1">
      <c r="A237" s="45"/>
      <c r="B237" s="264"/>
      <c r="C237" s="197" t="s">
        <v>400</v>
      </c>
      <c r="D237" s="125" t="str">
        <f ca="1">IF(TYPE(Calcu!CP126)=16,"",TEXT(Calcu!CN107,Calcu!CP126))</f>
        <v/>
      </c>
      <c r="E237" s="197" t="s">
        <v>401</v>
      </c>
      <c r="F237" s="125" t="str">
        <f ca="1">IF(TYPE(Calcu!CP126)=16,"",TEXT(Calcu!CO107,Calcu!CP126))</f>
        <v/>
      </c>
      <c r="G237" s="197" t="s">
        <v>402</v>
      </c>
      <c r="H237" s="125" t="str">
        <f ca="1">IF(TYPE(Calcu!CP126)=16,"",TEXT(Calcu!CP107,Calcu!CP126))</f>
        <v/>
      </c>
      <c r="I237" s="266"/>
      <c r="J237" s="45"/>
      <c r="K237" s="45"/>
      <c r="L237" s="264"/>
      <c r="M237" s="197" t="s">
        <v>400</v>
      </c>
      <c r="N237" s="125" t="str">
        <f ca="1">IF(TYPE(Calcu!CS126)=16,"",TEXT(Calcu!CQ107,Calcu!CS126))</f>
        <v/>
      </c>
      <c r="O237" s="197" t="s">
        <v>401</v>
      </c>
      <c r="P237" s="125" t="str">
        <f ca="1">IF(TYPE(Calcu!CS126)=16,"",TEXT(Calcu!CR107,Calcu!CS126))</f>
        <v/>
      </c>
      <c r="Q237" s="197" t="s">
        <v>402</v>
      </c>
      <c r="R237" s="125" t="str">
        <f ca="1">IF(TYPE(Calcu!CS126)=16,"",TEXT(Calcu!CS107,Calcu!CS126))</f>
        <v/>
      </c>
      <c r="S237" s="266"/>
      <c r="T237" s="45"/>
      <c r="U237" s="45"/>
      <c r="V237" s="264"/>
      <c r="W237" s="197" t="s">
        <v>400</v>
      </c>
      <c r="X237" s="125" t="str">
        <f ca="1">IF(TYPE(Calcu!CV126)=16,"",TEXT(Calcu!CT107,Calcu!CV126))</f>
        <v/>
      </c>
      <c r="Y237" s="197" t="s">
        <v>401</v>
      </c>
      <c r="Z237" s="125" t="str">
        <f ca="1">IF(TYPE(Calcu!CV126)=16,"",TEXT(Calcu!CU107,Calcu!CV126))</f>
        <v/>
      </c>
      <c r="AA237" s="197" t="s">
        <v>402</v>
      </c>
      <c r="AB237" s="125" t="str">
        <f ca="1">IF(TYPE(Calcu!CV126)=16,"",TEXT(Calcu!CV107,Calcu!CV126))</f>
        <v/>
      </c>
      <c r="AC237" s="276"/>
    </row>
    <row r="238" spans="1:29" s="28" customFormat="1" ht="15" customHeight="1">
      <c r="A238" s="45"/>
      <c r="B238" s="264"/>
      <c r="C238" s="197" t="s">
        <v>403</v>
      </c>
      <c r="D238" s="125" t="str">
        <f ca="1">IF(TYPE(Calcu!CP126)=16,"",TEXT(Calcu!CN108,Calcu!CP126))</f>
        <v/>
      </c>
      <c r="E238" s="197" t="s">
        <v>404</v>
      </c>
      <c r="F238" s="125" t="str">
        <f ca="1">IF(TYPE(Calcu!CP126)=16,"",TEXT(Calcu!CO108,Calcu!CP126))</f>
        <v/>
      </c>
      <c r="G238" s="197" t="s">
        <v>405</v>
      </c>
      <c r="H238" s="125" t="str">
        <f ca="1">IF(TYPE(Calcu!CP126)=16,"",TEXT(Calcu!CP108,Calcu!CP126))</f>
        <v/>
      </c>
      <c r="I238" s="266"/>
      <c r="J238" s="45"/>
      <c r="K238" s="45"/>
      <c r="L238" s="264"/>
      <c r="M238" s="197" t="s">
        <v>403</v>
      </c>
      <c r="N238" s="125" t="str">
        <f ca="1">IF(TYPE(Calcu!CS126)=16,"",TEXT(Calcu!CQ108,Calcu!CS126))</f>
        <v/>
      </c>
      <c r="O238" s="197" t="s">
        <v>404</v>
      </c>
      <c r="P238" s="125" t="str">
        <f ca="1">IF(TYPE(Calcu!CS126)=16,"",TEXT(Calcu!CR108,Calcu!CS126))</f>
        <v/>
      </c>
      <c r="Q238" s="197" t="s">
        <v>405</v>
      </c>
      <c r="R238" s="125" t="str">
        <f ca="1">IF(TYPE(Calcu!CS126)=16,"",TEXT(Calcu!CS108,Calcu!CS126))</f>
        <v/>
      </c>
      <c r="S238" s="266"/>
      <c r="T238" s="45"/>
      <c r="U238" s="45"/>
      <c r="V238" s="264"/>
      <c r="W238" s="197" t="s">
        <v>403</v>
      </c>
      <c r="X238" s="125" t="str">
        <f ca="1">IF(TYPE(Calcu!CV126)=16,"",TEXT(Calcu!CT108,Calcu!CV126))</f>
        <v/>
      </c>
      <c r="Y238" s="197" t="s">
        <v>404</v>
      </c>
      <c r="Z238" s="125" t="str">
        <f ca="1">IF(TYPE(Calcu!CV126)=16,"",TEXT(Calcu!CU108,Calcu!CV126))</f>
        <v/>
      </c>
      <c r="AA238" s="197" t="s">
        <v>405</v>
      </c>
      <c r="AB238" s="125" t="str">
        <f ca="1">IF(TYPE(Calcu!CV126)=16,"",TEXT(Calcu!CV108,Calcu!CV126))</f>
        <v/>
      </c>
      <c r="AC238" s="276"/>
    </row>
    <row r="239" spans="1:29" s="28" customFormat="1" ht="15" customHeight="1">
      <c r="A239" s="45"/>
      <c r="B239" s="264"/>
      <c r="C239" s="197" t="s">
        <v>406</v>
      </c>
      <c r="D239" s="125" t="str">
        <f ca="1">IF(TYPE(Calcu!CP126)=16,"",TEXT(Calcu!CN109,Calcu!CP126))</f>
        <v/>
      </c>
      <c r="E239" s="197" t="s">
        <v>407</v>
      </c>
      <c r="F239" s="125" t="str">
        <f ca="1">IF(TYPE(Calcu!CP126)=16,"",TEXT(Calcu!CO109,Calcu!CP126))</f>
        <v/>
      </c>
      <c r="G239" s="197" t="s">
        <v>408</v>
      </c>
      <c r="H239" s="125" t="str">
        <f ca="1">IF(TYPE(Calcu!CP126)=16,"",TEXT(Calcu!CP109,Calcu!CP126))</f>
        <v/>
      </c>
      <c r="I239" s="266"/>
      <c r="J239" s="45"/>
      <c r="K239" s="45"/>
      <c r="L239" s="264"/>
      <c r="M239" s="197" t="s">
        <v>406</v>
      </c>
      <c r="N239" s="125" t="str">
        <f ca="1">IF(TYPE(Calcu!CS126)=16,"",TEXT(Calcu!CQ109,Calcu!CS126))</f>
        <v/>
      </c>
      <c r="O239" s="197" t="s">
        <v>407</v>
      </c>
      <c r="P239" s="125" t="str">
        <f ca="1">IF(TYPE(Calcu!CS126)=16,"",TEXT(Calcu!CR109,Calcu!CS126))</f>
        <v/>
      </c>
      <c r="Q239" s="197" t="s">
        <v>408</v>
      </c>
      <c r="R239" s="125" t="str">
        <f ca="1">IF(TYPE(Calcu!CS126)=16,"",TEXT(Calcu!CS109,Calcu!CS126))</f>
        <v/>
      </c>
      <c r="S239" s="266"/>
      <c r="T239" s="45"/>
      <c r="U239" s="45"/>
      <c r="V239" s="264"/>
      <c r="W239" s="197" t="s">
        <v>406</v>
      </c>
      <c r="X239" s="125" t="str">
        <f ca="1">IF(TYPE(Calcu!CV126)=16,"",TEXT(Calcu!CT109,Calcu!CV126))</f>
        <v/>
      </c>
      <c r="Y239" s="197" t="s">
        <v>407</v>
      </c>
      <c r="Z239" s="125" t="str">
        <f ca="1">IF(TYPE(Calcu!CV126)=16,"",TEXT(Calcu!CU109,Calcu!CV126))</f>
        <v/>
      </c>
      <c r="AA239" s="197" t="s">
        <v>408</v>
      </c>
      <c r="AB239" s="125" t="str">
        <f ca="1">IF(TYPE(Calcu!CV126)=16,"",TEXT(Calcu!CV109,Calcu!CV126))</f>
        <v/>
      </c>
      <c r="AC239" s="276"/>
    </row>
    <row r="240" spans="1:29" s="28" customFormat="1" ht="15" customHeight="1">
      <c r="A240" s="45"/>
      <c r="B240" s="264"/>
      <c r="C240" s="197" t="s">
        <v>409</v>
      </c>
      <c r="D240" s="125" t="str">
        <f ca="1">IF(TYPE(Calcu!CP126)=16,"",TEXT(Calcu!CN110,Calcu!CP126))</f>
        <v/>
      </c>
      <c r="E240" s="197" t="s">
        <v>410</v>
      </c>
      <c r="F240" s="125" t="str">
        <f ca="1">IF(TYPE(Calcu!CP126)=16,"",TEXT(Calcu!CO110,Calcu!CP126))</f>
        <v/>
      </c>
      <c r="G240" s="197" t="s">
        <v>396</v>
      </c>
      <c r="H240" s="125" t="str">
        <f ca="1">IF(TYPE(Calcu!CP126)=16,"",TEXT(Calcu!CP110,Calcu!CP126))</f>
        <v/>
      </c>
      <c r="I240" s="266"/>
      <c r="J240" s="45"/>
      <c r="K240" s="45"/>
      <c r="L240" s="264"/>
      <c r="M240" s="197" t="s">
        <v>409</v>
      </c>
      <c r="N240" s="125" t="str">
        <f ca="1">IF(TYPE(Calcu!CS126)=16,"",TEXT(Calcu!CQ110,Calcu!CS126))</f>
        <v/>
      </c>
      <c r="O240" s="197" t="s">
        <v>410</v>
      </c>
      <c r="P240" s="125" t="str">
        <f ca="1">IF(TYPE(Calcu!CS126)=16,"",TEXT(Calcu!CR110,Calcu!CS126))</f>
        <v/>
      </c>
      <c r="Q240" s="197" t="s">
        <v>422</v>
      </c>
      <c r="R240" s="125" t="str">
        <f ca="1">IF(TYPE(Calcu!CS126)=16,"",TEXT(Calcu!CS110,Calcu!CS126))</f>
        <v/>
      </c>
      <c r="S240" s="266"/>
      <c r="T240" s="45"/>
      <c r="U240" s="45"/>
      <c r="V240" s="264"/>
      <c r="W240" s="197" t="s">
        <v>409</v>
      </c>
      <c r="X240" s="125" t="str">
        <f ca="1">IF(TYPE(Calcu!CV126)=16,"",TEXT(Calcu!CT110,Calcu!CV126))</f>
        <v/>
      </c>
      <c r="Y240" s="197" t="s">
        <v>410</v>
      </c>
      <c r="Z240" s="125" t="str">
        <f ca="1">IF(TYPE(Calcu!CV126)=16,"",TEXT(Calcu!CU110,Calcu!CV126))</f>
        <v/>
      </c>
      <c r="AA240" s="197" t="s">
        <v>422</v>
      </c>
      <c r="AB240" s="125" t="str">
        <f ca="1">IF(TYPE(Calcu!CV126)=16,"",TEXT(Calcu!CV110,Calcu!CV126))</f>
        <v/>
      </c>
      <c r="AC240" s="276"/>
    </row>
    <row r="241" spans="1:29" s="28" customFormat="1" ht="15" customHeight="1">
      <c r="A241" s="45"/>
      <c r="B241" s="264"/>
      <c r="C241" s="197" t="s">
        <v>411</v>
      </c>
      <c r="D241" s="125" t="str">
        <f ca="1">IF(TYPE(Calcu!CP126)=16,"",TEXT(Calcu!CN111,Calcu!CP126))</f>
        <v/>
      </c>
      <c r="E241" s="197" t="s">
        <v>412</v>
      </c>
      <c r="F241" s="125" t="str">
        <f ca="1">IF(TYPE(Calcu!CP126)=16,"",TEXT(Calcu!CO111,Calcu!CP126))</f>
        <v/>
      </c>
      <c r="I241" s="266"/>
      <c r="J241" s="45"/>
      <c r="K241" s="45"/>
      <c r="L241" s="264"/>
      <c r="M241" s="197" t="s">
        <v>411</v>
      </c>
      <c r="N241" s="125" t="str">
        <f ca="1">IF(TYPE(Calcu!CS126)=16,"",TEXT(Calcu!CQ111,Calcu!CS126))</f>
        <v/>
      </c>
      <c r="O241" s="197" t="s">
        <v>412</v>
      </c>
      <c r="P241" s="125" t="str">
        <f ca="1">IF(TYPE(Calcu!CS126)=16,"",TEXT(Calcu!CR111,Calcu!CS126))</f>
        <v/>
      </c>
      <c r="S241" s="266"/>
      <c r="T241" s="45"/>
      <c r="U241" s="45"/>
      <c r="V241" s="264"/>
      <c r="W241" s="197" t="s">
        <v>411</v>
      </c>
      <c r="X241" s="125" t="str">
        <f ca="1">IF(TYPE(Calcu!CV126)=16,"",TEXT(Calcu!CT111,Calcu!CV126))</f>
        <v/>
      </c>
      <c r="Y241" s="197" t="s">
        <v>412</v>
      </c>
      <c r="Z241" s="125" t="str">
        <f ca="1">IF(TYPE(Calcu!CV126)=16,"",TEXT(Calcu!CU111,Calcu!CV126))</f>
        <v/>
      </c>
      <c r="AC241" s="276"/>
    </row>
    <row r="242" spans="1:29" s="28" customFormat="1" ht="15" customHeight="1">
      <c r="A242" s="45"/>
      <c r="B242" s="264"/>
      <c r="C242" s="197" t="s">
        <v>413</v>
      </c>
      <c r="D242" s="125" t="str">
        <f ca="1">IF(TYPE(Calcu!CP126)=16,"",TEXT(Calcu!CN112,Calcu!CP126))</f>
        <v/>
      </c>
      <c r="E242" s="197" t="s">
        <v>414</v>
      </c>
      <c r="F242" s="125" t="str">
        <f ca="1">IF(TYPE(Calcu!CP126)=16,"",TEXT(Calcu!CO112,Calcu!CP126))</f>
        <v/>
      </c>
      <c r="I242" s="266"/>
      <c r="J242" s="45"/>
      <c r="K242" s="45"/>
      <c r="L242" s="264"/>
      <c r="M242" s="197" t="s">
        <v>413</v>
      </c>
      <c r="N242" s="125" t="str">
        <f ca="1">IF(TYPE(Calcu!CS126)=16,"",TEXT(Calcu!CQ112,Calcu!CS126))</f>
        <v/>
      </c>
      <c r="O242" s="197" t="s">
        <v>414</v>
      </c>
      <c r="P242" s="125" t="str">
        <f ca="1">IF(TYPE(Calcu!CS126)=16,"",TEXT(Calcu!CR112,Calcu!CS126))</f>
        <v/>
      </c>
      <c r="S242" s="266"/>
      <c r="T242" s="45"/>
      <c r="U242" s="45"/>
      <c r="V242" s="264"/>
      <c r="W242" s="197" t="s">
        <v>413</v>
      </c>
      <c r="X242" s="125" t="str">
        <f ca="1">IF(TYPE(Calcu!CV126)=16,"",TEXT(Calcu!CT112,Calcu!CV126))</f>
        <v/>
      </c>
      <c r="Y242" s="197" t="s">
        <v>414</v>
      </c>
      <c r="Z242" s="125" t="str">
        <f ca="1">IF(TYPE(Calcu!CV126)=16,"",TEXT(Calcu!CU112,Calcu!CV126))</f>
        <v/>
      </c>
      <c r="AC242" s="276"/>
    </row>
    <row r="243" spans="1:29" s="28" customFormat="1" ht="15" customHeight="1">
      <c r="A243" s="45"/>
      <c r="B243" s="264"/>
      <c r="C243" s="197" t="s">
        <v>415</v>
      </c>
      <c r="D243" s="125" t="str">
        <f ca="1">IF(TYPE(Calcu!CP126)=16,"",TEXT(Calcu!CN113,Calcu!CP126))</f>
        <v/>
      </c>
      <c r="E243" s="197" t="s">
        <v>416</v>
      </c>
      <c r="F243" s="125" t="str">
        <f ca="1">IF(TYPE(Calcu!CP126)=16,"",TEXT(Calcu!CO113,Calcu!CP126))</f>
        <v/>
      </c>
      <c r="I243" s="266"/>
      <c r="J243" s="45"/>
      <c r="K243" s="45"/>
      <c r="L243" s="264"/>
      <c r="M243" s="197" t="s">
        <v>415</v>
      </c>
      <c r="N243" s="125" t="str">
        <f ca="1">IF(TYPE(Calcu!CS126)=16,"",TEXT(Calcu!CQ113,Calcu!CS126))</f>
        <v/>
      </c>
      <c r="O243" s="197" t="s">
        <v>416</v>
      </c>
      <c r="P243" s="125" t="str">
        <f ca="1">IF(TYPE(Calcu!CS126)=16,"",TEXT(Calcu!CR113,Calcu!CS126))</f>
        <v/>
      </c>
      <c r="S243" s="266"/>
      <c r="T243" s="45"/>
      <c r="U243" s="45"/>
      <c r="V243" s="264"/>
      <c r="W243" s="197" t="s">
        <v>415</v>
      </c>
      <c r="X243" s="125" t="str">
        <f ca="1">IF(TYPE(Calcu!CV126)=16,"",TEXT(Calcu!CT113,Calcu!CV126))</f>
        <v/>
      </c>
      <c r="Y243" s="197" t="s">
        <v>416</v>
      </c>
      <c r="Z243" s="125" t="str">
        <f ca="1">IF(TYPE(Calcu!CV126)=16,"",TEXT(Calcu!CU113,Calcu!CV126))</f>
        <v/>
      </c>
      <c r="AC243" s="276"/>
    </row>
    <row r="244" spans="1:29" s="28" customFormat="1" ht="15" customHeight="1">
      <c r="A244" s="45"/>
      <c r="B244" s="264"/>
      <c r="C244" s="197" t="s">
        <v>417</v>
      </c>
      <c r="D244" s="125" t="str">
        <f ca="1">IF(TYPE(Calcu!CP126)=16,"",TEXT(Calcu!CN114,Calcu!CP126))</f>
        <v/>
      </c>
      <c r="E244" s="197" t="s">
        <v>418</v>
      </c>
      <c r="F244" s="125" t="str">
        <f ca="1">IF(TYPE(Calcu!CP126)=16,"",TEXT(Calcu!CO114,Calcu!CP126))</f>
        <v/>
      </c>
      <c r="I244" s="266"/>
      <c r="J244" s="45"/>
      <c r="K244" s="45"/>
      <c r="L244" s="264"/>
      <c r="M244" s="197" t="s">
        <v>417</v>
      </c>
      <c r="N244" s="125" t="str">
        <f ca="1">IF(TYPE(Calcu!CS126)=16,"",TEXT(Calcu!CQ114,Calcu!CS126))</f>
        <v/>
      </c>
      <c r="O244" s="197" t="s">
        <v>418</v>
      </c>
      <c r="P244" s="125" t="str">
        <f ca="1">IF(TYPE(Calcu!CS126)=16,"",TEXT(Calcu!CR114,Calcu!CS126))</f>
        <v/>
      </c>
      <c r="S244" s="266"/>
      <c r="T244" s="45"/>
      <c r="U244" s="45"/>
      <c r="V244" s="264"/>
      <c r="W244" s="197" t="s">
        <v>417</v>
      </c>
      <c r="X244" s="125" t="str">
        <f ca="1">IF(TYPE(Calcu!CV126)=16,"",TEXT(Calcu!CT114,Calcu!CV126))</f>
        <v/>
      </c>
      <c r="Y244" s="197" t="s">
        <v>418</v>
      </c>
      <c r="Z244" s="125" t="str">
        <f ca="1">IF(TYPE(Calcu!CV126)=16,"",TEXT(Calcu!CU114,Calcu!CV126))</f>
        <v/>
      </c>
      <c r="AC244" s="276"/>
    </row>
    <row r="245" spans="1:29" s="28" customFormat="1" ht="15" customHeight="1">
      <c r="A245" s="45"/>
      <c r="B245" s="264"/>
      <c r="C245" s="197" t="s">
        <v>419</v>
      </c>
      <c r="D245" s="125" t="str">
        <f ca="1">IF(TYPE(Calcu!CP126)=16,"",TEXT(Calcu!CN115,Calcu!CP126))</f>
        <v/>
      </c>
      <c r="E245" s="197" t="s">
        <v>420</v>
      </c>
      <c r="F245" s="125" t="str">
        <f ca="1">IF(TYPE(Calcu!CP126)=16,"",TEXT(Calcu!CO115,Calcu!CP126))</f>
        <v/>
      </c>
      <c r="I245" s="266"/>
      <c r="J245" s="45"/>
      <c r="K245" s="45"/>
      <c r="L245" s="264"/>
      <c r="M245" s="197" t="s">
        <v>419</v>
      </c>
      <c r="N245" s="125" t="str">
        <f ca="1">IF(TYPE(Calcu!CS126)=16,"",TEXT(Calcu!CQ115,Calcu!CS126))</f>
        <v/>
      </c>
      <c r="O245" s="197" t="s">
        <v>420</v>
      </c>
      <c r="P245" s="125" t="str">
        <f ca="1">IF(TYPE(Calcu!CS126)=16,"",TEXT(Calcu!CR115,Calcu!CS126))</f>
        <v/>
      </c>
      <c r="S245" s="266"/>
      <c r="T245" s="45"/>
      <c r="U245" s="45"/>
      <c r="V245" s="264"/>
      <c r="W245" s="197" t="s">
        <v>419</v>
      </c>
      <c r="X245" s="125" t="str">
        <f ca="1">IF(TYPE(Calcu!CV126)=16,"",TEXT(Calcu!CT115,Calcu!CV126))</f>
        <v/>
      </c>
      <c r="Y245" s="197" t="s">
        <v>420</v>
      </c>
      <c r="Z245" s="125" t="str">
        <f ca="1">IF(TYPE(Calcu!CV126)=16,"",TEXT(Calcu!CU115,Calcu!CV126))</f>
        <v/>
      </c>
      <c r="AC245" s="276"/>
    </row>
    <row r="246" spans="1:29" s="28" customFormat="1" ht="15" customHeight="1">
      <c r="A246" s="45"/>
      <c r="B246" s="264"/>
      <c r="C246" s="197" t="s">
        <v>421</v>
      </c>
      <c r="D246" s="125" t="str">
        <f ca="1">IF(TYPE(Calcu!CP126)=16,"",TEXT(Calcu!CN116,Calcu!CP126))</f>
        <v/>
      </c>
      <c r="I246" s="266"/>
      <c r="J246" s="45"/>
      <c r="K246" s="45"/>
      <c r="L246" s="264"/>
      <c r="M246" s="197" t="s">
        <v>421</v>
      </c>
      <c r="N246" s="125" t="str">
        <f ca="1">IF(TYPE(Calcu!CS126)=16,"",TEXT(Calcu!CQ116,Calcu!CS126))</f>
        <v/>
      </c>
      <c r="S246" s="266"/>
      <c r="T246" s="45"/>
      <c r="U246" s="45"/>
      <c r="V246" s="264"/>
      <c r="W246" s="197" t="s">
        <v>421</v>
      </c>
      <c r="X246" s="125" t="str">
        <f ca="1">IF(TYPE(Calcu!CV126)=16,"",TEXT(Calcu!CT116,Calcu!CV126))</f>
        <v/>
      </c>
      <c r="AC246" s="276"/>
    </row>
    <row r="247" spans="1:29" s="28" customFormat="1" ht="15" customHeight="1">
      <c r="A247" s="45"/>
      <c r="B247" s="267"/>
      <c r="C247" s="268"/>
      <c r="D247" s="268"/>
      <c r="E247" s="268"/>
      <c r="F247" s="268"/>
      <c r="G247" s="268"/>
      <c r="H247" s="269"/>
      <c r="I247" s="270"/>
      <c r="J247" s="45"/>
      <c r="K247" s="45"/>
      <c r="L247" s="267"/>
      <c r="M247" s="268"/>
      <c r="N247" s="268"/>
      <c r="O247" s="268"/>
      <c r="P247" s="268"/>
      <c r="Q247" s="268"/>
      <c r="R247" s="269"/>
      <c r="S247" s="270"/>
      <c r="T247" s="45"/>
      <c r="U247" s="45"/>
      <c r="V247" s="267"/>
      <c r="W247" s="268"/>
      <c r="X247" s="268"/>
      <c r="Y247" s="268"/>
      <c r="Z247" s="268"/>
      <c r="AA247" s="268"/>
      <c r="AB247" s="268"/>
      <c r="AC247" s="279"/>
    </row>
    <row r="248" spans="1:29" s="28" customFormat="1" ht="15" customHeight="1">
      <c r="A248" s="45"/>
      <c r="B248" s="280"/>
      <c r="C248" s="273"/>
      <c r="D248" s="273"/>
      <c r="E248" s="273"/>
      <c r="F248" s="273"/>
      <c r="G248" s="273"/>
      <c r="H248" s="281"/>
      <c r="I248" s="282"/>
      <c r="J248" s="45"/>
      <c r="K248" s="45"/>
      <c r="L248" s="280"/>
      <c r="M248" s="273"/>
      <c r="N248" s="273"/>
      <c r="O248" s="273"/>
      <c r="P248" s="273"/>
      <c r="Q248" s="273"/>
      <c r="R248" s="281"/>
      <c r="S248" s="282"/>
      <c r="T248" s="45"/>
      <c r="U248" s="45"/>
      <c r="V248" s="280"/>
      <c r="W248" s="273"/>
      <c r="X248" s="273"/>
      <c r="Y248" s="273"/>
      <c r="Z248" s="273"/>
      <c r="AA248" s="273"/>
      <c r="AB248" s="273"/>
      <c r="AC248" s="274"/>
    </row>
    <row r="249" spans="1:29" s="28" customFormat="1" ht="15" customHeight="1">
      <c r="A249" s="45"/>
      <c r="B249" s="264"/>
      <c r="C249" s="45" t="s">
        <v>387</v>
      </c>
      <c r="H249" s="45"/>
      <c r="I249" s="266"/>
      <c r="J249" s="45"/>
      <c r="K249" s="45"/>
      <c r="L249" s="264"/>
      <c r="M249" s="45" t="s">
        <v>387</v>
      </c>
      <c r="R249" s="45"/>
      <c r="S249" s="266"/>
      <c r="T249" s="45"/>
      <c r="U249" s="45"/>
      <c r="V249" s="264"/>
      <c r="W249" s="45" t="s">
        <v>387</v>
      </c>
      <c r="AC249" s="276"/>
    </row>
    <row r="250" spans="1:29" s="28" customFormat="1" ht="15" customHeight="1">
      <c r="A250" s="45"/>
      <c r="B250" s="264"/>
      <c r="C250" s="163"/>
      <c r="D250" s="127" t="s">
        <v>388</v>
      </c>
      <c r="E250" s="127" t="s">
        <v>389</v>
      </c>
      <c r="F250" s="127" t="s">
        <v>175</v>
      </c>
      <c r="G250" s="127" t="s">
        <v>390</v>
      </c>
      <c r="H250" s="127" t="s">
        <v>391</v>
      </c>
      <c r="I250" s="266"/>
      <c r="J250" s="45"/>
      <c r="K250" s="45"/>
      <c r="L250" s="264"/>
      <c r="M250" s="163"/>
      <c r="N250" s="127" t="s">
        <v>388</v>
      </c>
      <c r="O250" s="127" t="s">
        <v>389</v>
      </c>
      <c r="P250" s="127" t="s">
        <v>175</v>
      </c>
      <c r="Q250" s="127" t="s">
        <v>424</v>
      </c>
      <c r="R250" s="127" t="s">
        <v>425</v>
      </c>
      <c r="S250" s="266"/>
      <c r="T250" s="45"/>
      <c r="U250" s="45"/>
      <c r="V250" s="264"/>
      <c r="W250" s="163"/>
      <c r="X250" s="127" t="s">
        <v>388</v>
      </c>
      <c r="Y250" s="127" t="s">
        <v>389</v>
      </c>
      <c r="Z250" s="127" t="s">
        <v>175</v>
      </c>
      <c r="AA250" s="127" t="s">
        <v>390</v>
      </c>
      <c r="AB250" s="127" t="s">
        <v>391</v>
      </c>
      <c r="AC250" s="276"/>
    </row>
    <row r="251" spans="1:29" s="28" customFormat="1" ht="15" customHeight="1">
      <c r="A251" s="45"/>
      <c r="B251" s="264"/>
      <c r="C251" s="163" t="s">
        <v>392</v>
      </c>
      <c r="D251" s="125" t="e">
        <f>TEXT(Calcu!N51,Calcu!BB51)</f>
        <v>#DIV/0!</v>
      </c>
      <c r="E251" s="125" t="e">
        <f>TEXT(Calcu!O51,Calcu!BB51)</f>
        <v>#N/A</v>
      </c>
      <c r="F251" s="196">
        <f>Calcu!P51</f>
        <v>0</v>
      </c>
      <c r="G251" s="125">
        <f>Calcu!Q51</f>
        <v>0</v>
      </c>
      <c r="H251" s="125">
        <f>Mass_2_1!L81</f>
        <v>0</v>
      </c>
      <c r="I251" s="266"/>
      <c r="J251" s="45"/>
      <c r="K251" s="45"/>
      <c r="L251" s="264"/>
      <c r="M251" s="163" t="s">
        <v>392</v>
      </c>
      <c r="N251" s="125" t="e">
        <f>TEXT(Calcu!N52,Calcu!BB52)</f>
        <v>#DIV/0!</v>
      </c>
      <c r="O251" s="125" t="e">
        <f>TEXT(Calcu!O52,Calcu!BB52)</f>
        <v>#N/A</v>
      </c>
      <c r="P251" s="196">
        <f>Calcu!P52</f>
        <v>0</v>
      </c>
      <c r="Q251" s="125">
        <f>Calcu!Q52</f>
        <v>0</v>
      </c>
      <c r="R251" s="125">
        <f>Mass_2_1!L82</f>
        <v>0</v>
      </c>
      <c r="S251" s="266"/>
      <c r="T251" s="45"/>
      <c r="U251" s="45"/>
      <c r="V251" s="264"/>
      <c r="W251" s="163" t="s">
        <v>392</v>
      </c>
      <c r="X251" s="125" t="e">
        <f>TEXT(Calcu!N53,Calcu!BB53)</f>
        <v>#DIV/0!</v>
      </c>
      <c r="Y251" s="125" t="e">
        <f>TEXT(Calcu!O53,Calcu!BB53)</f>
        <v>#N/A</v>
      </c>
      <c r="Z251" s="196">
        <f>Calcu!P53</f>
        <v>0</v>
      </c>
      <c r="AA251" s="125">
        <f>Calcu!Q53</f>
        <v>0</v>
      </c>
      <c r="AB251" s="125">
        <f>Mass_2_1!L83</f>
        <v>0</v>
      </c>
      <c r="AC251" s="276"/>
    </row>
    <row r="252" spans="1:29" s="28" customFormat="1" ht="15" customHeight="1">
      <c r="A252" s="45"/>
      <c r="B252" s="264"/>
      <c r="C252" s="163" t="s">
        <v>236</v>
      </c>
      <c r="D252" s="125" t="e">
        <f ca="1">TEXT(Calcu!J51,Calcu!BB51)</f>
        <v>#DIV/0!</v>
      </c>
      <c r="E252" s="125" t="e">
        <f ca="1">Calcu!AP51</f>
        <v>#DIV/0!</v>
      </c>
      <c r="F252" s="196">
        <f>Calcu!F51</f>
        <v>0</v>
      </c>
      <c r="G252" s="125" t="e">
        <f ca="1">Calcu!AQ51</f>
        <v>#DIV/0!</v>
      </c>
      <c r="H252" s="45"/>
      <c r="I252" s="266"/>
      <c r="J252" s="45"/>
      <c r="K252" s="45"/>
      <c r="L252" s="264"/>
      <c r="M252" s="163" t="s">
        <v>236</v>
      </c>
      <c r="N252" s="125" t="e">
        <f ca="1">TEXT(Calcu!J52,Calcu!BB52)</f>
        <v>#DIV/0!</v>
      </c>
      <c r="O252" s="125" t="e">
        <f ca="1">Calcu!AP52</f>
        <v>#DIV/0!</v>
      </c>
      <c r="P252" s="196">
        <f>Calcu!F52</f>
        <v>0</v>
      </c>
      <c r="Q252" s="125" t="e">
        <f ca="1">Calcu!AQ52</f>
        <v>#DIV/0!</v>
      </c>
      <c r="R252" s="45"/>
      <c r="S252" s="266"/>
      <c r="T252" s="45"/>
      <c r="U252" s="45"/>
      <c r="V252" s="264"/>
      <c r="W252" s="163" t="s">
        <v>236</v>
      </c>
      <c r="X252" s="125" t="e">
        <f ca="1">TEXT(Calcu!J53,Calcu!BB53)</f>
        <v>#DIV/0!</v>
      </c>
      <c r="Y252" s="125" t="e">
        <f ca="1">Calcu!AP53</f>
        <v>#DIV/0!</v>
      </c>
      <c r="Z252" s="196">
        <f>Calcu!F53</f>
        <v>0</v>
      </c>
      <c r="AA252" s="125" t="e">
        <f ca="1">Calcu!AQ53</f>
        <v>#DIV/0!</v>
      </c>
      <c r="AC252" s="276"/>
    </row>
    <row r="253" spans="1:29" s="28" customFormat="1" ht="15" customHeight="1">
      <c r="A253" s="45"/>
      <c r="B253" s="264"/>
      <c r="C253" s="163" t="s">
        <v>393</v>
      </c>
      <c r="D253" s="125" t="e">
        <f>TEXT(Calcu!S51,Calcu!BB51)</f>
        <v>#DIV/0!</v>
      </c>
      <c r="E253" s="125" t="e">
        <f>TEXT(Calcu!T51,Calcu!BB51)</f>
        <v>#N/A</v>
      </c>
      <c r="F253" s="196">
        <f>Calcu!U51</f>
        <v>0</v>
      </c>
      <c r="G253" s="125">
        <f>Calcu!V51</f>
        <v>0</v>
      </c>
      <c r="H253" s="45"/>
      <c r="I253" s="266"/>
      <c r="J253" s="45"/>
      <c r="K253" s="45"/>
      <c r="L253" s="264"/>
      <c r="M253" s="163" t="s">
        <v>393</v>
      </c>
      <c r="N253" s="125" t="e">
        <f>TEXT(Calcu!S52,Calcu!BB52)</f>
        <v>#DIV/0!</v>
      </c>
      <c r="O253" s="125" t="e">
        <f>TEXT(Calcu!T52,Calcu!BB52)</f>
        <v>#N/A</v>
      </c>
      <c r="P253" s="196">
        <f>Calcu!U52</f>
        <v>0</v>
      </c>
      <c r="Q253" s="125">
        <f>Calcu!V52</f>
        <v>0</v>
      </c>
      <c r="R253" s="45"/>
      <c r="S253" s="266"/>
      <c r="T253" s="45"/>
      <c r="U253" s="45"/>
      <c r="V253" s="264"/>
      <c r="W253" s="163" t="s">
        <v>393</v>
      </c>
      <c r="X253" s="125" t="e">
        <f>TEXT(Calcu!S53,Calcu!BB53)</f>
        <v>#DIV/0!</v>
      </c>
      <c r="Y253" s="125" t="e">
        <f>TEXT(Calcu!T53,Calcu!BB53)</f>
        <v>#N/A</v>
      </c>
      <c r="Z253" s="196">
        <f>Calcu!U53</f>
        <v>0</v>
      </c>
      <c r="AA253" s="125">
        <f>Calcu!V53</f>
        <v>0</v>
      </c>
      <c r="AC253" s="276"/>
    </row>
    <row r="254" spans="1:29" s="28" customFormat="1" ht="15" customHeight="1">
      <c r="A254" s="45"/>
      <c r="B254" s="264"/>
      <c r="H254" s="45"/>
      <c r="I254" s="266"/>
      <c r="J254" s="45"/>
      <c r="K254" s="45"/>
      <c r="L254" s="264"/>
      <c r="R254" s="45"/>
      <c r="S254" s="266"/>
      <c r="T254" s="45"/>
      <c r="U254" s="45"/>
      <c r="V254" s="264"/>
      <c r="AC254" s="276"/>
    </row>
    <row r="255" spans="1:29" s="28" customFormat="1" ht="15" customHeight="1">
      <c r="A255" s="45"/>
      <c r="B255" s="264"/>
      <c r="C255" s="45" t="s">
        <v>634</v>
      </c>
      <c r="H255" s="45"/>
      <c r="I255" s="266"/>
      <c r="J255" s="45"/>
      <c r="K255" s="45"/>
      <c r="L255" s="264"/>
      <c r="M255" s="45" t="s">
        <v>634</v>
      </c>
      <c r="R255" s="45"/>
      <c r="S255" s="266"/>
      <c r="T255" s="45"/>
      <c r="U255" s="45"/>
      <c r="V255" s="264"/>
      <c r="W255" s="45" t="s">
        <v>634</v>
      </c>
      <c r="AC255" s="276"/>
    </row>
    <row r="256" spans="1:29" s="28" customFormat="1" ht="15" customHeight="1">
      <c r="A256" s="45"/>
      <c r="B256" s="264"/>
      <c r="C256" s="163"/>
      <c r="D256" s="163" t="s">
        <v>635</v>
      </c>
      <c r="E256" s="197"/>
      <c r="F256" s="163" t="s">
        <v>636</v>
      </c>
      <c r="G256" s="197"/>
      <c r="H256" s="163" t="s">
        <v>79</v>
      </c>
      <c r="I256" s="266"/>
      <c r="J256" s="45"/>
      <c r="K256" s="45"/>
      <c r="L256" s="264"/>
      <c r="M256" s="163"/>
      <c r="N256" s="163" t="s">
        <v>635</v>
      </c>
      <c r="O256" s="197"/>
      <c r="P256" s="163" t="s">
        <v>636</v>
      </c>
      <c r="Q256" s="197"/>
      <c r="R256" s="163" t="s">
        <v>79</v>
      </c>
      <c r="S256" s="266"/>
      <c r="T256" s="45"/>
      <c r="U256" s="45"/>
      <c r="V256" s="264"/>
      <c r="W256" s="163"/>
      <c r="X256" s="163" t="s">
        <v>635</v>
      </c>
      <c r="Y256" s="197"/>
      <c r="Z256" s="163" t="s">
        <v>636</v>
      </c>
      <c r="AA256" s="197"/>
      <c r="AB256" s="163" t="s">
        <v>79</v>
      </c>
      <c r="AC256" s="276"/>
    </row>
    <row r="257" spans="1:29" s="28" customFormat="1" ht="15" customHeight="1">
      <c r="A257" s="45"/>
      <c r="B257" s="264"/>
      <c r="C257" s="197" t="s">
        <v>394</v>
      </c>
      <c r="D257" s="125" t="str">
        <f ca="1">IF(TYPE(Calcu!CY126)=16,"",TEXT(Calcu!CW105,Calcu!CY126))</f>
        <v/>
      </c>
      <c r="E257" s="197" t="s">
        <v>395</v>
      </c>
      <c r="F257" s="125" t="str">
        <f ca="1">IF(TYPE(Calcu!CY126)=16,"",TEXT(Calcu!CX105,Calcu!CY126))</f>
        <v/>
      </c>
      <c r="G257" s="197" t="s">
        <v>396</v>
      </c>
      <c r="H257" s="125" t="str">
        <f ca="1">IF(TYPE(Calcu!CY126)=16,"",TEXT(Calcu!CY105,Calcu!CY126))</f>
        <v/>
      </c>
      <c r="I257" s="266"/>
      <c r="J257" s="45"/>
      <c r="K257" s="45"/>
      <c r="L257" s="264"/>
      <c r="M257" s="197" t="s">
        <v>394</v>
      </c>
      <c r="N257" s="125" t="str">
        <f ca="1">IF(TYPE(Calcu!DB126)=16,"",TEXT(Calcu!CZ105,Calcu!DB126))</f>
        <v/>
      </c>
      <c r="O257" s="197" t="s">
        <v>395</v>
      </c>
      <c r="P257" s="125" t="str">
        <f ca="1">IF(TYPE(Calcu!DB126)=16,"",TEXT(Calcu!DA105,Calcu!DB126))</f>
        <v/>
      </c>
      <c r="Q257" s="197" t="s">
        <v>422</v>
      </c>
      <c r="R257" s="125" t="str">
        <f ca="1">IF(TYPE(Calcu!DB126)=16,"",TEXT(Calcu!DB105,Calcu!DB126))</f>
        <v/>
      </c>
      <c r="S257" s="266"/>
      <c r="T257" s="45"/>
      <c r="U257" s="45"/>
      <c r="V257" s="264"/>
      <c r="W257" s="197" t="s">
        <v>394</v>
      </c>
      <c r="X257" s="125" t="str">
        <f ca="1">IF(TYPE(Calcu!DE126)=16,"",TEXT(Calcu!DC105,Calcu!DE126))</f>
        <v/>
      </c>
      <c r="Y257" s="197" t="s">
        <v>395</v>
      </c>
      <c r="Z257" s="125" t="str">
        <f ca="1">IF(TYPE(Calcu!DE126)=16,"",TEXT(Calcu!DD105,Calcu!DE126))</f>
        <v/>
      </c>
      <c r="AA257" s="197" t="s">
        <v>422</v>
      </c>
      <c r="AB257" s="125" t="str">
        <f ca="1">IF(TYPE(Calcu!DE126)=16,"",TEXT(Calcu!DE105,Calcu!DE126))</f>
        <v/>
      </c>
      <c r="AC257" s="276"/>
    </row>
    <row r="258" spans="1:29" s="28" customFormat="1" ht="15" customHeight="1">
      <c r="A258" s="45"/>
      <c r="B258" s="264"/>
      <c r="C258" s="197" t="s">
        <v>397</v>
      </c>
      <c r="D258" s="125" t="str">
        <f ca="1">IF(TYPE(Calcu!CY126)=16,"",TEXT(Calcu!CW106,Calcu!CY126))</f>
        <v/>
      </c>
      <c r="E258" s="197" t="s">
        <v>398</v>
      </c>
      <c r="F258" s="125" t="str">
        <f ca="1">IF(TYPE(Calcu!CY126)=16,"",TEXT(Calcu!CX106,Calcu!CY126))</f>
        <v/>
      </c>
      <c r="G258" s="197" t="s">
        <v>399</v>
      </c>
      <c r="H258" s="125" t="str">
        <f ca="1">IF(TYPE(Calcu!CY126)=16,"",TEXT(Calcu!CY106,Calcu!CY126))</f>
        <v/>
      </c>
      <c r="I258" s="266"/>
      <c r="J258" s="45"/>
      <c r="K258" s="45"/>
      <c r="L258" s="264"/>
      <c r="M258" s="197" t="s">
        <v>397</v>
      </c>
      <c r="N258" s="125" t="str">
        <f ca="1">IF(TYPE(Calcu!DB126)=16,"",TEXT(Calcu!CZ106,Calcu!DB126))</f>
        <v/>
      </c>
      <c r="O258" s="197" t="s">
        <v>398</v>
      </c>
      <c r="P258" s="125" t="str">
        <f ca="1">IF(TYPE(Calcu!DB126)=16,"",TEXT(Calcu!DA106,Calcu!DB126))</f>
        <v/>
      </c>
      <c r="Q258" s="197" t="s">
        <v>399</v>
      </c>
      <c r="R258" s="125" t="str">
        <f ca="1">IF(TYPE(Calcu!DB126)=16,"",TEXT(Calcu!DB106,Calcu!DB126))</f>
        <v/>
      </c>
      <c r="S258" s="266"/>
      <c r="T258" s="45"/>
      <c r="U258" s="45"/>
      <c r="V258" s="264"/>
      <c r="W258" s="197" t="s">
        <v>397</v>
      </c>
      <c r="X258" s="125" t="str">
        <f ca="1">IF(TYPE(Calcu!DE126)=16,"",TEXT(Calcu!DC106,Calcu!DE126))</f>
        <v/>
      </c>
      <c r="Y258" s="197" t="s">
        <v>398</v>
      </c>
      <c r="Z258" s="125" t="str">
        <f ca="1">IF(TYPE(Calcu!DE126)=16,"",TEXT(Calcu!DD106,Calcu!DE126))</f>
        <v/>
      </c>
      <c r="AA258" s="197" t="s">
        <v>399</v>
      </c>
      <c r="AB258" s="125" t="str">
        <f ca="1">IF(TYPE(Calcu!DE126)=16,"",TEXT(Calcu!DE106,Calcu!DE126))</f>
        <v/>
      </c>
      <c r="AC258" s="276"/>
    </row>
    <row r="259" spans="1:29" s="28" customFormat="1" ht="15" customHeight="1">
      <c r="A259" s="45"/>
      <c r="B259" s="264"/>
      <c r="C259" s="197" t="s">
        <v>400</v>
      </c>
      <c r="D259" s="125" t="str">
        <f ca="1">IF(TYPE(Calcu!CY126)=16,"",TEXT(Calcu!CW107,Calcu!CY126))</f>
        <v/>
      </c>
      <c r="E259" s="197" t="s">
        <v>401</v>
      </c>
      <c r="F259" s="125" t="str">
        <f ca="1">IF(TYPE(Calcu!CY126)=16,"",TEXT(Calcu!CX107,Calcu!CY126))</f>
        <v/>
      </c>
      <c r="G259" s="197" t="s">
        <v>402</v>
      </c>
      <c r="H259" s="125" t="str">
        <f ca="1">IF(TYPE(Calcu!CY126)=16,"",TEXT(Calcu!CY107,Calcu!CY126))</f>
        <v/>
      </c>
      <c r="I259" s="266"/>
      <c r="J259" s="45"/>
      <c r="K259" s="45"/>
      <c r="L259" s="264"/>
      <c r="M259" s="197" t="s">
        <v>400</v>
      </c>
      <c r="N259" s="125" t="str">
        <f ca="1">IF(TYPE(Calcu!DB126)=16,"",TEXT(Calcu!CZ107,Calcu!DB126))</f>
        <v/>
      </c>
      <c r="O259" s="197" t="s">
        <v>401</v>
      </c>
      <c r="P259" s="125" t="str">
        <f ca="1">IF(TYPE(Calcu!DB126)=16,"",TEXT(Calcu!DA107,Calcu!DB126))</f>
        <v/>
      </c>
      <c r="Q259" s="197" t="s">
        <v>402</v>
      </c>
      <c r="R259" s="125" t="str">
        <f ca="1">IF(TYPE(Calcu!DB126)=16,"",TEXT(Calcu!DB107,Calcu!DB126))</f>
        <v/>
      </c>
      <c r="S259" s="266"/>
      <c r="T259" s="45"/>
      <c r="U259" s="45"/>
      <c r="V259" s="264"/>
      <c r="W259" s="197" t="s">
        <v>400</v>
      </c>
      <c r="X259" s="125" t="str">
        <f ca="1">IF(TYPE(Calcu!DE126)=16,"",TEXT(Calcu!DC107,Calcu!DE126))</f>
        <v/>
      </c>
      <c r="Y259" s="197" t="s">
        <v>401</v>
      </c>
      <c r="Z259" s="125" t="str">
        <f ca="1">IF(TYPE(Calcu!DE126)=16,"",TEXT(Calcu!DD107,Calcu!DE126))</f>
        <v/>
      </c>
      <c r="AA259" s="197" t="s">
        <v>402</v>
      </c>
      <c r="AB259" s="125" t="str">
        <f ca="1">IF(TYPE(Calcu!DE126)=16,"",TEXT(Calcu!DE107,Calcu!DE126))</f>
        <v/>
      </c>
      <c r="AC259" s="276"/>
    </row>
    <row r="260" spans="1:29" s="28" customFormat="1" ht="15" customHeight="1">
      <c r="A260" s="45"/>
      <c r="B260" s="264"/>
      <c r="C260" s="197" t="s">
        <v>403</v>
      </c>
      <c r="D260" s="125" t="str">
        <f ca="1">IF(TYPE(Calcu!CY126)=16,"",TEXT(Calcu!CW108,Calcu!CY126))</f>
        <v/>
      </c>
      <c r="E260" s="197" t="s">
        <v>404</v>
      </c>
      <c r="F260" s="125" t="str">
        <f ca="1">IF(TYPE(Calcu!CY126)=16,"",TEXT(Calcu!CX108,Calcu!CY126))</f>
        <v/>
      </c>
      <c r="G260" s="197" t="s">
        <v>405</v>
      </c>
      <c r="H260" s="125" t="str">
        <f ca="1">IF(TYPE(Calcu!CY126)=16,"",TEXT(Calcu!CY108,Calcu!CY126))</f>
        <v/>
      </c>
      <c r="I260" s="266"/>
      <c r="J260" s="45"/>
      <c r="K260" s="45"/>
      <c r="L260" s="264"/>
      <c r="M260" s="197" t="s">
        <v>403</v>
      </c>
      <c r="N260" s="125" t="str">
        <f ca="1">IF(TYPE(Calcu!DB126)=16,"",TEXT(Calcu!CZ108,Calcu!DB126))</f>
        <v/>
      </c>
      <c r="O260" s="197" t="s">
        <v>404</v>
      </c>
      <c r="P260" s="125" t="str">
        <f ca="1">IF(TYPE(Calcu!DB126)=16,"",TEXT(Calcu!DA108,Calcu!DB126))</f>
        <v/>
      </c>
      <c r="Q260" s="197" t="s">
        <v>405</v>
      </c>
      <c r="R260" s="125" t="str">
        <f ca="1">IF(TYPE(Calcu!DB126)=16,"",TEXT(Calcu!DB108,Calcu!DB126))</f>
        <v/>
      </c>
      <c r="S260" s="266"/>
      <c r="T260" s="45"/>
      <c r="U260" s="45"/>
      <c r="V260" s="264"/>
      <c r="W260" s="197" t="s">
        <v>403</v>
      </c>
      <c r="X260" s="125" t="str">
        <f ca="1">IF(TYPE(Calcu!DE126)=16,"",TEXT(Calcu!DC108,Calcu!DE126))</f>
        <v/>
      </c>
      <c r="Y260" s="197" t="s">
        <v>404</v>
      </c>
      <c r="Z260" s="125" t="str">
        <f ca="1">IF(TYPE(Calcu!DE126)=16,"",TEXT(Calcu!DD108,Calcu!DE126))</f>
        <v/>
      </c>
      <c r="AA260" s="197" t="s">
        <v>405</v>
      </c>
      <c r="AB260" s="125" t="str">
        <f ca="1">IF(TYPE(Calcu!DE126)=16,"",TEXT(Calcu!DE108,Calcu!DE126))</f>
        <v/>
      </c>
      <c r="AC260" s="276"/>
    </row>
    <row r="261" spans="1:29" s="28" customFormat="1" ht="15" customHeight="1">
      <c r="A261" s="45"/>
      <c r="B261" s="264"/>
      <c r="C261" s="197" t="s">
        <v>406</v>
      </c>
      <c r="D261" s="125" t="str">
        <f ca="1">IF(TYPE(Calcu!CY126)=16,"",TEXT(Calcu!CW109,Calcu!CY126))</f>
        <v/>
      </c>
      <c r="E261" s="197" t="s">
        <v>407</v>
      </c>
      <c r="F261" s="125" t="str">
        <f ca="1">IF(TYPE(Calcu!CY126)=16,"",TEXT(Calcu!CX109,Calcu!CY126))</f>
        <v/>
      </c>
      <c r="G261" s="197" t="s">
        <v>408</v>
      </c>
      <c r="H261" s="125" t="str">
        <f ca="1">IF(TYPE(Calcu!CY126)=16,"",TEXT(Calcu!CY109,Calcu!CY126))</f>
        <v/>
      </c>
      <c r="I261" s="266"/>
      <c r="J261" s="45"/>
      <c r="K261" s="45"/>
      <c r="L261" s="264"/>
      <c r="M261" s="197" t="s">
        <v>406</v>
      </c>
      <c r="N261" s="125" t="str">
        <f ca="1">IF(TYPE(Calcu!DB126)=16,"",TEXT(Calcu!CZ109,Calcu!DB126))</f>
        <v/>
      </c>
      <c r="O261" s="197" t="s">
        <v>407</v>
      </c>
      <c r="P261" s="125" t="str">
        <f ca="1">IF(TYPE(Calcu!DB126)=16,"",TEXT(Calcu!DA109,Calcu!DB126))</f>
        <v/>
      </c>
      <c r="Q261" s="197" t="s">
        <v>408</v>
      </c>
      <c r="R261" s="125" t="str">
        <f ca="1">IF(TYPE(Calcu!DB126)=16,"",TEXT(Calcu!DB109,Calcu!DB126))</f>
        <v/>
      </c>
      <c r="S261" s="266"/>
      <c r="T261" s="45"/>
      <c r="U261" s="45"/>
      <c r="V261" s="264"/>
      <c r="W261" s="197" t="s">
        <v>406</v>
      </c>
      <c r="X261" s="125" t="str">
        <f ca="1">IF(TYPE(Calcu!DE126)=16,"",TEXT(Calcu!DC109,Calcu!DE126))</f>
        <v/>
      </c>
      <c r="Y261" s="197" t="s">
        <v>407</v>
      </c>
      <c r="Z261" s="125" t="str">
        <f ca="1">IF(TYPE(Calcu!DE126)=16,"",TEXT(Calcu!DD109,Calcu!DE126))</f>
        <v/>
      </c>
      <c r="AA261" s="197" t="s">
        <v>408</v>
      </c>
      <c r="AB261" s="125" t="str">
        <f ca="1">IF(TYPE(Calcu!DE126)=16,"",TEXT(Calcu!DE109,Calcu!DE126))</f>
        <v/>
      </c>
      <c r="AC261" s="276"/>
    </row>
    <row r="262" spans="1:29" s="28" customFormat="1" ht="15" customHeight="1">
      <c r="A262" s="45"/>
      <c r="B262" s="264"/>
      <c r="C262" s="197" t="s">
        <v>409</v>
      </c>
      <c r="D262" s="125" t="str">
        <f ca="1">IF(TYPE(Calcu!CY126)=16,"",TEXT(Calcu!CW110,Calcu!CY126))</f>
        <v/>
      </c>
      <c r="E262" s="197" t="s">
        <v>410</v>
      </c>
      <c r="F262" s="125" t="str">
        <f ca="1">IF(TYPE(Calcu!CY126)=16,"",TEXT(Calcu!CX110,Calcu!CY126))</f>
        <v/>
      </c>
      <c r="G262" s="197" t="s">
        <v>396</v>
      </c>
      <c r="H262" s="125" t="str">
        <f ca="1">IF(TYPE(Calcu!CY126)=16,"",TEXT(Calcu!CY110,Calcu!CY126))</f>
        <v/>
      </c>
      <c r="I262" s="266"/>
      <c r="J262" s="45"/>
      <c r="K262" s="45"/>
      <c r="L262" s="264"/>
      <c r="M262" s="197" t="s">
        <v>409</v>
      </c>
      <c r="N262" s="125" t="str">
        <f ca="1">IF(TYPE(Calcu!DB126)=16,"",TEXT(Calcu!CZ110,Calcu!DB126))</f>
        <v/>
      </c>
      <c r="O262" s="197" t="s">
        <v>410</v>
      </c>
      <c r="P262" s="125" t="str">
        <f ca="1">IF(TYPE(Calcu!DB126)=16,"",TEXT(Calcu!DA110,Calcu!DB126))</f>
        <v/>
      </c>
      <c r="Q262" s="197" t="s">
        <v>422</v>
      </c>
      <c r="R262" s="125" t="str">
        <f ca="1">IF(TYPE(Calcu!DB126)=16,"",TEXT(Calcu!DB110,Calcu!DB126))</f>
        <v/>
      </c>
      <c r="S262" s="266"/>
      <c r="T262" s="45"/>
      <c r="U262" s="45"/>
      <c r="V262" s="264"/>
      <c r="W262" s="197" t="s">
        <v>409</v>
      </c>
      <c r="X262" s="125" t="str">
        <f ca="1">IF(TYPE(Calcu!DE126)=16,"",TEXT(Calcu!DC110,Calcu!DE126))</f>
        <v/>
      </c>
      <c r="Y262" s="197" t="s">
        <v>410</v>
      </c>
      <c r="Z262" s="125" t="str">
        <f ca="1">IF(TYPE(Calcu!DE126)=16,"",TEXT(Calcu!DD110,Calcu!DE126))</f>
        <v/>
      </c>
      <c r="AA262" s="197" t="s">
        <v>396</v>
      </c>
      <c r="AB262" s="125" t="str">
        <f ca="1">IF(TYPE(Calcu!DE126)=16,"",TEXT(Calcu!DE110,Calcu!DE126))</f>
        <v/>
      </c>
      <c r="AC262" s="276"/>
    </row>
    <row r="263" spans="1:29" s="28" customFormat="1" ht="15" customHeight="1">
      <c r="A263" s="45"/>
      <c r="B263" s="264"/>
      <c r="C263" s="197" t="s">
        <v>411</v>
      </c>
      <c r="D263" s="125" t="str">
        <f ca="1">IF(TYPE(Calcu!CY126)=16,"",TEXT(Calcu!CW111,Calcu!CY126))</f>
        <v/>
      </c>
      <c r="E263" s="197" t="s">
        <v>412</v>
      </c>
      <c r="F263" s="125" t="str">
        <f ca="1">IF(TYPE(Calcu!CY126)=16,"",TEXT(Calcu!CX111,Calcu!CY126))</f>
        <v/>
      </c>
      <c r="I263" s="266"/>
      <c r="J263" s="45"/>
      <c r="K263" s="45"/>
      <c r="L263" s="264"/>
      <c r="M263" s="197" t="s">
        <v>411</v>
      </c>
      <c r="N263" s="125" t="str">
        <f ca="1">IF(TYPE(Calcu!DB126)=16,"",TEXT(Calcu!CZ111,Calcu!DB126))</f>
        <v/>
      </c>
      <c r="O263" s="197" t="s">
        <v>412</v>
      </c>
      <c r="P263" s="125" t="str">
        <f ca="1">IF(TYPE(Calcu!DB126)=16,"",TEXT(Calcu!DA111,Calcu!DB126))</f>
        <v/>
      </c>
      <c r="S263" s="266"/>
      <c r="T263" s="45"/>
      <c r="U263" s="45"/>
      <c r="V263" s="264"/>
      <c r="W263" s="197" t="s">
        <v>411</v>
      </c>
      <c r="X263" s="125" t="str">
        <f ca="1">IF(TYPE(Calcu!DE126)=16,"",TEXT(Calcu!DC111,Calcu!DE126))</f>
        <v/>
      </c>
      <c r="Y263" s="197" t="s">
        <v>412</v>
      </c>
      <c r="Z263" s="125" t="str">
        <f ca="1">IF(TYPE(Calcu!DE126)=16,"",TEXT(Calcu!DD111,Calcu!DE126))</f>
        <v/>
      </c>
      <c r="AC263" s="276"/>
    </row>
    <row r="264" spans="1:29" s="28" customFormat="1" ht="15" customHeight="1">
      <c r="A264" s="45"/>
      <c r="B264" s="264"/>
      <c r="C264" s="197" t="s">
        <v>413</v>
      </c>
      <c r="D264" s="125" t="str">
        <f ca="1">IF(TYPE(Calcu!CY126)=16,"",TEXT(Calcu!CW112,Calcu!CY126))</f>
        <v/>
      </c>
      <c r="E264" s="197" t="s">
        <v>414</v>
      </c>
      <c r="F264" s="125" t="str">
        <f ca="1">IF(TYPE(Calcu!CY126)=16,"",TEXT(Calcu!CX112,Calcu!CY126))</f>
        <v/>
      </c>
      <c r="I264" s="266"/>
      <c r="J264" s="45"/>
      <c r="K264" s="45"/>
      <c r="L264" s="264"/>
      <c r="M264" s="197" t="s">
        <v>413</v>
      </c>
      <c r="N264" s="125" t="str">
        <f ca="1">IF(TYPE(Calcu!DB126)=16,"",TEXT(Calcu!CZ112,Calcu!DB126))</f>
        <v/>
      </c>
      <c r="O264" s="197" t="s">
        <v>414</v>
      </c>
      <c r="P264" s="125" t="str">
        <f ca="1">IF(TYPE(Calcu!DB126)=16,"",TEXT(Calcu!DA112,Calcu!DB126))</f>
        <v/>
      </c>
      <c r="S264" s="266"/>
      <c r="T264" s="45"/>
      <c r="U264" s="45"/>
      <c r="V264" s="264"/>
      <c r="W264" s="197" t="s">
        <v>413</v>
      </c>
      <c r="X264" s="125" t="str">
        <f ca="1">IF(TYPE(Calcu!DE126)=16,"",TEXT(Calcu!DC112,Calcu!DE126))</f>
        <v/>
      </c>
      <c r="Y264" s="197" t="s">
        <v>414</v>
      </c>
      <c r="Z264" s="125" t="str">
        <f ca="1">IF(TYPE(Calcu!DE126)=16,"",TEXT(Calcu!DD112,Calcu!DE126))</f>
        <v/>
      </c>
      <c r="AC264" s="276"/>
    </row>
    <row r="265" spans="1:29" s="28" customFormat="1" ht="15" customHeight="1">
      <c r="A265" s="45"/>
      <c r="B265" s="264"/>
      <c r="C265" s="197" t="s">
        <v>415</v>
      </c>
      <c r="D265" s="125" t="str">
        <f ca="1">IF(TYPE(Calcu!CY126)=16,"",TEXT(Calcu!CW113,Calcu!CY126))</f>
        <v/>
      </c>
      <c r="E265" s="197" t="s">
        <v>416</v>
      </c>
      <c r="F265" s="125" t="str">
        <f ca="1">IF(TYPE(Calcu!CY126)=16,"",TEXT(Calcu!CX113,Calcu!CY126))</f>
        <v/>
      </c>
      <c r="I265" s="266"/>
      <c r="J265" s="45"/>
      <c r="K265" s="45"/>
      <c r="L265" s="264"/>
      <c r="M265" s="197" t="s">
        <v>415</v>
      </c>
      <c r="N265" s="125" t="str">
        <f ca="1">IF(TYPE(Calcu!DB126)=16,"",TEXT(Calcu!CZ113,Calcu!DB126))</f>
        <v/>
      </c>
      <c r="O265" s="197" t="s">
        <v>416</v>
      </c>
      <c r="P265" s="125" t="str">
        <f ca="1">IF(TYPE(Calcu!DB126)=16,"",TEXT(Calcu!DA113,Calcu!DB126))</f>
        <v/>
      </c>
      <c r="S265" s="266"/>
      <c r="T265" s="45"/>
      <c r="U265" s="45"/>
      <c r="V265" s="264"/>
      <c r="W265" s="197" t="s">
        <v>415</v>
      </c>
      <c r="X265" s="125" t="str">
        <f ca="1">IF(TYPE(Calcu!DE126)=16,"",TEXT(Calcu!DC113,Calcu!DE126))</f>
        <v/>
      </c>
      <c r="Y265" s="197" t="s">
        <v>416</v>
      </c>
      <c r="Z265" s="125" t="str">
        <f ca="1">IF(TYPE(Calcu!DE126)=16,"",TEXT(Calcu!DD113,Calcu!DE126))</f>
        <v/>
      </c>
      <c r="AC265" s="276"/>
    </row>
    <row r="266" spans="1:29" s="28" customFormat="1" ht="15" customHeight="1">
      <c r="A266" s="45"/>
      <c r="B266" s="264"/>
      <c r="C266" s="197" t="s">
        <v>417</v>
      </c>
      <c r="D266" s="125" t="str">
        <f ca="1">IF(TYPE(Calcu!CY126)=16,"",TEXT(Calcu!CW114,Calcu!CY126))</f>
        <v/>
      </c>
      <c r="E266" s="197" t="s">
        <v>418</v>
      </c>
      <c r="F266" s="125" t="str">
        <f ca="1">IF(TYPE(Calcu!CY126)=16,"",TEXT(Calcu!CX114,Calcu!CY126))</f>
        <v/>
      </c>
      <c r="I266" s="266"/>
      <c r="J266" s="45"/>
      <c r="K266" s="45"/>
      <c r="L266" s="264"/>
      <c r="M266" s="197" t="s">
        <v>417</v>
      </c>
      <c r="N266" s="125" t="str">
        <f ca="1">IF(TYPE(Calcu!DB126)=16,"",TEXT(Calcu!CZ114,Calcu!DB126))</f>
        <v/>
      </c>
      <c r="O266" s="197" t="s">
        <v>418</v>
      </c>
      <c r="P266" s="125" t="str">
        <f ca="1">IF(TYPE(Calcu!DB126)=16,"",TEXT(Calcu!DA114,Calcu!DB126))</f>
        <v/>
      </c>
      <c r="S266" s="266"/>
      <c r="T266" s="45"/>
      <c r="U266" s="45"/>
      <c r="V266" s="264"/>
      <c r="W266" s="197" t="s">
        <v>417</v>
      </c>
      <c r="X266" s="125" t="str">
        <f ca="1">IF(TYPE(Calcu!DE126)=16,"",TEXT(Calcu!DC114,Calcu!DE126))</f>
        <v/>
      </c>
      <c r="Y266" s="197" t="s">
        <v>418</v>
      </c>
      <c r="Z266" s="125" t="str">
        <f ca="1">IF(TYPE(Calcu!DE126)=16,"",TEXT(Calcu!DD114,Calcu!DE126))</f>
        <v/>
      </c>
      <c r="AC266" s="276"/>
    </row>
    <row r="267" spans="1:29" s="28" customFormat="1" ht="15" customHeight="1">
      <c r="A267" s="45"/>
      <c r="B267" s="264"/>
      <c r="C267" s="197" t="s">
        <v>419</v>
      </c>
      <c r="D267" s="125" t="str">
        <f ca="1">IF(TYPE(Calcu!CY126)=16,"",TEXT(Calcu!CW115,Calcu!CY126))</f>
        <v/>
      </c>
      <c r="E267" s="197" t="s">
        <v>420</v>
      </c>
      <c r="F267" s="125" t="str">
        <f ca="1">IF(TYPE(Calcu!CY126)=16,"",TEXT(Calcu!CX115,Calcu!CY126))</f>
        <v/>
      </c>
      <c r="I267" s="266"/>
      <c r="J267" s="45"/>
      <c r="K267" s="45"/>
      <c r="L267" s="264"/>
      <c r="M267" s="197" t="s">
        <v>419</v>
      </c>
      <c r="N267" s="125" t="str">
        <f ca="1">IF(TYPE(Calcu!DB126)=16,"",TEXT(Calcu!CZ115,Calcu!DB126))</f>
        <v/>
      </c>
      <c r="O267" s="197" t="s">
        <v>420</v>
      </c>
      <c r="P267" s="125" t="str">
        <f ca="1">IF(TYPE(Calcu!DB126)=16,"",TEXT(Calcu!DA115,Calcu!DB126))</f>
        <v/>
      </c>
      <c r="S267" s="266"/>
      <c r="T267" s="45"/>
      <c r="U267" s="45"/>
      <c r="V267" s="264"/>
      <c r="W267" s="197" t="s">
        <v>419</v>
      </c>
      <c r="X267" s="125" t="str">
        <f ca="1">IF(TYPE(Calcu!DE126)=16,"",TEXT(Calcu!DC115,Calcu!DE126))</f>
        <v/>
      </c>
      <c r="Y267" s="197" t="s">
        <v>420</v>
      </c>
      <c r="Z267" s="125" t="str">
        <f ca="1">IF(TYPE(Calcu!DE126)=16,"",TEXT(Calcu!DD115,Calcu!DE126))</f>
        <v/>
      </c>
      <c r="AC267" s="276"/>
    </row>
    <row r="268" spans="1:29" s="28" customFormat="1" ht="15" customHeight="1">
      <c r="A268" s="45"/>
      <c r="B268" s="264"/>
      <c r="C268" s="197" t="s">
        <v>421</v>
      </c>
      <c r="D268" s="125" t="str">
        <f ca="1">IF(TYPE(Calcu!CY126)=16,"",TEXT(Calcu!CW116,Calcu!CY126))</f>
        <v/>
      </c>
      <c r="I268" s="266"/>
      <c r="J268" s="45"/>
      <c r="K268" s="45"/>
      <c r="L268" s="264"/>
      <c r="M268" s="197" t="s">
        <v>421</v>
      </c>
      <c r="N268" s="125" t="str">
        <f ca="1">IF(TYPE(Calcu!DB126)=16,"",TEXT(Calcu!CZ116,Calcu!DB126))</f>
        <v/>
      </c>
      <c r="S268" s="266"/>
      <c r="T268" s="45"/>
      <c r="U268" s="45"/>
      <c r="V268" s="264"/>
      <c r="W268" s="197" t="s">
        <v>421</v>
      </c>
      <c r="X268" s="125" t="str">
        <f ca="1">IF(TYPE(Calcu!DE126)=16,"",TEXT(Calcu!DC116,Calcu!DE126))</f>
        <v/>
      </c>
      <c r="AC268" s="276"/>
    </row>
    <row r="269" spans="1:29" s="28" customFormat="1" ht="15" customHeight="1">
      <c r="A269" s="45"/>
      <c r="B269" s="264"/>
      <c r="H269" s="45"/>
      <c r="I269" s="266"/>
      <c r="J269" s="45"/>
      <c r="K269" s="45"/>
      <c r="L269" s="264"/>
      <c r="R269" s="45"/>
      <c r="S269" s="266"/>
      <c r="T269" s="45"/>
      <c r="U269" s="45"/>
      <c r="V269" s="264"/>
      <c r="AC269" s="276"/>
    </row>
    <row r="270" spans="1:29" s="28" customFormat="1" ht="15" customHeight="1">
      <c r="A270" s="45"/>
      <c r="B270" s="280"/>
      <c r="C270" s="273"/>
      <c r="D270" s="273"/>
      <c r="E270" s="273"/>
      <c r="F270" s="273"/>
      <c r="G270" s="273"/>
      <c r="H270" s="281"/>
      <c r="I270" s="282"/>
      <c r="J270" s="45"/>
      <c r="K270" s="45"/>
      <c r="L270" s="280"/>
      <c r="M270" s="273"/>
      <c r="N270" s="273"/>
      <c r="O270" s="273"/>
      <c r="P270" s="273"/>
      <c r="Q270" s="273"/>
      <c r="R270" s="281"/>
      <c r="S270" s="282"/>
      <c r="T270" s="45"/>
      <c r="U270" s="45"/>
      <c r="V270" s="280"/>
      <c r="W270" s="273"/>
      <c r="X270" s="273"/>
      <c r="Y270" s="273"/>
      <c r="Z270" s="273"/>
      <c r="AA270" s="273"/>
      <c r="AB270" s="273"/>
      <c r="AC270" s="274"/>
    </row>
    <row r="271" spans="1:29" s="28" customFormat="1" ht="15" customHeight="1">
      <c r="A271" s="45"/>
      <c r="B271" s="264"/>
      <c r="C271" s="45" t="s">
        <v>387</v>
      </c>
      <c r="H271" s="45"/>
      <c r="I271" s="266"/>
      <c r="J271" s="45"/>
      <c r="K271" s="45"/>
      <c r="L271" s="264"/>
      <c r="M271" s="45" t="s">
        <v>387</v>
      </c>
      <c r="R271" s="45"/>
      <c r="S271" s="266"/>
      <c r="T271" s="45"/>
      <c r="U271" s="45"/>
      <c r="V271" s="264"/>
      <c r="W271" s="45" t="s">
        <v>387</v>
      </c>
      <c r="AC271" s="276"/>
    </row>
    <row r="272" spans="1:29" s="28" customFormat="1" ht="15" customHeight="1">
      <c r="A272" s="45"/>
      <c r="B272" s="264"/>
      <c r="C272" s="163"/>
      <c r="D272" s="127" t="s">
        <v>388</v>
      </c>
      <c r="E272" s="127" t="s">
        <v>389</v>
      </c>
      <c r="F272" s="127" t="s">
        <v>175</v>
      </c>
      <c r="G272" s="127" t="s">
        <v>390</v>
      </c>
      <c r="H272" s="127" t="s">
        <v>391</v>
      </c>
      <c r="I272" s="266"/>
      <c r="J272" s="45"/>
      <c r="K272" s="45"/>
      <c r="L272" s="264"/>
      <c r="M272" s="163"/>
      <c r="N272" s="127" t="s">
        <v>426</v>
      </c>
      <c r="O272" s="127" t="s">
        <v>423</v>
      </c>
      <c r="P272" s="127" t="s">
        <v>175</v>
      </c>
      <c r="Q272" s="127" t="s">
        <v>424</v>
      </c>
      <c r="R272" s="127" t="s">
        <v>391</v>
      </c>
      <c r="S272" s="266"/>
      <c r="T272" s="45"/>
      <c r="U272" s="45"/>
      <c r="V272" s="264"/>
      <c r="W272" s="163"/>
      <c r="X272" s="127" t="s">
        <v>426</v>
      </c>
      <c r="Y272" s="127" t="s">
        <v>389</v>
      </c>
      <c r="Z272" s="127" t="s">
        <v>175</v>
      </c>
      <c r="AA272" s="127" t="s">
        <v>424</v>
      </c>
      <c r="AB272" s="127" t="s">
        <v>391</v>
      </c>
      <c r="AC272" s="276"/>
    </row>
    <row r="273" spans="1:29" s="28" customFormat="1" ht="15" customHeight="1">
      <c r="A273" s="45"/>
      <c r="B273" s="264"/>
      <c r="C273" s="163" t="s">
        <v>427</v>
      </c>
      <c r="D273" s="125" t="e">
        <f>TEXT(Calcu!N54,Calcu!BB54)</f>
        <v>#DIV/0!</v>
      </c>
      <c r="E273" s="125" t="e">
        <f>TEXT(Calcu!O54,Calcu!BB54)</f>
        <v>#N/A</v>
      </c>
      <c r="F273" s="196">
        <f>Calcu!P54</f>
        <v>0</v>
      </c>
      <c r="G273" s="125">
        <f>Calcu!Q54</f>
        <v>0</v>
      </c>
      <c r="H273" s="125">
        <f>Mass_2_1!L84</f>
        <v>0</v>
      </c>
      <c r="I273" s="266"/>
      <c r="J273" s="45"/>
      <c r="K273" s="45"/>
      <c r="L273" s="264"/>
      <c r="M273" s="163" t="s">
        <v>427</v>
      </c>
      <c r="N273" s="125" t="e">
        <f>TEXT(Calcu!N55,Calcu!BB55)</f>
        <v>#DIV/0!</v>
      </c>
      <c r="O273" s="125" t="e">
        <f>TEXT(Calcu!O55,Calcu!BB55)</f>
        <v>#N/A</v>
      </c>
      <c r="P273" s="196">
        <f>Calcu!P55</f>
        <v>0</v>
      </c>
      <c r="Q273" s="125">
        <f>Calcu!Q55</f>
        <v>0</v>
      </c>
      <c r="R273" s="125">
        <f>Mass_2_1!L85</f>
        <v>0</v>
      </c>
      <c r="S273" s="266"/>
      <c r="T273" s="45"/>
      <c r="U273" s="45"/>
      <c r="V273" s="264"/>
      <c r="W273" s="163" t="s">
        <v>392</v>
      </c>
      <c r="X273" s="125" t="e">
        <f>TEXT(Calcu!N56,Calcu!BB56)</f>
        <v>#DIV/0!</v>
      </c>
      <c r="Y273" s="125" t="e">
        <f>TEXT(Calcu!O56,Calcu!BB56)</f>
        <v>#N/A</v>
      </c>
      <c r="Z273" s="196">
        <f>Calcu!P56</f>
        <v>0</v>
      </c>
      <c r="AA273" s="125">
        <f>Calcu!Q56</f>
        <v>0</v>
      </c>
      <c r="AB273" s="125">
        <f>Mass_2_1!L86</f>
        <v>0</v>
      </c>
      <c r="AC273" s="276"/>
    </row>
    <row r="274" spans="1:29" s="28" customFormat="1" ht="15" customHeight="1">
      <c r="A274" s="45"/>
      <c r="B274" s="264"/>
      <c r="C274" s="163" t="s">
        <v>236</v>
      </c>
      <c r="D274" s="125" t="e">
        <f ca="1">TEXT(Calcu!J54,Calcu!BB54)</f>
        <v>#DIV/0!</v>
      </c>
      <c r="E274" s="125" t="e">
        <f ca="1">Calcu!AP54</f>
        <v>#DIV/0!</v>
      </c>
      <c r="F274" s="196">
        <f>Calcu!F54</f>
        <v>0</v>
      </c>
      <c r="G274" s="125" t="e">
        <f ca="1">Calcu!AQ54</f>
        <v>#DIV/0!</v>
      </c>
      <c r="H274" s="45"/>
      <c r="I274" s="266"/>
      <c r="J274" s="45"/>
      <c r="K274" s="45"/>
      <c r="L274" s="264"/>
      <c r="M274" s="163" t="s">
        <v>236</v>
      </c>
      <c r="N274" s="125" t="e">
        <f ca="1">TEXT(Calcu!J55,Calcu!BB55)</f>
        <v>#DIV/0!</v>
      </c>
      <c r="O274" s="125" t="e">
        <f ca="1">Calcu!AP55</f>
        <v>#DIV/0!</v>
      </c>
      <c r="P274" s="196">
        <f>Calcu!F55</f>
        <v>0</v>
      </c>
      <c r="Q274" s="125" t="e">
        <f ca="1">Calcu!AQ55</f>
        <v>#DIV/0!</v>
      </c>
      <c r="R274" s="45"/>
      <c r="S274" s="266"/>
      <c r="T274" s="45"/>
      <c r="U274" s="45"/>
      <c r="V274" s="264"/>
      <c r="W274" s="163" t="s">
        <v>236</v>
      </c>
      <c r="X274" s="125" t="e">
        <f ca="1">TEXT(Calcu!J56,Calcu!BB56)</f>
        <v>#DIV/0!</v>
      </c>
      <c r="Y274" s="125" t="e">
        <f ca="1">Calcu!AP56</f>
        <v>#DIV/0!</v>
      </c>
      <c r="Z274" s="196">
        <f>Calcu!F56</f>
        <v>0</v>
      </c>
      <c r="AA274" s="125" t="e">
        <f ca="1">Calcu!AQ56</f>
        <v>#DIV/0!</v>
      </c>
      <c r="AC274" s="276"/>
    </row>
    <row r="275" spans="1:29" s="28" customFormat="1" ht="15" customHeight="1">
      <c r="A275" s="45"/>
      <c r="B275" s="264"/>
      <c r="C275" s="163" t="s">
        <v>393</v>
      </c>
      <c r="D275" s="125" t="e">
        <f>TEXT(Calcu!S54,Calcu!BB54)</f>
        <v>#DIV/0!</v>
      </c>
      <c r="E275" s="125" t="e">
        <f>TEXT(Calcu!T54,Calcu!BB54)</f>
        <v>#N/A</v>
      </c>
      <c r="F275" s="196">
        <f>Calcu!U54</f>
        <v>0</v>
      </c>
      <c r="G275" s="125">
        <f>Calcu!V54</f>
        <v>0</v>
      </c>
      <c r="H275" s="45"/>
      <c r="I275" s="266"/>
      <c r="J275" s="45"/>
      <c r="K275" s="45"/>
      <c r="L275" s="264"/>
      <c r="M275" s="163" t="s">
        <v>393</v>
      </c>
      <c r="N275" s="125" t="e">
        <f>TEXT(Calcu!S55,Calcu!BB55)</f>
        <v>#DIV/0!</v>
      </c>
      <c r="O275" s="125" t="e">
        <f>TEXT(Calcu!T55,Calcu!BB55)</f>
        <v>#N/A</v>
      </c>
      <c r="P275" s="196">
        <f>Calcu!U55</f>
        <v>0</v>
      </c>
      <c r="Q275" s="125">
        <f>Calcu!V55</f>
        <v>0</v>
      </c>
      <c r="R275" s="45"/>
      <c r="S275" s="266"/>
      <c r="T275" s="45"/>
      <c r="U275" s="45"/>
      <c r="V275" s="264"/>
      <c r="W275" s="163" t="s">
        <v>393</v>
      </c>
      <c r="X275" s="125" t="e">
        <f>TEXT(Calcu!S56,Calcu!BB56)</f>
        <v>#DIV/0!</v>
      </c>
      <c r="Y275" s="125" t="e">
        <f>TEXT(Calcu!T56,Calcu!BB56)</f>
        <v>#N/A</v>
      </c>
      <c r="Z275" s="196">
        <f>Calcu!U56</f>
        <v>0</v>
      </c>
      <c r="AA275" s="125">
        <f>Calcu!V56</f>
        <v>0</v>
      </c>
      <c r="AC275" s="276"/>
    </row>
    <row r="276" spans="1:29" s="28" customFormat="1" ht="15" customHeight="1">
      <c r="A276" s="45"/>
      <c r="B276" s="264"/>
      <c r="H276" s="45"/>
      <c r="I276" s="266"/>
      <c r="J276" s="45"/>
      <c r="K276" s="45"/>
      <c r="L276" s="264"/>
      <c r="R276" s="45"/>
      <c r="S276" s="266"/>
      <c r="T276" s="45"/>
      <c r="U276" s="45"/>
      <c r="V276" s="264"/>
      <c r="AC276" s="276"/>
    </row>
    <row r="277" spans="1:29" s="28" customFormat="1" ht="15" customHeight="1">
      <c r="A277" s="45"/>
      <c r="B277" s="264"/>
      <c r="C277" s="45" t="s">
        <v>634</v>
      </c>
      <c r="H277" s="45"/>
      <c r="I277" s="266"/>
      <c r="J277" s="45"/>
      <c r="K277" s="45"/>
      <c r="L277" s="264"/>
      <c r="M277" s="45" t="s">
        <v>634</v>
      </c>
      <c r="R277" s="45"/>
      <c r="S277" s="266"/>
      <c r="T277" s="45"/>
      <c r="U277" s="45"/>
      <c r="V277" s="264"/>
      <c r="W277" s="45" t="s">
        <v>634</v>
      </c>
      <c r="AC277" s="276"/>
    </row>
    <row r="278" spans="1:29" s="28" customFormat="1" ht="15" customHeight="1">
      <c r="A278" s="45"/>
      <c r="B278" s="264"/>
      <c r="C278" s="163"/>
      <c r="D278" s="163" t="s">
        <v>635</v>
      </c>
      <c r="E278" s="197"/>
      <c r="F278" s="163" t="s">
        <v>636</v>
      </c>
      <c r="G278" s="197"/>
      <c r="H278" s="163" t="s">
        <v>79</v>
      </c>
      <c r="I278" s="266"/>
      <c r="J278" s="45"/>
      <c r="K278" s="45"/>
      <c r="L278" s="264"/>
      <c r="M278" s="163"/>
      <c r="N278" s="163" t="s">
        <v>635</v>
      </c>
      <c r="O278" s="197"/>
      <c r="P278" s="163" t="s">
        <v>636</v>
      </c>
      <c r="Q278" s="197"/>
      <c r="R278" s="163" t="s">
        <v>79</v>
      </c>
      <c r="S278" s="266"/>
      <c r="T278" s="45"/>
      <c r="U278" s="45"/>
      <c r="V278" s="264"/>
      <c r="W278" s="163"/>
      <c r="X278" s="163" t="s">
        <v>635</v>
      </c>
      <c r="Y278" s="197"/>
      <c r="Z278" s="163" t="s">
        <v>636</v>
      </c>
      <c r="AA278" s="197"/>
      <c r="AB278" s="163" t="s">
        <v>79</v>
      </c>
      <c r="AC278" s="276"/>
    </row>
    <row r="279" spans="1:29" s="28" customFormat="1" ht="15" customHeight="1">
      <c r="A279" s="45"/>
      <c r="B279" s="264"/>
      <c r="C279" s="197" t="s">
        <v>394</v>
      </c>
      <c r="D279" s="125" t="str">
        <f ca="1">IF(TYPE(Calcu!DH126)=16,"",TEXT(Calcu!DF105,Calcu!DH126))</f>
        <v/>
      </c>
      <c r="E279" s="197" t="s">
        <v>395</v>
      </c>
      <c r="F279" s="125" t="str">
        <f ca="1">IF(TYPE(Calcu!DH126)=16,"",TEXT(Calcu!DG105,Calcu!DH126))</f>
        <v/>
      </c>
      <c r="G279" s="197" t="s">
        <v>396</v>
      </c>
      <c r="H279" s="125" t="str">
        <f ca="1">IF(TYPE(Calcu!DH126)=16,"",TEXT(Calcu!DH105,Calcu!DH126))</f>
        <v/>
      </c>
      <c r="I279" s="266"/>
      <c r="J279" s="45"/>
      <c r="K279" s="45"/>
      <c r="L279" s="264"/>
      <c r="M279" s="197" t="s">
        <v>394</v>
      </c>
      <c r="N279" s="125" t="str">
        <f ca="1">IF(TYPE(Calcu!DK126)=16,"",TEXT(Calcu!DI105,Calcu!DK126))</f>
        <v/>
      </c>
      <c r="O279" s="197" t="s">
        <v>395</v>
      </c>
      <c r="P279" s="125" t="str">
        <f ca="1">IF(TYPE(Calcu!DK126)=16,"",TEXT(Calcu!DJ105,Calcu!DK126))</f>
        <v/>
      </c>
      <c r="Q279" s="197" t="s">
        <v>422</v>
      </c>
      <c r="R279" s="125" t="str">
        <f ca="1">IF(TYPE(Calcu!DK126)=16,"",TEXT(Calcu!DK105,Calcu!DK126))</f>
        <v/>
      </c>
      <c r="S279" s="266"/>
      <c r="T279" s="45"/>
      <c r="U279" s="45"/>
      <c r="V279" s="264"/>
      <c r="W279" s="197" t="s">
        <v>394</v>
      </c>
      <c r="X279" s="125" t="str">
        <f ca="1">IF(TYPE(Calcu!DN126)=16,"",TEXT(Calcu!DL105,Calcu!DN126))</f>
        <v/>
      </c>
      <c r="Y279" s="197" t="s">
        <v>395</v>
      </c>
      <c r="Z279" s="125" t="str">
        <f ca="1">IF(TYPE(Calcu!DN126)=16,"",TEXT(Calcu!DM105,Calcu!DN126))</f>
        <v/>
      </c>
      <c r="AA279" s="197" t="s">
        <v>396</v>
      </c>
      <c r="AB279" s="125" t="str">
        <f ca="1">IF(TYPE(Calcu!DN126)=16,"",TEXT(Calcu!DN105,Calcu!DN126))</f>
        <v/>
      </c>
      <c r="AC279" s="276"/>
    </row>
    <row r="280" spans="1:29" s="28" customFormat="1" ht="15" customHeight="1">
      <c r="A280" s="45"/>
      <c r="B280" s="264"/>
      <c r="C280" s="197" t="s">
        <v>397</v>
      </c>
      <c r="D280" s="125" t="str">
        <f ca="1">IF(TYPE(Calcu!DH126)=16,"",TEXT(Calcu!DF106,Calcu!DH126))</f>
        <v/>
      </c>
      <c r="E280" s="197" t="s">
        <v>398</v>
      </c>
      <c r="F280" s="125" t="str">
        <f ca="1">IF(TYPE(Calcu!DH126)=16,"",TEXT(Calcu!DG106,Calcu!DH126))</f>
        <v/>
      </c>
      <c r="G280" s="197" t="s">
        <v>399</v>
      </c>
      <c r="H280" s="125" t="str">
        <f ca="1">IF(TYPE(Calcu!DH126)=16,"",TEXT(Calcu!DH106,Calcu!DH126))</f>
        <v/>
      </c>
      <c r="I280" s="266"/>
      <c r="J280" s="45"/>
      <c r="K280" s="45"/>
      <c r="L280" s="264"/>
      <c r="M280" s="197" t="s">
        <v>397</v>
      </c>
      <c r="N280" s="125" t="str">
        <f ca="1">IF(TYPE(Calcu!DK126)=16,"",TEXT(Calcu!DI106,Calcu!DK126))</f>
        <v/>
      </c>
      <c r="O280" s="197" t="s">
        <v>398</v>
      </c>
      <c r="P280" s="125" t="str">
        <f ca="1">IF(TYPE(Calcu!DK126)=16,"",TEXT(Calcu!DJ106,Calcu!DK126))</f>
        <v/>
      </c>
      <c r="Q280" s="197" t="s">
        <v>399</v>
      </c>
      <c r="R280" s="125" t="str">
        <f ca="1">IF(TYPE(Calcu!DK126)=16,"",TEXT(Calcu!DK106,Calcu!DK126))</f>
        <v/>
      </c>
      <c r="S280" s="266"/>
      <c r="T280" s="45"/>
      <c r="U280" s="45"/>
      <c r="V280" s="264"/>
      <c r="W280" s="197" t="s">
        <v>397</v>
      </c>
      <c r="X280" s="125" t="str">
        <f ca="1">IF(TYPE(Calcu!DN126)=16,"",TEXT(Calcu!DL106,Calcu!DN126))</f>
        <v/>
      </c>
      <c r="Y280" s="197" t="s">
        <v>398</v>
      </c>
      <c r="Z280" s="125" t="str">
        <f ca="1">IF(TYPE(Calcu!DN126)=16,"",TEXT(Calcu!DM106,Calcu!DN126))</f>
        <v/>
      </c>
      <c r="AA280" s="197" t="s">
        <v>399</v>
      </c>
      <c r="AB280" s="125" t="str">
        <f ca="1">IF(TYPE(Calcu!DN126)=16,"",TEXT(Calcu!DN106,Calcu!DN126))</f>
        <v/>
      </c>
      <c r="AC280" s="276"/>
    </row>
    <row r="281" spans="1:29" s="28" customFormat="1" ht="15" customHeight="1">
      <c r="A281" s="45"/>
      <c r="B281" s="264"/>
      <c r="C281" s="197" t="s">
        <v>400</v>
      </c>
      <c r="D281" s="125" t="str">
        <f ca="1">IF(TYPE(Calcu!DH126)=16,"",TEXT(Calcu!DF107,Calcu!DH126))</f>
        <v/>
      </c>
      <c r="E281" s="197" t="s">
        <v>401</v>
      </c>
      <c r="F281" s="125" t="str">
        <f ca="1">IF(TYPE(Calcu!DH126)=16,"",TEXT(Calcu!DG107,Calcu!DH126))</f>
        <v/>
      </c>
      <c r="G281" s="197" t="s">
        <v>402</v>
      </c>
      <c r="H281" s="125" t="str">
        <f ca="1">IF(TYPE(Calcu!DH126)=16,"",TEXT(Calcu!DH107,Calcu!DH126))</f>
        <v/>
      </c>
      <c r="I281" s="266"/>
      <c r="J281" s="45"/>
      <c r="K281" s="45"/>
      <c r="L281" s="264"/>
      <c r="M281" s="197" t="s">
        <v>400</v>
      </c>
      <c r="N281" s="125" t="str">
        <f ca="1">IF(TYPE(Calcu!DK126)=16,"",TEXT(Calcu!DI107,Calcu!DK126))</f>
        <v/>
      </c>
      <c r="O281" s="197" t="s">
        <v>401</v>
      </c>
      <c r="P281" s="125" t="str">
        <f ca="1">IF(TYPE(Calcu!DK126)=16,"",TEXT(Calcu!DJ107,Calcu!DK126))</f>
        <v/>
      </c>
      <c r="Q281" s="197" t="s">
        <v>402</v>
      </c>
      <c r="R281" s="125" t="str">
        <f ca="1">IF(TYPE(Calcu!DK126)=16,"",TEXT(Calcu!DK107,Calcu!DK126))</f>
        <v/>
      </c>
      <c r="S281" s="266"/>
      <c r="T281" s="45"/>
      <c r="U281" s="45"/>
      <c r="V281" s="264"/>
      <c r="W281" s="197" t="s">
        <v>400</v>
      </c>
      <c r="X281" s="125" t="str">
        <f ca="1">IF(TYPE(Calcu!DN126)=16,"",TEXT(Calcu!DL107,Calcu!DN126))</f>
        <v/>
      </c>
      <c r="Y281" s="197" t="s">
        <v>401</v>
      </c>
      <c r="Z281" s="125" t="str">
        <f ca="1">IF(TYPE(Calcu!DN126)=16,"",TEXT(Calcu!DM107,Calcu!DN126))</f>
        <v/>
      </c>
      <c r="AA281" s="197" t="s">
        <v>402</v>
      </c>
      <c r="AB281" s="125" t="str">
        <f ca="1">IF(TYPE(Calcu!DN126)=16,"",TEXT(Calcu!DN107,Calcu!DN126))</f>
        <v/>
      </c>
      <c r="AC281" s="276"/>
    </row>
    <row r="282" spans="1:29" s="28" customFormat="1" ht="15" customHeight="1">
      <c r="A282" s="45"/>
      <c r="B282" s="264"/>
      <c r="C282" s="197" t="s">
        <v>403</v>
      </c>
      <c r="D282" s="125" t="str">
        <f ca="1">IF(TYPE(Calcu!DH126)=16,"",TEXT(Calcu!DF108,Calcu!DH126))</f>
        <v/>
      </c>
      <c r="E282" s="197" t="s">
        <v>404</v>
      </c>
      <c r="F282" s="125" t="str">
        <f ca="1">IF(TYPE(Calcu!DH126)=16,"",TEXT(Calcu!DG108,Calcu!DH126))</f>
        <v/>
      </c>
      <c r="G282" s="197" t="s">
        <v>405</v>
      </c>
      <c r="H282" s="125" t="str">
        <f ca="1">IF(TYPE(Calcu!DH126)=16,"",TEXT(Calcu!DH108,Calcu!DH126))</f>
        <v/>
      </c>
      <c r="I282" s="266"/>
      <c r="J282" s="45"/>
      <c r="K282" s="45"/>
      <c r="L282" s="264"/>
      <c r="M282" s="197" t="s">
        <v>403</v>
      </c>
      <c r="N282" s="125" t="str">
        <f ca="1">IF(TYPE(Calcu!DK126)=16,"",TEXT(Calcu!DI108,Calcu!DK126))</f>
        <v/>
      </c>
      <c r="O282" s="197" t="s">
        <v>404</v>
      </c>
      <c r="P282" s="125" t="str">
        <f ca="1">IF(TYPE(Calcu!DK126)=16,"",TEXT(Calcu!DJ108,Calcu!DK126))</f>
        <v/>
      </c>
      <c r="Q282" s="197" t="s">
        <v>405</v>
      </c>
      <c r="R282" s="125" t="str">
        <f ca="1">IF(TYPE(Calcu!DK126)=16,"",TEXT(Calcu!DK108,Calcu!DK126))</f>
        <v/>
      </c>
      <c r="S282" s="266"/>
      <c r="T282" s="45"/>
      <c r="U282" s="45"/>
      <c r="V282" s="264"/>
      <c r="W282" s="197" t="s">
        <v>403</v>
      </c>
      <c r="X282" s="125" t="str">
        <f ca="1">IF(TYPE(Calcu!DN126)=16,"",TEXT(Calcu!DL108,Calcu!DN126))</f>
        <v/>
      </c>
      <c r="Y282" s="197" t="s">
        <v>404</v>
      </c>
      <c r="Z282" s="125" t="str">
        <f ca="1">IF(TYPE(Calcu!DN126)=16,"",TEXT(Calcu!DM108,Calcu!DN126))</f>
        <v/>
      </c>
      <c r="AA282" s="197" t="s">
        <v>405</v>
      </c>
      <c r="AB282" s="125" t="str">
        <f ca="1">IF(TYPE(Calcu!DN126)=16,"",TEXT(Calcu!DN108,Calcu!DN126))</f>
        <v/>
      </c>
      <c r="AC282" s="276"/>
    </row>
    <row r="283" spans="1:29" s="28" customFormat="1" ht="15" customHeight="1">
      <c r="A283" s="45"/>
      <c r="B283" s="264"/>
      <c r="C283" s="197" t="s">
        <v>406</v>
      </c>
      <c r="D283" s="125" t="str">
        <f ca="1">IF(TYPE(Calcu!DH126)=16,"",TEXT(Calcu!DF109,Calcu!DH126))</f>
        <v/>
      </c>
      <c r="E283" s="197" t="s">
        <v>407</v>
      </c>
      <c r="F283" s="125" t="str">
        <f ca="1">IF(TYPE(Calcu!DH126)=16,"",TEXT(Calcu!DG109,Calcu!DH126))</f>
        <v/>
      </c>
      <c r="G283" s="197" t="s">
        <v>408</v>
      </c>
      <c r="H283" s="125" t="str">
        <f ca="1">IF(TYPE(Calcu!DH126)=16,"",TEXT(Calcu!DH109,Calcu!DH126))</f>
        <v/>
      </c>
      <c r="I283" s="266"/>
      <c r="J283" s="45"/>
      <c r="K283" s="45"/>
      <c r="L283" s="264"/>
      <c r="M283" s="197" t="s">
        <v>406</v>
      </c>
      <c r="N283" s="125" t="str">
        <f ca="1">IF(TYPE(Calcu!DK126)=16,"",TEXT(Calcu!DI109,Calcu!DK126))</f>
        <v/>
      </c>
      <c r="O283" s="197" t="s">
        <v>407</v>
      </c>
      <c r="P283" s="125" t="str">
        <f ca="1">IF(TYPE(Calcu!DK126)=16,"",TEXT(Calcu!DJ109,Calcu!DK126))</f>
        <v/>
      </c>
      <c r="Q283" s="197" t="s">
        <v>408</v>
      </c>
      <c r="R283" s="125" t="str">
        <f ca="1">IF(TYPE(Calcu!DK126)=16,"",TEXT(Calcu!DK109,Calcu!DK126))</f>
        <v/>
      </c>
      <c r="S283" s="266"/>
      <c r="T283" s="45"/>
      <c r="U283" s="45"/>
      <c r="V283" s="264"/>
      <c r="W283" s="197" t="s">
        <v>406</v>
      </c>
      <c r="X283" s="125" t="str">
        <f ca="1">IF(TYPE(Calcu!DN126)=16,"",TEXT(Calcu!DL109,Calcu!DN126))</f>
        <v/>
      </c>
      <c r="Y283" s="197" t="s">
        <v>407</v>
      </c>
      <c r="Z283" s="125" t="str">
        <f ca="1">IF(TYPE(Calcu!DN126)=16,"",TEXT(Calcu!DM109,Calcu!DN126))</f>
        <v/>
      </c>
      <c r="AA283" s="197" t="s">
        <v>408</v>
      </c>
      <c r="AB283" s="125" t="str">
        <f ca="1">IF(TYPE(Calcu!DN126)=16,"",TEXT(Calcu!DN109,Calcu!DN126))</f>
        <v/>
      </c>
      <c r="AC283" s="276"/>
    </row>
    <row r="284" spans="1:29" s="28" customFormat="1" ht="15" customHeight="1">
      <c r="A284" s="45"/>
      <c r="B284" s="264"/>
      <c r="C284" s="197" t="s">
        <v>409</v>
      </c>
      <c r="D284" s="125" t="str">
        <f ca="1">IF(TYPE(Calcu!DH126)=16,"",TEXT(Calcu!DF110,Calcu!DH126))</f>
        <v/>
      </c>
      <c r="E284" s="197" t="s">
        <v>410</v>
      </c>
      <c r="F284" s="125" t="str">
        <f ca="1">IF(TYPE(Calcu!DH126)=16,"",TEXT(Calcu!DG110,Calcu!DH126))</f>
        <v/>
      </c>
      <c r="G284" s="197" t="s">
        <v>396</v>
      </c>
      <c r="H284" s="125" t="str">
        <f ca="1">IF(TYPE(Calcu!DH126)=16,"",TEXT(Calcu!DH110,Calcu!DH126))</f>
        <v/>
      </c>
      <c r="I284" s="266"/>
      <c r="J284" s="45"/>
      <c r="K284" s="45"/>
      <c r="L284" s="264"/>
      <c r="M284" s="197" t="s">
        <v>409</v>
      </c>
      <c r="N284" s="125" t="str">
        <f ca="1">IF(TYPE(Calcu!DK126)=16,"",TEXT(Calcu!DI110,Calcu!DK126))</f>
        <v/>
      </c>
      <c r="O284" s="197" t="s">
        <v>410</v>
      </c>
      <c r="P284" s="125" t="str">
        <f ca="1">IF(TYPE(Calcu!DK126)=16,"",TEXT(Calcu!DJ110,Calcu!DK126))</f>
        <v/>
      </c>
      <c r="Q284" s="197" t="s">
        <v>396</v>
      </c>
      <c r="R284" s="125" t="str">
        <f ca="1">IF(TYPE(Calcu!DK126)=16,"",TEXT(Calcu!DK110,Calcu!DK126))</f>
        <v/>
      </c>
      <c r="S284" s="266"/>
      <c r="T284" s="45"/>
      <c r="U284" s="45"/>
      <c r="V284" s="264"/>
      <c r="W284" s="197" t="s">
        <v>409</v>
      </c>
      <c r="X284" s="125" t="str">
        <f ca="1">IF(TYPE(Calcu!DN126)=16,"",TEXT(Calcu!DL110,Calcu!DN126))</f>
        <v/>
      </c>
      <c r="Y284" s="197" t="s">
        <v>410</v>
      </c>
      <c r="Z284" s="125" t="str">
        <f ca="1">IF(TYPE(Calcu!DN126)=16,"",TEXT(Calcu!DM110,Calcu!DN126))</f>
        <v/>
      </c>
      <c r="AA284" s="197" t="s">
        <v>396</v>
      </c>
      <c r="AB284" s="125" t="str">
        <f ca="1">IF(TYPE(Calcu!DN126)=16,"",TEXT(Calcu!DN110,Calcu!DN126))</f>
        <v/>
      </c>
      <c r="AC284" s="276"/>
    </row>
    <row r="285" spans="1:29" s="28" customFormat="1" ht="15" customHeight="1">
      <c r="A285" s="45"/>
      <c r="B285" s="264"/>
      <c r="C285" s="197" t="s">
        <v>411</v>
      </c>
      <c r="D285" s="125" t="str">
        <f ca="1">IF(TYPE(Calcu!DH126)=16,"",TEXT(Calcu!DF111,Calcu!DH126))</f>
        <v/>
      </c>
      <c r="E285" s="197" t="s">
        <v>412</v>
      </c>
      <c r="F285" s="125" t="str">
        <f ca="1">IF(TYPE(Calcu!DH126)=16,"",TEXT(Calcu!DG111,Calcu!DH126))</f>
        <v/>
      </c>
      <c r="I285" s="266"/>
      <c r="J285" s="45"/>
      <c r="K285" s="45"/>
      <c r="L285" s="264"/>
      <c r="M285" s="197" t="s">
        <v>411</v>
      </c>
      <c r="N285" s="125" t="str">
        <f ca="1">IF(TYPE(Calcu!DK126)=16,"",TEXT(Calcu!DI111,Calcu!DK126))</f>
        <v/>
      </c>
      <c r="O285" s="197" t="s">
        <v>412</v>
      </c>
      <c r="P285" s="125" t="str">
        <f ca="1">IF(TYPE(Calcu!DK126)=16,"",TEXT(Calcu!DJ111,Calcu!DK126))</f>
        <v/>
      </c>
      <c r="S285" s="266"/>
      <c r="T285" s="45"/>
      <c r="U285" s="45"/>
      <c r="V285" s="264"/>
      <c r="W285" s="197" t="s">
        <v>411</v>
      </c>
      <c r="X285" s="125" t="str">
        <f ca="1">IF(TYPE(Calcu!DN126)=16,"",TEXT(Calcu!DL111,Calcu!DN126))</f>
        <v/>
      </c>
      <c r="Y285" s="197" t="s">
        <v>412</v>
      </c>
      <c r="Z285" s="125" t="str">
        <f ca="1">IF(TYPE(Calcu!DN126)=16,"",TEXT(Calcu!DM111,Calcu!DN126))</f>
        <v/>
      </c>
      <c r="AC285" s="276"/>
    </row>
    <row r="286" spans="1:29" s="28" customFormat="1" ht="15" customHeight="1">
      <c r="A286" s="45"/>
      <c r="B286" s="264"/>
      <c r="C286" s="197" t="s">
        <v>413</v>
      </c>
      <c r="D286" s="125" t="str">
        <f ca="1">IF(TYPE(Calcu!DH126)=16,"",TEXT(Calcu!DF112,Calcu!DH126))</f>
        <v/>
      </c>
      <c r="E286" s="197" t="s">
        <v>414</v>
      </c>
      <c r="F286" s="125" t="str">
        <f ca="1">IF(TYPE(Calcu!DH126)=16,"",TEXT(Calcu!DG112,Calcu!DH126))</f>
        <v/>
      </c>
      <c r="I286" s="266"/>
      <c r="J286" s="45"/>
      <c r="K286" s="45"/>
      <c r="L286" s="264"/>
      <c r="M286" s="197" t="s">
        <v>413</v>
      </c>
      <c r="N286" s="125" t="str">
        <f ca="1">IF(TYPE(Calcu!DK126)=16,"",TEXT(Calcu!DI112,Calcu!DK126))</f>
        <v/>
      </c>
      <c r="O286" s="197" t="s">
        <v>414</v>
      </c>
      <c r="P286" s="125" t="str">
        <f ca="1">IF(TYPE(Calcu!DK126)=16,"",TEXT(Calcu!DJ112,Calcu!DK126))</f>
        <v/>
      </c>
      <c r="S286" s="266"/>
      <c r="T286" s="45"/>
      <c r="U286" s="45"/>
      <c r="V286" s="264"/>
      <c r="W286" s="197" t="s">
        <v>413</v>
      </c>
      <c r="X286" s="125" t="str">
        <f ca="1">IF(TYPE(Calcu!DN126)=16,"",TEXT(Calcu!DL112,Calcu!DN126))</f>
        <v/>
      </c>
      <c r="Y286" s="197" t="s">
        <v>414</v>
      </c>
      <c r="Z286" s="125" t="str">
        <f ca="1">IF(TYPE(Calcu!DN126)=16,"",TEXT(Calcu!DM112,Calcu!DN126))</f>
        <v/>
      </c>
      <c r="AC286" s="276"/>
    </row>
    <row r="287" spans="1:29" s="28" customFormat="1" ht="15" customHeight="1">
      <c r="A287" s="45"/>
      <c r="B287" s="264"/>
      <c r="C287" s="197" t="s">
        <v>415</v>
      </c>
      <c r="D287" s="125" t="str">
        <f ca="1">IF(TYPE(Calcu!DH126)=16,"",TEXT(Calcu!DF113,Calcu!DH126))</f>
        <v/>
      </c>
      <c r="E287" s="197" t="s">
        <v>416</v>
      </c>
      <c r="F287" s="125" t="str">
        <f ca="1">IF(TYPE(Calcu!DH126)=16,"",TEXT(Calcu!DG113,Calcu!DH126))</f>
        <v/>
      </c>
      <c r="I287" s="266"/>
      <c r="J287" s="45"/>
      <c r="K287" s="45"/>
      <c r="L287" s="264"/>
      <c r="M287" s="197" t="s">
        <v>415</v>
      </c>
      <c r="N287" s="125" t="str">
        <f ca="1">IF(TYPE(Calcu!DK126)=16,"",TEXT(Calcu!DI113,Calcu!DK126))</f>
        <v/>
      </c>
      <c r="O287" s="197" t="s">
        <v>416</v>
      </c>
      <c r="P287" s="125" t="str">
        <f ca="1">IF(TYPE(Calcu!DK126)=16,"",TEXT(Calcu!DJ113,Calcu!DK126))</f>
        <v/>
      </c>
      <c r="S287" s="266"/>
      <c r="T287" s="45"/>
      <c r="U287" s="45"/>
      <c r="V287" s="264"/>
      <c r="W287" s="197" t="s">
        <v>415</v>
      </c>
      <c r="X287" s="125" t="str">
        <f ca="1">IF(TYPE(Calcu!DN126)=16,"",TEXT(Calcu!DL113,Calcu!DN126))</f>
        <v/>
      </c>
      <c r="Y287" s="197" t="s">
        <v>416</v>
      </c>
      <c r="Z287" s="125" t="str">
        <f ca="1">IF(TYPE(Calcu!DN126)=16,"",TEXT(Calcu!DM113,Calcu!DN126))</f>
        <v/>
      </c>
      <c r="AC287" s="276"/>
    </row>
    <row r="288" spans="1:29" s="28" customFormat="1" ht="15" customHeight="1">
      <c r="A288" s="45"/>
      <c r="B288" s="264"/>
      <c r="C288" s="197" t="s">
        <v>417</v>
      </c>
      <c r="D288" s="125" t="str">
        <f ca="1">IF(TYPE(Calcu!DH126)=16,"",TEXT(Calcu!DF114,Calcu!DH126))</f>
        <v/>
      </c>
      <c r="E288" s="197" t="s">
        <v>418</v>
      </c>
      <c r="F288" s="125" t="str">
        <f ca="1">IF(TYPE(Calcu!DH126)=16,"",TEXT(Calcu!DG114,Calcu!DH126))</f>
        <v/>
      </c>
      <c r="I288" s="266"/>
      <c r="J288" s="45"/>
      <c r="K288" s="45"/>
      <c r="L288" s="264"/>
      <c r="M288" s="197" t="s">
        <v>417</v>
      </c>
      <c r="N288" s="125" t="str">
        <f ca="1">IF(TYPE(Calcu!DK126)=16,"",TEXT(Calcu!DI114,Calcu!DK126))</f>
        <v/>
      </c>
      <c r="O288" s="197" t="s">
        <v>418</v>
      </c>
      <c r="P288" s="125" t="str">
        <f ca="1">IF(TYPE(Calcu!DK126)=16,"",TEXT(Calcu!DJ114,Calcu!DK126))</f>
        <v/>
      </c>
      <c r="S288" s="266"/>
      <c r="T288" s="45"/>
      <c r="U288" s="45"/>
      <c r="V288" s="264"/>
      <c r="W288" s="197" t="s">
        <v>417</v>
      </c>
      <c r="X288" s="125" t="str">
        <f ca="1">IF(TYPE(Calcu!DN126)=16,"",TEXT(Calcu!DL114,Calcu!DN126))</f>
        <v/>
      </c>
      <c r="Y288" s="197" t="s">
        <v>418</v>
      </c>
      <c r="Z288" s="125" t="str">
        <f ca="1">IF(TYPE(Calcu!DN126)=16,"",TEXT(Calcu!DM114,Calcu!DN126))</f>
        <v/>
      </c>
      <c r="AC288" s="276"/>
    </row>
    <row r="289" spans="1:29" s="28" customFormat="1" ht="15" customHeight="1">
      <c r="A289" s="45"/>
      <c r="B289" s="264"/>
      <c r="C289" s="197" t="s">
        <v>419</v>
      </c>
      <c r="D289" s="125" t="str">
        <f ca="1">IF(TYPE(Calcu!DH126)=16,"",TEXT(Calcu!DF115,Calcu!DH126))</f>
        <v/>
      </c>
      <c r="E289" s="197" t="s">
        <v>420</v>
      </c>
      <c r="F289" s="125" t="str">
        <f ca="1">IF(TYPE(Calcu!DH126)=16,"",TEXT(Calcu!DG115,Calcu!DH126))</f>
        <v/>
      </c>
      <c r="I289" s="266"/>
      <c r="J289" s="45"/>
      <c r="K289" s="45"/>
      <c r="L289" s="264"/>
      <c r="M289" s="197" t="s">
        <v>419</v>
      </c>
      <c r="N289" s="125" t="str">
        <f ca="1">IF(TYPE(Calcu!DK126)=16,"",TEXT(Calcu!DI115,Calcu!DK126))</f>
        <v/>
      </c>
      <c r="O289" s="197" t="s">
        <v>420</v>
      </c>
      <c r="P289" s="125" t="str">
        <f ca="1">IF(TYPE(Calcu!DK126)=16,"",TEXT(Calcu!DJ115,Calcu!DK126))</f>
        <v/>
      </c>
      <c r="S289" s="266"/>
      <c r="T289" s="45"/>
      <c r="U289" s="45"/>
      <c r="V289" s="264"/>
      <c r="W289" s="197" t="s">
        <v>419</v>
      </c>
      <c r="X289" s="125" t="str">
        <f ca="1">IF(TYPE(Calcu!DN126)=16,"",TEXT(Calcu!DL115,Calcu!DN126))</f>
        <v/>
      </c>
      <c r="Y289" s="197" t="s">
        <v>420</v>
      </c>
      <c r="Z289" s="125" t="str">
        <f ca="1">IF(TYPE(Calcu!DN126)=16,"",TEXT(Calcu!DM115,Calcu!DN126))</f>
        <v/>
      </c>
      <c r="AC289" s="276"/>
    </row>
    <row r="290" spans="1:29" s="28" customFormat="1" ht="15" customHeight="1">
      <c r="A290" s="45"/>
      <c r="B290" s="264"/>
      <c r="C290" s="197" t="s">
        <v>421</v>
      </c>
      <c r="D290" s="125" t="str">
        <f ca="1">IF(TYPE(Calcu!DH126)=16,"",TEXT(Calcu!DF116,Calcu!DH126))</f>
        <v/>
      </c>
      <c r="I290" s="266"/>
      <c r="J290" s="45"/>
      <c r="K290" s="45"/>
      <c r="L290" s="264"/>
      <c r="M290" s="197" t="s">
        <v>421</v>
      </c>
      <c r="N290" s="125" t="str">
        <f ca="1">IF(TYPE(Calcu!DK126)=16,"",TEXT(Calcu!DI116,Calcu!DK126))</f>
        <v/>
      </c>
      <c r="S290" s="266"/>
      <c r="T290" s="45"/>
      <c r="U290" s="45"/>
      <c r="V290" s="264"/>
      <c r="W290" s="197" t="s">
        <v>421</v>
      </c>
      <c r="X290" s="125" t="str">
        <f ca="1">IF(TYPE(Calcu!DN126)=16,"",TEXT(Calcu!DL116,Calcu!DN126))</f>
        <v/>
      </c>
      <c r="AC290" s="276"/>
    </row>
    <row r="291" spans="1:29" s="28" customFormat="1" ht="15" customHeight="1">
      <c r="A291" s="45"/>
      <c r="B291" s="267"/>
      <c r="C291" s="268"/>
      <c r="D291" s="268"/>
      <c r="E291" s="268"/>
      <c r="F291" s="268"/>
      <c r="G291" s="268"/>
      <c r="H291" s="269"/>
      <c r="I291" s="270"/>
      <c r="J291" s="45"/>
      <c r="K291" s="45"/>
      <c r="L291" s="267"/>
      <c r="M291" s="268"/>
      <c r="N291" s="268"/>
      <c r="O291" s="268"/>
      <c r="P291" s="268"/>
      <c r="Q291" s="268"/>
      <c r="R291" s="269"/>
      <c r="S291" s="270"/>
      <c r="T291" s="45"/>
      <c r="U291" s="45"/>
      <c r="V291" s="267"/>
      <c r="W291" s="268"/>
      <c r="X291" s="268"/>
      <c r="Y291" s="268"/>
      <c r="Z291" s="268"/>
      <c r="AA291" s="268"/>
      <c r="AB291" s="268"/>
      <c r="AC291" s="279"/>
    </row>
    <row r="292" spans="1:29" s="28" customFormat="1" ht="15" customHeight="1">
      <c r="A292" s="45"/>
      <c r="B292" s="280"/>
      <c r="C292" s="273"/>
      <c r="D292" s="273"/>
      <c r="E292" s="273"/>
      <c r="F292" s="273"/>
      <c r="G292" s="273"/>
      <c r="H292" s="281"/>
      <c r="I292" s="282"/>
      <c r="J292" s="45"/>
      <c r="K292" s="45"/>
      <c r="L292" s="45"/>
      <c r="R292" s="45"/>
      <c r="S292" s="45"/>
      <c r="T292" s="45"/>
      <c r="U292" s="45"/>
      <c r="V292" s="45"/>
    </row>
    <row r="293" spans="1:29" s="28" customFormat="1" ht="15" customHeight="1">
      <c r="A293" s="45"/>
      <c r="B293" s="264"/>
      <c r="C293" s="45" t="s">
        <v>387</v>
      </c>
      <c r="H293" s="45"/>
      <c r="I293" s="266"/>
      <c r="J293" s="45"/>
      <c r="K293" s="45"/>
      <c r="L293" s="45"/>
      <c r="R293" s="45"/>
      <c r="S293" s="45"/>
      <c r="T293" s="45"/>
      <c r="U293" s="45"/>
      <c r="V293" s="45"/>
    </row>
    <row r="294" spans="1:29" s="28" customFormat="1" ht="15" customHeight="1">
      <c r="A294" s="45"/>
      <c r="B294" s="264"/>
      <c r="C294" s="163"/>
      <c r="D294" s="127" t="s">
        <v>426</v>
      </c>
      <c r="E294" s="127" t="s">
        <v>389</v>
      </c>
      <c r="F294" s="127" t="s">
        <v>175</v>
      </c>
      <c r="G294" s="127" t="s">
        <v>390</v>
      </c>
      <c r="H294" s="127" t="s">
        <v>425</v>
      </c>
      <c r="I294" s="266"/>
      <c r="J294" s="45"/>
      <c r="K294" s="45"/>
      <c r="L294" s="45"/>
      <c r="R294" s="45"/>
      <c r="S294" s="45"/>
      <c r="T294" s="45"/>
      <c r="U294" s="45"/>
      <c r="V294" s="45"/>
    </row>
    <row r="295" spans="1:29" s="28" customFormat="1" ht="15" customHeight="1">
      <c r="A295" s="45"/>
      <c r="B295" s="264"/>
      <c r="C295" s="163" t="s">
        <v>392</v>
      </c>
      <c r="D295" s="125" t="e">
        <f>TEXT(Calcu!N57,Calcu!BB57)</f>
        <v>#DIV/0!</v>
      </c>
      <c r="E295" s="125" t="e">
        <f>TEXT(Calcu!O57,Calcu!BB57)</f>
        <v>#N/A</v>
      </c>
      <c r="F295" s="196">
        <f>Calcu!P57</f>
        <v>0</v>
      </c>
      <c r="G295" s="125">
        <f>Calcu!Q57</f>
        <v>0</v>
      </c>
      <c r="H295" s="125">
        <f>Mass_2_1!L87</f>
        <v>0</v>
      </c>
      <c r="I295" s="266"/>
      <c r="J295" s="45"/>
      <c r="K295" s="45"/>
      <c r="L295" s="45"/>
      <c r="R295" s="45"/>
      <c r="S295" s="45"/>
      <c r="T295" s="45"/>
      <c r="U295" s="45"/>
      <c r="V295" s="45"/>
    </row>
    <row r="296" spans="1:29" s="28" customFormat="1" ht="15" customHeight="1">
      <c r="A296" s="45"/>
      <c r="B296" s="264"/>
      <c r="C296" s="163" t="s">
        <v>428</v>
      </c>
      <c r="D296" s="125" t="e">
        <f ca="1">TEXT(Calcu!J57,Calcu!BB57)</f>
        <v>#DIV/0!</v>
      </c>
      <c r="E296" s="125" t="e">
        <f ca="1">Calcu!AP57</f>
        <v>#DIV/0!</v>
      </c>
      <c r="F296" s="196">
        <f>Calcu!F57</f>
        <v>0</v>
      </c>
      <c r="G296" s="125" t="e">
        <f ca="1">Calcu!AQ57</f>
        <v>#DIV/0!</v>
      </c>
      <c r="H296" s="45"/>
      <c r="I296" s="266"/>
      <c r="J296" s="45"/>
      <c r="K296" s="45"/>
      <c r="L296" s="45"/>
      <c r="R296" s="45"/>
      <c r="S296" s="45"/>
      <c r="T296" s="45"/>
      <c r="U296" s="45"/>
      <c r="V296" s="45"/>
    </row>
    <row r="297" spans="1:29" s="28" customFormat="1" ht="15" customHeight="1">
      <c r="A297" s="45"/>
      <c r="B297" s="264"/>
      <c r="C297" s="163" t="s">
        <v>393</v>
      </c>
      <c r="D297" s="125" t="e">
        <f>TEXT(Calcu!S57,Calcu!BB57)</f>
        <v>#DIV/0!</v>
      </c>
      <c r="E297" s="125" t="e">
        <f>TEXT(Calcu!T57,Calcu!BB57)</f>
        <v>#N/A</v>
      </c>
      <c r="F297" s="196">
        <f>Calcu!U57</f>
        <v>0</v>
      </c>
      <c r="G297" s="125">
        <f>Calcu!V57</f>
        <v>0</v>
      </c>
      <c r="H297" s="45"/>
      <c r="I297" s="266"/>
      <c r="J297" s="45"/>
      <c r="K297" s="45"/>
      <c r="L297" s="45"/>
      <c r="R297" s="45"/>
      <c r="S297" s="45"/>
      <c r="T297" s="45"/>
      <c r="U297" s="45"/>
      <c r="V297" s="45"/>
    </row>
    <row r="298" spans="1:29" s="28" customFormat="1" ht="15" customHeight="1">
      <c r="A298" s="45"/>
      <c r="B298" s="264"/>
      <c r="H298" s="45"/>
      <c r="I298" s="266"/>
      <c r="J298" s="45"/>
      <c r="K298" s="45"/>
      <c r="L298" s="45"/>
      <c r="R298" s="45"/>
      <c r="S298" s="45"/>
      <c r="T298" s="45"/>
      <c r="U298" s="45"/>
      <c r="V298" s="45"/>
    </row>
    <row r="299" spans="1:29" s="28" customFormat="1" ht="15" customHeight="1">
      <c r="A299" s="45"/>
      <c r="B299" s="264"/>
      <c r="C299" s="45" t="s">
        <v>634</v>
      </c>
      <c r="H299" s="45"/>
      <c r="I299" s="266"/>
      <c r="J299" s="45"/>
      <c r="K299" s="45"/>
      <c r="L299" s="45"/>
      <c r="R299" s="45"/>
      <c r="S299" s="45"/>
      <c r="T299" s="45"/>
      <c r="U299" s="45"/>
      <c r="V299" s="45"/>
    </row>
    <row r="300" spans="1:29" s="28" customFormat="1" ht="15" customHeight="1">
      <c r="A300" s="45"/>
      <c r="B300" s="264"/>
      <c r="C300" s="163"/>
      <c r="D300" s="163" t="s">
        <v>635</v>
      </c>
      <c r="E300" s="197"/>
      <c r="F300" s="163" t="s">
        <v>636</v>
      </c>
      <c r="G300" s="197"/>
      <c r="H300" s="163" t="s">
        <v>79</v>
      </c>
      <c r="I300" s="266"/>
      <c r="J300" s="45"/>
      <c r="K300" s="45"/>
      <c r="L300" s="45"/>
      <c r="R300" s="45"/>
      <c r="S300" s="45"/>
      <c r="T300" s="45"/>
      <c r="U300" s="45"/>
      <c r="V300" s="45"/>
    </row>
    <row r="301" spans="1:29" s="28" customFormat="1" ht="15" customHeight="1">
      <c r="A301" s="45"/>
      <c r="B301" s="264"/>
      <c r="C301" s="197" t="s">
        <v>394</v>
      </c>
      <c r="D301" s="125" t="str">
        <f ca="1">IF(TYPE(Calcu!DQ126)=16,"",TEXT(Calcu!DO105,Calcu!DQ126))</f>
        <v/>
      </c>
      <c r="E301" s="197" t="s">
        <v>395</v>
      </c>
      <c r="F301" s="125" t="str">
        <f ca="1">IF(TYPE(Calcu!DQ126)=16,"",TEXT(Calcu!DP105,Calcu!DQ126))</f>
        <v/>
      </c>
      <c r="G301" s="197" t="s">
        <v>396</v>
      </c>
      <c r="H301" s="125" t="str">
        <f ca="1">IF(TYPE(Calcu!DQ126)=16,"",TEXT(Calcu!DQ105,Calcu!DQ126))</f>
        <v/>
      </c>
      <c r="I301" s="266"/>
      <c r="J301" s="45"/>
      <c r="K301" s="45"/>
      <c r="L301" s="45"/>
      <c r="R301" s="45"/>
      <c r="S301" s="45"/>
      <c r="T301" s="45"/>
      <c r="U301" s="45"/>
      <c r="V301" s="45"/>
    </row>
    <row r="302" spans="1:29" s="28" customFormat="1" ht="15" customHeight="1">
      <c r="B302" s="278"/>
      <c r="C302" s="197" t="s">
        <v>397</v>
      </c>
      <c r="D302" s="125" t="str">
        <f ca="1">IF(TYPE(Calcu!DQ126)=16,"",TEXT(Calcu!DO106,Calcu!DQ126))</f>
        <v/>
      </c>
      <c r="E302" s="197" t="s">
        <v>398</v>
      </c>
      <c r="F302" s="125" t="str">
        <f ca="1">IF(TYPE(Calcu!DQ126)=16,"",TEXT(Calcu!DP106,Calcu!DQ126))</f>
        <v/>
      </c>
      <c r="G302" s="197" t="s">
        <v>399</v>
      </c>
      <c r="H302" s="125" t="str">
        <f ca="1">IF(TYPE(Calcu!DQ126)=16,"",TEXT(Calcu!DQ106,Calcu!DQ126))</f>
        <v/>
      </c>
      <c r="I302" s="276"/>
    </row>
    <row r="303" spans="1:29" s="28" customFormat="1" ht="15" customHeight="1">
      <c r="B303" s="278"/>
      <c r="C303" s="197" t="s">
        <v>400</v>
      </c>
      <c r="D303" s="125" t="str">
        <f ca="1">IF(TYPE(Calcu!DQ126)=16,"",TEXT(Calcu!DO107,Calcu!DQ126))</f>
        <v/>
      </c>
      <c r="E303" s="197" t="s">
        <v>401</v>
      </c>
      <c r="F303" s="125" t="str">
        <f ca="1">IF(TYPE(Calcu!DQ126)=16,"",TEXT(Calcu!DP107,Calcu!DQ126))</f>
        <v/>
      </c>
      <c r="G303" s="197" t="s">
        <v>402</v>
      </c>
      <c r="H303" s="125" t="str">
        <f ca="1">IF(TYPE(Calcu!DQ126)=16,"",TEXT(Calcu!DQ107,Calcu!DQ126))</f>
        <v/>
      </c>
      <c r="I303" s="276"/>
    </row>
    <row r="304" spans="1:29" ht="13.5" customHeight="1">
      <c r="A304" s="29"/>
      <c r="B304" s="283"/>
      <c r="C304" s="197" t="s">
        <v>403</v>
      </c>
      <c r="D304" s="125" t="str">
        <f ca="1">IF(TYPE(Calcu!DQ126)=16,"",TEXT(Calcu!DO108,Calcu!DQ126))</f>
        <v/>
      </c>
      <c r="E304" s="197" t="s">
        <v>404</v>
      </c>
      <c r="F304" s="125" t="str">
        <f ca="1">IF(TYPE(Calcu!DQ126)=16,"",TEXT(Calcu!DP108,Calcu!DQ126))</f>
        <v/>
      </c>
      <c r="G304" s="197" t="s">
        <v>405</v>
      </c>
      <c r="H304" s="125" t="str">
        <f ca="1">IF(TYPE(Calcu!DQ126)=16,"",TEXT(Calcu!DQ108,Calcu!DQ126))</f>
        <v/>
      </c>
      <c r="I304" s="284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 spans="1:28" ht="13.5" customHeight="1">
      <c r="A305" s="29"/>
      <c r="B305" s="283"/>
      <c r="C305" s="197" t="s">
        <v>406</v>
      </c>
      <c r="D305" s="125" t="str">
        <f ca="1">IF(TYPE(Calcu!DQ126)=16,"",TEXT(Calcu!DO109,Calcu!DQ126))</f>
        <v/>
      </c>
      <c r="E305" s="197" t="s">
        <v>407</v>
      </c>
      <c r="F305" s="125" t="str">
        <f ca="1">IF(TYPE(Calcu!DQ126)=16,"",TEXT(Calcu!DP109,Calcu!DQ126))</f>
        <v/>
      </c>
      <c r="G305" s="197" t="s">
        <v>408</v>
      </c>
      <c r="H305" s="125" t="str">
        <f ca="1">IF(TYPE(Calcu!DQ126)=16,"",TEXT(Calcu!DQ109,Calcu!DQ126))</f>
        <v/>
      </c>
      <c r="I305" s="284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 spans="1:28" ht="13.5" customHeight="1">
      <c r="A306" s="29"/>
      <c r="B306" s="283"/>
      <c r="C306" s="197" t="s">
        <v>409</v>
      </c>
      <c r="D306" s="125" t="str">
        <f ca="1">IF(TYPE(Calcu!DQ126)=16,"",TEXT(Calcu!DO110,Calcu!DQ126))</f>
        <v/>
      </c>
      <c r="E306" s="197" t="s">
        <v>410</v>
      </c>
      <c r="F306" s="125" t="str">
        <f ca="1">IF(TYPE(Calcu!DQ126)=16,"",TEXT(Calcu!DP110,Calcu!DQ126))</f>
        <v/>
      </c>
      <c r="G306" s="197" t="s">
        <v>396</v>
      </c>
      <c r="H306" s="125" t="str">
        <f ca="1">IF(TYPE(Calcu!DQ126)=16,"",TEXT(Calcu!DQ110,Calcu!DQ126))</f>
        <v/>
      </c>
      <c r="I306" s="284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 spans="1:28" ht="13.5" customHeight="1">
      <c r="A307" s="29"/>
      <c r="B307" s="283"/>
      <c r="C307" s="197" t="s">
        <v>411</v>
      </c>
      <c r="D307" s="125" t="str">
        <f ca="1">IF(TYPE(Calcu!DQ126)=16,"",TEXT(Calcu!DO111,Calcu!DQ126))</f>
        <v/>
      </c>
      <c r="E307" s="197" t="s">
        <v>412</v>
      </c>
      <c r="F307" s="125" t="str">
        <f ca="1">IF(TYPE(Calcu!DQ126)=16,"",TEXT(Calcu!DP111,Calcu!DQ126))</f>
        <v/>
      </c>
      <c r="G307" s="28"/>
      <c r="H307" s="28"/>
      <c r="I307" s="284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 spans="1:28" ht="13.5" customHeight="1">
      <c r="A308" s="29"/>
      <c r="B308" s="283"/>
      <c r="C308" s="197" t="s">
        <v>413</v>
      </c>
      <c r="D308" s="125" t="str">
        <f ca="1">IF(TYPE(Calcu!DQ126)=16,"",TEXT(Calcu!DO112,Calcu!DQ126))</f>
        <v/>
      </c>
      <c r="E308" s="197" t="s">
        <v>414</v>
      </c>
      <c r="F308" s="125" t="str">
        <f ca="1">IF(TYPE(Calcu!DQ126)=16,"",TEXT(Calcu!DP112,Calcu!DQ126))</f>
        <v/>
      </c>
      <c r="G308" s="28"/>
      <c r="H308" s="28"/>
      <c r="I308" s="284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spans="1:28" ht="13.5" customHeight="1">
      <c r="A309" s="29"/>
      <c r="B309" s="283"/>
      <c r="C309" s="197" t="s">
        <v>415</v>
      </c>
      <c r="D309" s="125" t="str">
        <f ca="1">IF(TYPE(Calcu!DQ126)=16,"",TEXT(Calcu!DO113,Calcu!DQ126))</f>
        <v/>
      </c>
      <c r="E309" s="197" t="s">
        <v>416</v>
      </c>
      <c r="F309" s="125" t="str">
        <f ca="1">IF(TYPE(Calcu!DQ126)=16,"",TEXT(Calcu!DP113,Calcu!DQ126))</f>
        <v/>
      </c>
      <c r="G309" s="28"/>
      <c r="H309" s="28"/>
      <c r="I309" s="284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 spans="1:28" ht="13.5" customHeight="1">
      <c r="A310" s="29"/>
      <c r="B310" s="283"/>
      <c r="C310" s="197" t="s">
        <v>417</v>
      </c>
      <c r="D310" s="125" t="str">
        <f ca="1">IF(TYPE(Calcu!DQ126)=16,"",TEXT(Calcu!DO114,Calcu!DQ126))</f>
        <v/>
      </c>
      <c r="E310" s="197" t="s">
        <v>418</v>
      </c>
      <c r="F310" s="125" t="str">
        <f ca="1">IF(TYPE(Calcu!DQ126)=16,"",TEXT(Calcu!DP114,Calcu!DQ126))</f>
        <v/>
      </c>
      <c r="G310" s="28"/>
      <c r="H310" s="28"/>
      <c r="I310" s="284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 spans="1:28" ht="13.5" customHeight="1">
      <c r="A311" s="29"/>
      <c r="B311" s="283"/>
      <c r="C311" s="197" t="s">
        <v>419</v>
      </c>
      <c r="D311" s="125" t="str">
        <f ca="1">IF(TYPE(Calcu!DQ126)=16,"",TEXT(Calcu!DO115,Calcu!DQ126))</f>
        <v/>
      </c>
      <c r="E311" s="197" t="s">
        <v>420</v>
      </c>
      <c r="F311" s="125" t="str">
        <f ca="1">IF(TYPE(Calcu!DQ126)=16,"",TEXT(Calcu!DP115,Calcu!DQ126))</f>
        <v/>
      </c>
      <c r="G311" s="28"/>
      <c r="H311" s="28"/>
      <c r="I311" s="284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 spans="1:28" ht="13.5" customHeight="1">
      <c r="A312" s="29"/>
      <c r="B312" s="283"/>
      <c r="C312" s="197" t="s">
        <v>421</v>
      </c>
      <c r="D312" s="125" t="str">
        <f ca="1">IF(TYPE(Calcu!DQ126)=16,"",TEXT(Calcu!DO116,Calcu!DQ126))</f>
        <v/>
      </c>
      <c r="E312" s="28"/>
      <c r="F312" s="28"/>
      <c r="G312" s="28"/>
      <c r="H312" s="28"/>
      <c r="I312" s="284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 spans="1:28" ht="13.5" customHeight="1">
      <c r="A313" s="29"/>
      <c r="B313" s="285"/>
      <c r="C313" s="286"/>
      <c r="D313" s="286"/>
      <c r="E313" s="286"/>
      <c r="F313" s="286"/>
      <c r="G313" s="286"/>
      <c r="H313" s="286"/>
      <c r="I313" s="287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</sheetData>
  <sortState ref="AA5:AB14">
    <sortCondition descending="1" ref="AA5"/>
  </sortState>
  <mergeCells count="4">
    <mergeCell ref="F4:G4"/>
    <mergeCell ref="F3:G3"/>
    <mergeCell ref="I3:L3"/>
    <mergeCell ref="I4:L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71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64"/>
    <col min="9" max="9" width="1.77734375" style="64" customWidth="1"/>
    <col min="10" max="15" width="1.77734375" style="64"/>
    <col min="16" max="16" width="1.77734375" style="64" customWidth="1"/>
    <col min="17" max="17" width="1.77734375" style="64"/>
    <col min="18" max="18" width="1.77734375" style="64" customWidth="1"/>
    <col min="19" max="34" width="1.77734375" style="64"/>
    <col min="35" max="35" width="1.77734375" style="64" customWidth="1"/>
    <col min="36" max="16384" width="1.77734375" style="64"/>
  </cols>
  <sheetData>
    <row r="1" spans="1:46" ht="31.5">
      <c r="A1" s="63" t="s">
        <v>471</v>
      </c>
    </row>
    <row r="2" spans="1:46" ht="18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1:46" ht="18" customHeight="1">
      <c r="A3" s="65" t="s">
        <v>472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 spans="1:46" ht="18" customHeight="1">
      <c r="A4" s="65"/>
      <c r="B4" s="428" t="s">
        <v>473</v>
      </c>
      <c r="C4" s="429"/>
      <c r="D4" s="429"/>
      <c r="E4" s="429"/>
      <c r="F4" s="429"/>
      <c r="G4" s="430"/>
      <c r="H4" s="452" t="s">
        <v>474</v>
      </c>
      <c r="I4" s="453"/>
      <c r="J4" s="453"/>
      <c r="K4" s="453"/>
      <c r="L4" s="453"/>
      <c r="M4" s="454"/>
      <c r="N4" s="452" t="s">
        <v>430</v>
      </c>
      <c r="O4" s="453"/>
      <c r="P4" s="453"/>
      <c r="Q4" s="453"/>
      <c r="R4" s="453"/>
      <c r="S4" s="454"/>
      <c r="T4" s="452" t="s">
        <v>475</v>
      </c>
      <c r="U4" s="453"/>
      <c r="V4" s="453"/>
      <c r="W4" s="453"/>
      <c r="X4" s="453"/>
      <c r="Y4" s="454"/>
      <c r="Z4" s="66"/>
      <c r="AA4" s="66"/>
      <c r="AB4" s="66"/>
    </row>
    <row r="5" spans="1:46" ht="18" customHeight="1">
      <c r="A5" s="65"/>
      <c r="B5" s="446"/>
      <c r="C5" s="447"/>
      <c r="D5" s="447"/>
      <c r="E5" s="447"/>
      <c r="F5" s="447"/>
      <c r="G5" s="448"/>
      <c r="H5" s="443" t="s">
        <v>431</v>
      </c>
      <c r="I5" s="444"/>
      <c r="J5" s="444"/>
      <c r="K5" s="444"/>
      <c r="L5" s="444"/>
      <c r="M5" s="445"/>
      <c r="N5" s="443" t="s">
        <v>476</v>
      </c>
      <c r="O5" s="444"/>
      <c r="P5" s="444"/>
      <c r="Q5" s="444"/>
      <c r="R5" s="444"/>
      <c r="S5" s="445"/>
      <c r="T5" s="443"/>
      <c r="U5" s="444"/>
      <c r="V5" s="444"/>
      <c r="W5" s="444"/>
      <c r="X5" s="444"/>
      <c r="Y5" s="445"/>
      <c r="Z5" s="66"/>
      <c r="AA5" s="66"/>
      <c r="AB5" s="66"/>
    </row>
    <row r="6" spans="1:46" ht="18" customHeight="1">
      <c r="A6" s="65"/>
      <c r="B6" s="393">
        <f>Calcu!C18</f>
        <v>0</v>
      </c>
      <c r="C6" s="392"/>
      <c r="D6" s="392"/>
      <c r="E6" s="392"/>
      <c r="F6" s="392"/>
      <c r="G6" s="392"/>
      <c r="H6" s="451">
        <f>Mass_2_1!O4</f>
        <v>0</v>
      </c>
      <c r="I6" s="451"/>
      <c r="J6" s="451"/>
      <c r="K6" s="451"/>
      <c r="L6" s="451"/>
      <c r="M6" s="451"/>
      <c r="N6" s="392">
        <f ca="1">Calcu!D62</f>
        <v>0</v>
      </c>
      <c r="O6" s="392"/>
      <c r="P6" s="392"/>
      <c r="Q6" s="392"/>
      <c r="R6" s="392"/>
      <c r="S6" s="392"/>
      <c r="T6" s="393">
        <f>Calcu!G18</f>
        <v>0</v>
      </c>
      <c r="U6" s="392"/>
      <c r="V6" s="392"/>
      <c r="W6" s="392"/>
      <c r="X6" s="392"/>
      <c r="Y6" s="392"/>
      <c r="Z6" s="66"/>
      <c r="AA6" s="66"/>
      <c r="AB6" s="66"/>
    </row>
    <row r="7" spans="1:46" ht="18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 spans="1:46" ht="18" customHeight="1">
      <c r="A8" s="65" t="s">
        <v>432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1:46" ht="18" customHeight="1">
      <c r="A9" s="65"/>
      <c r="B9" s="65" t="s">
        <v>433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 spans="1:46" ht="18" customHeight="1">
      <c r="A10" s="65"/>
      <c r="B10" s="428"/>
      <c r="C10" s="429"/>
      <c r="D10" s="429"/>
      <c r="E10" s="429"/>
      <c r="F10" s="429"/>
      <c r="G10" s="430"/>
      <c r="H10" s="428" t="s">
        <v>97</v>
      </c>
      <c r="I10" s="429"/>
      <c r="J10" s="429"/>
      <c r="K10" s="429"/>
      <c r="L10" s="429"/>
      <c r="M10" s="430"/>
      <c r="N10" s="449" t="s">
        <v>477</v>
      </c>
      <c r="O10" s="449"/>
      <c r="P10" s="449"/>
      <c r="Q10" s="449"/>
      <c r="R10" s="449"/>
      <c r="S10" s="449"/>
      <c r="T10" s="449" t="s">
        <v>478</v>
      </c>
      <c r="U10" s="449"/>
      <c r="V10" s="449"/>
      <c r="W10" s="449"/>
      <c r="X10" s="449"/>
      <c r="Y10" s="449"/>
      <c r="Z10" s="449" t="s">
        <v>479</v>
      </c>
      <c r="AA10" s="449"/>
      <c r="AB10" s="449"/>
      <c r="AC10" s="449"/>
      <c r="AD10" s="449"/>
      <c r="AE10" s="449"/>
      <c r="AF10" s="449" t="s">
        <v>238</v>
      </c>
      <c r="AG10" s="449"/>
      <c r="AH10" s="449"/>
      <c r="AI10" s="449"/>
      <c r="AJ10" s="449"/>
      <c r="AK10" s="449"/>
      <c r="AL10" s="66"/>
      <c r="AM10" s="66"/>
      <c r="AN10" s="66"/>
    </row>
    <row r="11" spans="1:46" ht="18" customHeight="1">
      <c r="A11" s="65"/>
      <c r="B11" s="446"/>
      <c r="C11" s="447"/>
      <c r="D11" s="447"/>
      <c r="E11" s="447"/>
      <c r="F11" s="447"/>
      <c r="G11" s="448"/>
      <c r="H11" s="446"/>
      <c r="I11" s="447"/>
      <c r="J11" s="447"/>
      <c r="K11" s="447"/>
      <c r="L11" s="447"/>
      <c r="M11" s="448"/>
      <c r="N11" s="450" t="s">
        <v>480</v>
      </c>
      <c r="O11" s="450"/>
      <c r="P11" s="450"/>
      <c r="Q11" s="450"/>
      <c r="R11" s="450"/>
      <c r="S11" s="450"/>
      <c r="T11" s="450" t="s">
        <v>481</v>
      </c>
      <c r="U11" s="450"/>
      <c r="V11" s="450"/>
      <c r="W11" s="450"/>
      <c r="X11" s="450"/>
      <c r="Y11" s="450"/>
      <c r="Z11" s="450" t="s">
        <v>434</v>
      </c>
      <c r="AA11" s="450"/>
      <c r="AB11" s="450"/>
      <c r="AC11" s="450"/>
      <c r="AD11" s="450"/>
      <c r="AE11" s="450"/>
      <c r="AF11" s="450" t="s">
        <v>482</v>
      </c>
      <c r="AG11" s="450"/>
      <c r="AH11" s="450"/>
      <c r="AI11" s="450"/>
      <c r="AJ11" s="450"/>
      <c r="AK11" s="450"/>
      <c r="AL11" s="66"/>
      <c r="AM11" s="66"/>
      <c r="AN11" s="66"/>
    </row>
    <row r="12" spans="1:46" ht="18" customHeight="1">
      <c r="A12" s="65"/>
      <c r="B12" s="392" t="s">
        <v>483</v>
      </c>
      <c r="C12" s="392"/>
      <c r="D12" s="392"/>
      <c r="E12" s="392"/>
      <c r="F12" s="392"/>
      <c r="G12" s="392"/>
      <c r="H12" s="393">
        <f>Calcu!C18</f>
        <v>0</v>
      </c>
      <c r="I12" s="392"/>
      <c r="J12" s="392"/>
      <c r="K12" s="392"/>
      <c r="L12" s="392"/>
      <c r="M12" s="392"/>
      <c r="N12" s="394" t="e">
        <f>Calcu!N18</f>
        <v>#DIV/0!</v>
      </c>
      <c r="O12" s="394"/>
      <c r="P12" s="394"/>
      <c r="Q12" s="394"/>
      <c r="R12" s="394"/>
      <c r="S12" s="394"/>
      <c r="T12" s="394">
        <f>Calcu!O18</f>
        <v>0</v>
      </c>
      <c r="U12" s="394"/>
      <c r="V12" s="394"/>
      <c r="W12" s="394"/>
      <c r="X12" s="394"/>
      <c r="Y12" s="394"/>
      <c r="Z12" s="390">
        <f>Calcu!P18</f>
        <v>0</v>
      </c>
      <c r="AA12" s="390"/>
      <c r="AB12" s="390"/>
      <c r="AC12" s="390"/>
      <c r="AD12" s="390"/>
      <c r="AE12" s="390"/>
      <c r="AF12" s="392">
        <f>Calcu!Q18</f>
        <v>0</v>
      </c>
      <c r="AG12" s="392"/>
      <c r="AH12" s="392"/>
      <c r="AI12" s="392"/>
      <c r="AJ12" s="392"/>
      <c r="AK12" s="392"/>
      <c r="AL12" s="66"/>
      <c r="AM12" s="66"/>
      <c r="AN12" s="66"/>
    </row>
    <row r="13" spans="1:46" ht="18" customHeight="1">
      <c r="A13" s="65"/>
      <c r="B13" s="392" t="s">
        <v>484</v>
      </c>
      <c r="C13" s="392"/>
      <c r="D13" s="392"/>
      <c r="E13" s="392"/>
      <c r="F13" s="392"/>
      <c r="G13" s="392"/>
      <c r="H13" s="392">
        <f>Calcu!M18</f>
        <v>0</v>
      </c>
      <c r="I13" s="392"/>
      <c r="J13" s="392"/>
      <c r="K13" s="392"/>
      <c r="L13" s="392"/>
      <c r="M13" s="392"/>
      <c r="N13" s="394" t="e">
        <f ca="1">Calcu!J18</f>
        <v>#DIV/0!</v>
      </c>
      <c r="O13" s="394"/>
      <c r="P13" s="394"/>
      <c r="Q13" s="394"/>
      <c r="R13" s="394"/>
      <c r="S13" s="394"/>
      <c r="T13" s="394" t="e">
        <f ca="1">Calcu!K18</f>
        <v>#DIV/0!</v>
      </c>
      <c r="U13" s="394"/>
      <c r="V13" s="394"/>
      <c r="W13" s="394"/>
      <c r="X13" s="394"/>
      <c r="Y13" s="394"/>
      <c r="Z13" s="390">
        <f>Calcu!F18</f>
        <v>0</v>
      </c>
      <c r="AA13" s="390"/>
      <c r="AB13" s="390"/>
      <c r="AC13" s="390"/>
      <c r="AD13" s="390"/>
      <c r="AE13" s="390"/>
      <c r="AF13" s="391" t="e">
        <f ca="1">R150</f>
        <v>#DIV/0!</v>
      </c>
      <c r="AG13" s="391"/>
      <c r="AH13" s="391"/>
      <c r="AI13" s="391"/>
      <c r="AJ13" s="391"/>
      <c r="AK13" s="391"/>
      <c r="AL13" s="66"/>
      <c r="AM13" s="66"/>
      <c r="AN13" s="66"/>
    </row>
    <row r="14" spans="1:46" ht="18" customHeight="1">
      <c r="A14" s="65"/>
      <c r="B14" s="392" t="s">
        <v>485</v>
      </c>
      <c r="C14" s="392"/>
      <c r="D14" s="392"/>
      <c r="E14" s="392"/>
      <c r="F14" s="392"/>
      <c r="G14" s="392"/>
      <c r="H14" s="392">
        <f>Calcu!R18</f>
        <v>0</v>
      </c>
      <c r="I14" s="392"/>
      <c r="J14" s="392"/>
      <c r="K14" s="392"/>
      <c r="L14" s="392"/>
      <c r="M14" s="392"/>
      <c r="N14" s="394" t="e">
        <f>Calcu!S18</f>
        <v>#DIV/0!</v>
      </c>
      <c r="O14" s="394"/>
      <c r="P14" s="394"/>
      <c r="Q14" s="394"/>
      <c r="R14" s="394"/>
      <c r="S14" s="394"/>
      <c r="T14" s="394">
        <f>Calcu!T18</f>
        <v>0</v>
      </c>
      <c r="U14" s="394"/>
      <c r="V14" s="394"/>
      <c r="W14" s="394"/>
      <c r="X14" s="394"/>
      <c r="Y14" s="394"/>
      <c r="Z14" s="390">
        <f>Calcu!U18</f>
        <v>0</v>
      </c>
      <c r="AA14" s="390"/>
      <c r="AB14" s="390"/>
      <c r="AC14" s="390"/>
      <c r="AD14" s="390"/>
      <c r="AE14" s="390"/>
      <c r="AF14" s="392">
        <f>Calcu!V18</f>
        <v>0</v>
      </c>
      <c r="AG14" s="392"/>
      <c r="AH14" s="392"/>
      <c r="AI14" s="392"/>
      <c r="AJ14" s="392"/>
      <c r="AK14" s="392"/>
      <c r="AL14" s="66"/>
      <c r="AM14" s="66"/>
      <c r="AN14" s="66"/>
    </row>
    <row r="15" spans="1:46" ht="18" customHeight="1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</row>
    <row r="16" spans="1:46" s="66" customFormat="1" ht="18" customHeight="1">
      <c r="A16" s="65"/>
      <c r="B16" s="65" t="s">
        <v>486</v>
      </c>
    </row>
    <row r="17" spans="1:46" ht="18" customHeight="1">
      <c r="A17" s="65"/>
      <c r="B17" s="396" t="s">
        <v>637</v>
      </c>
      <c r="C17" s="397"/>
      <c r="D17" s="397"/>
      <c r="E17" s="397"/>
      <c r="F17" s="397"/>
      <c r="G17" s="397"/>
      <c r="H17" s="397"/>
      <c r="I17" s="397"/>
      <c r="J17" s="397"/>
      <c r="K17" s="397"/>
      <c r="L17" s="397"/>
      <c r="M17" s="398"/>
      <c r="N17" s="396" t="s">
        <v>636</v>
      </c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8"/>
      <c r="Z17" s="396" t="s">
        <v>638</v>
      </c>
      <c r="AA17" s="397"/>
      <c r="AB17" s="397"/>
      <c r="AC17" s="397"/>
      <c r="AD17" s="397"/>
      <c r="AE17" s="397"/>
      <c r="AF17" s="397"/>
      <c r="AG17" s="397"/>
      <c r="AH17" s="397"/>
      <c r="AI17" s="397"/>
      <c r="AJ17" s="397"/>
      <c r="AK17" s="398"/>
      <c r="AL17" s="66"/>
      <c r="AM17" s="66"/>
      <c r="AN17" s="66"/>
      <c r="AO17" s="66"/>
      <c r="AP17" s="66"/>
      <c r="AQ17" s="66"/>
      <c r="AR17" s="66"/>
      <c r="AS17" s="66"/>
      <c r="AT17" s="66"/>
    </row>
    <row r="18" spans="1:46" ht="18" customHeight="1">
      <c r="A18" s="65"/>
      <c r="B18" s="399" t="s">
        <v>435</v>
      </c>
      <c r="C18" s="399"/>
      <c r="D18" s="399"/>
      <c r="E18" s="399"/>
      <c r="F18" s="399"/>
      <c r="G18" s="399"/>
      <c r="H18" s="400">
        <f>Calcu!B105</f>
        <v>0</v>
      </c>
      <c r="I18" s="400"/>
      <c r="J18" s="400"/>
      <c r="K18" s="400"/>
      <c r="L18" s="400"/>
      <c r="M18" s="400"/>
      <c r="N18" s="399" t="s">
        <v>436</v>
      </c>
      <c r="O18" s="399"/>
      <c r="P18" s="399"/>
      <c r="Q18" s="399"/>
      <c r="R18" s="399"/>
      <c r="S18" s="399"/>
      <c r="T18" s="400">
        <f>Calcu!C105</f>
        <v>0</v>
      </c>
      <c r="U18" s="400"/>
      <c r="V18" s="400"/>
      <c r="W18" s="400"/>
      <c r="X18" s="400"/>
      <c r="Y18" s="400"/>
      <c r="Z18" s="399" t="s">
        <v>487</v>
      </c>
      <c r="AA18" s="399"/>
      <c r="AB18" s="399"/>
      <c r="AC18" s="399"/>
      <c r="AD18" s="399"/>
      <c r="AE18" s="399"/>
      <c r="AF18" s="401" t="e">
        <f ca="1">Calcu!C119</f>
        <v>#DIV/0!</v>
      </c>
      <c r="AG18" s="402"/>
      <c r="AH18" s="402"/>
      <c r="AI18" s="402"/>
      <c r="AJ18" s="402"/>
      <c r="AK18" s="403"/>
      <c r="AL18" s="66"/>
      <c r="AM18" s="66"/>
      <c r="AN18" s="66"/>
      <c r="AO18" s="66"/>
      <c r="AP18" s="66"/>
      <c r="AQ18" s="66"/>
      <c r="AR18" s="66"/>
      <c r="AS18" s="66"/>
      <c r="AT18" s="66"/>
    </row>
    <row r="19" spans="1:46" ht="18" customHeight="1">
      <c r="A19" s="65"/>
      <c r="B19" s="399" t="s">
        <v>437</v>
      </c>
      <c r="C19" s="399"/>
      <c r="D19" s="399"/>
      <c r="E19" s="399"/>
      <c r="F19" s="399"/>
      <c r="G19" s="399"/>
      <c r="H19" s="400">
        <f>Calcu!B106</f>
        <v>0</v>
      </c>
      <c r="I19" s="400"/>
      <c r="J19" s="400"/>
      <c r="K19" s="400"/>
      <c r="L19" s="400"/>
      <c r="M19" s="400"/>
      <c r="N19" s="399" t="s">
        <v>438</v>
      </c>
      <c r="O19" s="399"/>
      <c r="P19" s="399"/>
      <c r="Q19" s="399"/>
      <c r="R19" s="399"/>
      <c r="S19" s="399"/>
      <c r="T19" s="400">
        <f>Calcu!C106</f>
        <v>0</v>
      </c>
      <c r="U19" s="400"/>
      <c r="V19" s="400"/>
      <c r="W19" s="400"/>
      <c r="X19" s="400"/>
      <c r="Y19" s="400"/>
      <c r="Z19" s="399" t="s">
        <v>439</v>
      </c>
      <c r="AA19" s="399"/>
      <c r="AB19" s="399"/>
      <c r="AC19" s="399"/>
      <c r="AD19" s="399"/>
      <c r="AE19" s="399"/>
      <c r="AF19" s="401" t="e">
        <f ca="1">Calcu!C120</f>
        <v>#DIV/0!</v>
      </c>
      <c r="AG19" s="402"/>
      <c r="AH19" s="402"/>
      <c r="AI19" s="402"/>
      <c r="AJ19" s="402"/>
      <c r="AK19" s="403"/>
      <c r="AL19" s="66"/>
      <c r="AM19" s="66"/>
      <c r="AN19" s="66"/>
      <c r="AO19" s="66"/>
      <c r="AP19" s="66"/>
      <c r="AQ19" s="66"/>
      <c r="AR19" s="66"/>
      <c r="AS19" s="66"/>
      <c r="AT19" s="66"/>
    </row>
    <row r="20" spans="1:46" ht="18" customHeight="1">
      <c r="A20" s="65"/>
      <c r="B20" s="399" t="s">
        <v>488</v>
      </c>
      <c r="C20" s="399"/>
      <c r="D20" s="399"/>
      <c r="E20" s="399"/>
      <c r="F20" s="399"/>
      <c r="G20" s="399"/>
      <c r="H20" s="400">
        <f>Calcu!B107</f>
        <v>0</v>
      </c>
      <c r="I20" s="400"/>
      <c r="J20" s="400"/>
      <c r="K20" s="400"/>
      <c r="L20" s="400"/>
      <c r="M20" s="400"/>
      <c r="N20" s="399" t="s">
        <v>489</v>
      </c>
      <c r="O20" s="399"/>
      <c r="P20" s="399"/>
      <c r="Q20" s="399"/>
      <c r="R20" s="399"/>
      <c r="S20" s="399"/>
      <c r="T20" s="400">
        <f>Calcu!C107</f>
        <v>0</v>
      </c>
      <c r="U20" s="400"/>
      <c r="V20" s="400"/>
      <c r="W20" s="400"/>
      <c r="X20" s="400"/>
      <c r="Y20" s="400"/>
      <c r="Z20" s="399" t="s">
        <v>490</v>
      </c>
      <c r="AA20" s="399"/>
      <c r="AB20" s="399"/>
      <c r="AC20" s="399"/>
      <c r="AD20" s="399"/>
      <c r="AE20" s="399"/>
      <c r="AF20" s="401" t="e">
        <f ca="1">Calcu!C121</f>
        <v>#DIV/0!</v>
      </c>
      <c r="AG20" s="402"/>
      <c r="AH20" s="402"/>
      <c r="AI20" s="402"/>
      <c r="AJ20" s="402"/>
      <c r="AK20" s="403"/>
      <c r="AL20" s="66"/>
      <c r="AM20" s="66"/>
      <c r="AN20" s="66"/>
      <c r="AO20" s="66"/>
      <c r="AP20" s="66"/>
      <c r="AQ20" s="66"/>
      <c r="AR20" s="66"/>
      <c r="AS20" s="66"/>
      <c r="AT20" s="66"/>
    </row>
    <row r="21" spans="1:46" ht="18" customHeight="1">
      <c r="A21" s="65"/>
      <c r="B21" s="399" t="s">
        <v>491</v>
      </c>
      <c r="C21" s="399"/>
      <c r="D21" s="399"/>
      <c r="E21" s="399"/>
      <c r="F21" s="399"/>
      <c r="G21" s="399"/>
      <c r="H21" s="400">
        <f>Calcu!B108</f>
        <v>0</v>
      </c>
      <c r="I21" s="400"/>
      <c r="J21" s="400"/>
      <c r="K21" s="400"/>
      <c r="L21" s="400"/>
      <c r="M21" s="400"/>
      <c r="N21" s="399" t="s">
        <v>492</v>
      </c>
      <c r="O21" s="399"/>
      <c r="P21" s="399"/>
      <c r="Q21" s="399"/>
      <c r="R21" s="399"/>
      <c r="S21" s="399"/>
      <c r="T21" s="400">
        <f>Calcu!C108</f>
        <v>0</v>
      </c>
      <c r="U21" s="400"/>
      <c r="V21" s="400"/>
      <c r="W21" s="400"/>
      <c r="X21" s="400"/>
      <c r="Y21" s="400"/>
      <c r="Z21" s="399" t="s">
        <v>493</v>
      </c>
      <c r="AA21" s="399"/>
      <c r="AB21" s="399"/>
      <c r="AC21" s="399"/>
      <c r="AD21" s="399"/>
      <c r="AE21" s="399"/>
      <c r="AF21" s="401" t="e">
        <f ca="1">Calcu!C122</f>
        <v>#DIV/0!</v>
      </c>
      <c r="AG21" s="402"/>
      <c r="AH21" s="402"/>
      <c r="AI21" s="402"/>
      <c r="AJ21" s="402"/>
      <c r="AK21" s="403"/>
      <c r="AL21" s="66"/>
      <c r="AM21" s="66"/>
      <c r="AN21" s="66"/>
      <c r="AO21" s="66"/>
      <c r="AP21" s="66"/>
      <c r="AQ21" s="66"/>
      <c r="AR21" s="66"/>
      <c r="AS21" s="66"/>
      <c r="AT21" s="66"/>
    </row>
    <row r="22" spans="1:46" ht="18" customHeight="1">
      <c r="A22" s="65"/>
      <c r="B22" s="399" t="s">
        <v>494</v>
      </c>
      <c r="C22" s="399"/>
      <c r="D22" s="399"/>
      <c r="E22" s="399"/>
      <c r="F22" s="399"/>
      <c r="G22" s="399"/>
      <c r="H22" s="400">
        <f>Calcu!B109</f>
        <v>0</v>
      </c>
      <c r="I22" s="400"/>
      <c r="J22" s="400"/>
      <c r="K22" s="400"/>
      <c r="L22" s="400"/>
      <c r="M22" s="400"/>
      <c r="N22" s="399" t="s">
        <v>495</v>
      </c>
      <c r="O22" s="399"/>
      <c r="P22" s="399"/>
      <c r="Q22" s="399"/>
      <c r="R22" s="399"/>
      <c r="S22" s="399"/>
      <c r="T22" s="400">
        <f>Calcu!C109</f>
        <v>0</v>
      </c>
      <c r="U22" s="400"/>
      <c r="V22" s="400"/>
      <c r="W22" s="400"/>
      <c r="X22" s="400"/>
      <c r="Y22" s="400"/>
      <c r="Z22" s="399" t="s">
        <v>440</v>
      </c>
      <c r="AA22" s="399"/>
      <c r="AB22" s="399"/>
      <c r="AC22" s="399"/>
      <c r="AD22" s="399"/>
      <c r="AE22" s="399"/>
      <c r="AF22" s="401" t="e">
        <f ca="1">Calcu!C123</f>
        <v>#DIV/0!</v>
      </c>
      <c r="AG22" s="402"/>
      <c r="AH22" s="402"/>
      <c r="AI22" s="402"/>
      <c r="AJ22" s="402"/>
      <c r="AK22" s="403"/>
      <c r="AL22" s="66"/>
      <c r="AM22" s="66"/>
      <c r="AN22" s="66"/>
      <c r="AO22" s="66"/>
      <c r="AP22" s="66"/>
      <c r="AQ22" s="66"/>
      <c r="AR22" s="66"/>
      <c r="AS22" s="66"/>
      <c r="AT22" s="66"/>
    </row>
    <row r="23" spans="1:46" ht="18" customHeight="1">
      <c r="A23" s="65"/>
      <c r="B23" s="399" t="s">
        <v>496</v>
      </c>
      <c r="C23" s="399"/>
      <c r="D23" s="399"/>
      <c r="E23" s="399"/>
      <c r="F23" s="399"/>
      <c r="G23" s="399"/>
      <c r="H23" s="400">
        <f>Calcu!B110</f>
        <v>0</v>
      </c>
      <c r="I23" s="400"/>
      <c r="J23" s="400"/>
      <c r="K23" s="400"/>
      <c r="L23" s="400"/>
      <c r="M23" s="400"/>
      <c r="N23" s="399" t="s">
        <v>497</v>
      </c>
      <c r="O23" s="399"/>
      <c r="P23" s="399"/>
      <c r="Q23" s="399"/>
      <c r="R23" s="399"/>
      <c r="S23" s="399"/>
      <c r="T23" s="400">
        <f>Calcu!C110</f>
        <v>0</v>
      </c>
      <c r="U23" s="400"/>
      <c r="V23" s="400"/>
      <c r="W23" s="400"/>
      <c r="X23" s="400"/>
      <c r="Y23" s="400"/>
      <c r="Z23" s="399" t="s">
        <v>498</v>
      </c>
      <c r="AA23" s="399"/>
      <c r="AB23" s="399"/>
      <c r="AC23" s="399"/>
      <c r="AD23" s="399"/>
      <c r="AE23" s="399"/>
      <c r="AF23" s="401" t="e">
        <f ca="1">Calcu!C124</f>
        <v>#DIV/0!</v>
      </c>
      <c r="AG23" s="402"/>
      <c r="AH23" s="402"/>
      <c r="AI23" s="402"/>
      <c r="AJ23" s="402"/>
      <c r="AK23" s="403"/>
      <c r="AL23" s="66"/>
      <c r="AM23" s="66"/>
      <c r="AN23" s="66"/>
      <c r="AO23" s="66"/>
      <c r="AP23" s="66"/>
      <c r="AQ23" s="66"/>
      <c r="AR23" s="66"/>
      <c r="AS23" s="66"/>
      <c r="AT23" s="66"/>
    </row>
    <row r="24" spans="1:46" ht="18" customHeight="1">
      <c r="A24" s="65"/>
      <c r="B24" s="399" t="s">
        <v>441</v>
      </c>
      <c r="C24" s="399"/>
      <c r="D24" s="399"/>
      <c r="E24" s="399"/>
      <c r="F24" s="399"/>
      <c r="G24" s="399"/>
      <c r="H24" s="400">
        <f>Calcu!B111</f>
        <v>0</v>
      </c>
      <c r="I24" s="400"/>
      <c r="J24" s="400"/>
      <c r="K24" s="400"/>
      <c r="L24" s="400"/>
      <c r="M24" s="400"/>
      <c r="N24" s="399" t="s">
        <v>438</v>
      </c>
      <c r="O24" s="399"/>
      <c r="P24" s="399"/>
      <c r="Q24" s="399"/>
      <c r="R24" s="399"/>
      <c r="S24" s="399"/>
      <c r="T24" s="400">
        <f ca="1">Calcu!C111</f>
        <v>0</v>
      </c>
      <c r="U24" s="400"/>
      <c r="V24" s="400"/>
      <c r="W24" s="400"/>
      <c r="X24" s="400"/>
      <c r="Y24" s="400"/>
      <c r="Z24" s="399" t="s">
        <v>499</v>
      </c>
      <c r="AA24" s="399"/>
      <c r="AB24" s="399"/>
      <c r="AC24" s="399"/>
      <c r="AD24" s="399"/>
      <c r="AE24" s="399"/>
      <c r="AF24" s="401" t="e">
        <f ca="1">Calcu!C125</f>
        <v>#DIV/0!</v>
      </c>
      <c r="AG24" s="402"/>
      <c r="AH24" s="402"/>
      <c r="AI24" s="402"/>
      <c r="AJ24" s="402"/>
      <c r="AK24" s="403"/>
      <c r="AL24" s="66"/>
      <c r="AM24" s="66"/>
      <c r="AN24" s="66"/>
      <c r="AO24" s="66"/>
      <c r="AP24" s="66"/>
      <c r="AQ24" s="66"/>
      <c r="AR24" s="66"/>
      <c r="AS24" s="66"/>
      <c r="AT24" s="66"/>
    </row>
    <row r="25" spans="1:46" ht="18" customHeight="1">
      <c r="A25" s="65"/>
      <c r="B25" s="399" t="s">
        <v>500</v>
      </c>
      <c r="C25" s="399"/>
      <c r="D25" s="399"/>
      <c r="E25" s="399"/>
      <c r="F25" s="399"/>
      <c r="G25" s="399"/>
      <c r="H25" s="400">
        <f ca="1">Calcu!B112</f>
        <v>0</v>
      </c>
      <c r="I25" s="400"/>
      <c r="J25" s="400"/>
      <c r="K25" s="400"/>
      <c r="L25" s="400"/>
      <c r="M25" s="400"/>
      <c r="N25" s="399" t="s">
        <v>501</v>
      </c>
      <c r="O25" s="399"/>
      <c r="P25" s="399"/>
      <c r="Q25" s="399"/>
      <c r="R25" s="399"/>
      <c r="S25" s="399"/>
      <c r="T25" s="400">
        <f ca="1">Calcu!C112</f>
        <v>0</v>
      </c>
      <c r="U25" s="400"/>
      <c r="V25" s="400"/>
      <c r="W25" s="400"/>
      <c r="X25" s="400"/>
      <c r="Y25" s="400"/>
      <c r="Z25" s="399" t="s">
        <v>502</v>
      </c>
      <c r="AA25" s="399"/>
      <c r="AB25" s="399"/>
      <c r="AC25" s="399"/>
      <c r="AD25" s="399"/>
      <c r="AE25" s="399"/>
      <c r="AF25" s="401" t="e">
        <f ca="1">Calcu!C126</f>
        <v>#DIV/0!</v>
      </c>
      <c r="AG25" s="402"/>
      <c r="AH25" s="402"/>
      <c r="AI25" s="402"/>
      <c r="AJ25" s="402"/>
      <c r="AK25" s="403"/>
      <c r="AL25" s="66"/>
      <c r="AM25" s="66"/>
      <c r="AN25" s="66"/>
      <c r="AO25" s="66"/>
      <c r="AP25" s="66"/>
      <c r="AQ25" s="66"/>
      <c r="AR25" s="66"/>
      <c r="AS25" s="66"/>
      <c r="AT25" s="66"/>
    </row>
    <row r="26" spans="1:46" ht="18" customHeight="1">
      <c r="A26" s="65"/>
      <c r="B26" s="399" t="s">
        <v>503</v>
      </c>
      <c r="C26" s="399"/>
      <c r="D26" s="399"/>
      <c r="E26" s="399"/>
      <c r="F26" s="399"/>
      <c r="G26" s="399"/>
      <c r="H26" s="400">
        <f ca="1">Calcu!B113</f>
        <v>0</v>
      </c>
      <c r="I26" s="400"/>
      <c r="J26" s="400"/>
      <c r="K26" s="400"/>
      <c r="L26" s="400"/>
      <c r="M26" s="400"/>
      <c r="N26" s="399" t="s">
        <v>504</v>
      </c>
      <c r="O26" s="399"/>
      <c r="P26" s="399"/>
      <c r="Q26" s="399"/>
      <c r="R26" s="399"/>
      <c r="S26" s="399"/>
      <c r="T26" s="400">
        <f ca="1">Calcu!C113</f>
        <v>0</v>
      </c>
      <c r="U26" s="400"/>
      <c r="V26" s="400"/>
      <c r="W26" s="400"/>
      <c r="X26" s="400"/>
      <c r="Y26" s="400"/>
      <c r="Z26" s="399" t="s">
        <v>505</v>
      </c>
      <c r="AA26" s="399"/>
      <c r="AB26" s="399"/>
      <c r="AC26" s="399"/>
      <c r="AD26" s="399"/>
      <c r="AE26" s="399"/>
      <c r="AF26" s="401" t="e">
        <f ca="1">Calcu!C127</f>
        <v>#DIV/0!</v>
      </c>
      <c r="AG26" s="402"/>
      <c r="AH26" s="402"/>
      <c r="AI26" s="402"/>
      <c r="AJ26" s="402"/>
      <c r="AK26" s="403"/>
      <c r="AL26" s="66"/>
      <c r="AM26" s="66"/>
      <c r="AN26" s="66"/>
      <c r="AO26" s="66"/>
      <c r="AP26" s="66"/>
      <c r="AQ26" s="66"/>
      <c r="AR26" s="66"/>
      <c r="AS26" s="66"/>
      <c r="AT26" s="66"/>
    </row>
    <row r="27" spans="1:46" ht="18" customHeight="1">
      <c r="A27" s="65"/>
      <c r="B27" s="399" t="s">
        <v>506</v>
      </c>
      <c r="C27" s="399"/>
      <c r="D27" s="399"/>
      <c r="E27" s="399"/>
      <c r="F27" s="399"/>
      <c r="G27" s="399"/>
      <c r="H27" s="400">
        <f ca="1">Calcu!B114</f>
        <v>0</v>
      </c>
      <c r="I27" s="400"/>
      <c r="J27" s="400"/>
      <c r="K27" s="400"/>
      <c r="L27" s="400"/>
      <c r="M27" s="400"/>
      <c r="N27" s="399" t="s">
        <v>507</v>
      </c>
      <c r="O27" s="399"/>
      <c r="P27" s="399"/>
      <c r="Q27" s="399"/>
      <c r="R27" s="399"/>
      <c r="S27" s="399"/>
      <c r="T27" s="400">
        <f ca="1">Calcu!C114</f>
        <v>0</v>
      </c>
      <c r="U27" s="400"/>
      <c r="V27" s="400"/>
      <c r="W27" s="400"/>
      <c r="X27" s="400"/>
      <c r="Y27" s="400"/>
      <c r="Z27" s="399" t="s">
        <v>508</v>
      </c>
      <c r="AA27" s="399"/>
      <c r="AB27" s="399"/>
      <c r="AC27" s="399"/>
      <c r="AD27" s="399"/>
      <c r="AE27" s="399"/>
      <c r="AF27" s="401" t="e">
        <f ca="1">Calcu!C128</f>
        <v>#DIV/0!</v>
      </c>
      <c r="AG27" s="402"/>
      <c r="AH27" s="402"/>
      <c r="AI27" s="402"/>
      <c r="AJ27" s="402"/>
      <c r="AK27" s="403"/>
      <c r="AL27" s="66"/>
      <c r="AM27" s="66"/>
      <c r="AN27" s="66"/>
      <c r="AO27" s="66"/>
      <c r="AP27" s="66"/>
      <c r="AQ27" s="66"/>
      <c r="AR27" s="66"/>
      <c r="AS27" s="66"/>
      <c r="AT27" s="66"/>
    </row>
    <row r="28" spans="1:46" ht="18" customHeight="1">
      <c r="A28" s="65"/>
      <c r="B28" s="399" t="s">
        <v>509</v>
      </c>
      <c r="C28" s="399"/>
      <c r="D28" s="399"/>
      <c r="E28" s="399"/>
      <c r="F28" s="399"/>
      <c r="G28" s="399"/>
      <c r="H28" s="400">
        <f ca="1">Calcu!B115</f>
        <v>0</v>
      </c>
      <c r="I28" s="400"/>
      <c r="J28" s="400"/>
      <c r="K28" s="400"/>
      <c r="L28" s="400"/>
      <c r="M28" s="400"/>
      <c r="N28" s="399" t="s">
        <v>510</v>
      </c>
      <c r="O28" s="399"/>
      <c r="P28" s="399"/>
      <c r="Q28" s="399"/>
      <c r="R28" s="399"/>
      <c r="S28" s="399"/>
      <c r="T28" s="400">
        <f ca="1">Calcu!C115</f>
        <v>0</v>
      </c>
      <c r="U28" s="400"/>
      <c r="V28" s="400"/>
      <c r="W28" s="400"/>
      <c r="X28" s="400"/>
      <c r="Y28" s="400"/>
      <c r="Z28" s="399" t="s">
        <v>511</v>
      </c>
      <c r="AA28" s="399"/>
      <c r="AB28" s="399"/>
      <c r="AC28" s="399"/>
      <c r="AD28" s="399"/>
      <c r="AE28" s="399"/>
      <c r="AF28" s="401" t="e">
        <f ca="1">Calcu!C129</f>
        <v>#DIV/0!</v>
      </c>
      <c r="AG28" s="402"/>
      <c r="AH28" s="402"/>
      <c r="AI28" s="402"/>
      <c r="AJ28" s="402"/>
      <c r="AK28" s="403"/>
      <c r="AL28" s="66"/>
      <c r="AM28" s="66"/>
      <c r="AN28" s="66"/>
      <c r="AO28" s="66"/>
      <c r="AP28" s="66"/>
      <c r="AQ28" s="66"/>
      <c r="AR28" s="66"/>
      <c r="AS28" s="66"/>
      <c r="AT28" s="66"/>
    </row>
    <row r="29" spans="1:46" ht="18" customHeight="1">
      <c r="A29" s="65"/>
      <c r="B29" s="399" t="s">
        <v>512</v>
      </c>
      <c r="C29" s="399"/>
      <c r="D29" s="399"/>
      <c r="E29" s="399"/>
      <c r="F29" s="399"/>
      <c r="G29" s="399"/>
      <c r="H29" s="400">
        <f ca="1">Calcu!B116</f>
        <v>0</v>
      </c>
      <c r="I29" s="400"/>
      <c r="J29" s="400"/>
      <c r="K29" s="400"/>
      <c r="L29" s="400"/>
      <c r="M29" s="400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404" t="s">
        <v>639</v>
      </c>
      <c r="AA29" s="405"/>
      <c r="AB29" s="405"/>
      <c r="AC29" s="405"/>
      <c r="AD29" s="405"/>
      <c r="AE29" s="406"/>
      <c r="AF29" s="407" t="e">
        <f ca="1">Calcu!D129</f>
        <v>#DIV/0!</v>
      </c>
      <c r="AG29" s="408"/>
      <c r="AH29" s="408"/>
      <c r="AI29" s="408"/>
      <c r="AJ29" s="408"/>
      <c r="AK29" s="409"/>
      <c r="AL29" s="66"/>
      <c r="AM29" s="66"/>
      <c r="AN29" s="66"/>
      <c r="AO29" s="66"/>
      <c r="AP29" s="66"/>
      <c r="AQ29" s="66"/>
      <c r="AR29" s="66"/>
      <c r="AS29" s="66"/>
      <c r="AT29" s="66"/>
    </row>
    <row r="30" spans="1:46" s="66" customFormat="1" ht="18" customHeight="1">
      <c r="A30" s="65"/>
    </row>
    <row r="31" spans="1:46" ht="18" customHeight="1">
      <c r="A31" s="65"/>
      <c r="B31" s="65" t="s">
        <v>633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1:46" ht="18" customHeight="1">
      <c r="A32" s="65"/>
      <c r="B32" s="428" t="s">
        <v>442</v>
      </c>
      <c r="C32" s="429"/>
      <c r="D32" s="429"/>
      <c r="E32" s="429"/>
      <c r="F32" s="429"/>
      <c r="G32" s="430"/>
      <c r="H32" s="410" t="s">
        <v>640</v>
      </c>
      <c r="I32" s="429"/>
      <c r="J32" s="429"/>
      <c r="K32" s="429"/>
      <c r="L32" s="429"/>
      <c r="M32" s="430"/>
      <c r="N32" s="410" t="s">
        <v>641</v>
      </c>
      <c r="O32" s="411"/>
      <c r="P32" s="411"/>
      <c r="Q32" s="411"/>
      <c r="R32" s="411"/>
      <c r="S32" s="412"/>
      <c r="T32" s="416" t="s">
        <v>642</v>
      </c>
      <c r="U32" s="417"/>
      <c r="V32" s="417"/>
      <c r="W32" s="417"/>
      <c r="X32" s="417"/>
      <c r="Y32" s="418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spans="1:46" ht="18" customHeight="1">
      <c r="A33" s="65"/>
      <c r="B33" s="431"/>
      <c r="C33" s="432"/>
      <c r="D33" s="432"/>
      <c r="E33" s="432"/>
      <c r="F33" s="432"/>
      <c r="G33" s="433"/>
      <c r="H33" s="431"/>
      <c r="I33" s="432"/>
      <c r="J33" s="432"/>
      <c r="K33" s="432"/>
      <c r="L33" s="432"/>
      <c r="M33" s="433"/>
      <c r="N33" s="413"/>
      <c r="O33" s="414"/>
      <c r="P33" s="414"/>
      <c r="Q33" s="414"/>
      <c r="R33" s="414"/>
      <c r="S33" s="415"/>
      <c r="T33" s="419"/>
      <c r="U33" s="420"/>
      <c r="V33" s="420"/>
      <c r="W33" s="420"/>
      <c r="X33" s="420"/>
      <c r="Y33" s="421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spans="1:46" ht="18" customHeight="1">
      <c r="A34" s="65"/>
      <c r="B34" s="425" t="s">
        <v>60</v>
      </c>
      <c r="C34" s="426"/>
      <c r="D34" s="426"/>
      <c r="E34" s="426"/>
      <c r="F34" s="426"/>
      <c r="G34" s="427"/>
      <c r="H34" s="400">
        <f>Calcu!D105</f>
        <v>0</v>
      </c>
      <c r="I34" s="400"/>
      <c r="J34" s="400"/>
      <c r="K34" s="400"/>
      <c r="L34" s="400"/>
      <c r="M34" s="400"/>
      <c r="N34" s="455"/>
      <c r="O34" s="456"/>
      <c r="P34" s="456"/>
      <c r="Q34" s="456"/>
      <c r="R34" s="456"/>
      <c r="S34" s="457"/>
      <c r="T34" s="458">
        <f>Calcu!D124</f>
        <v>0</v>
      </c>
      <c r="U34" s="459"/>
      <c r="V34" s="459"/>
      <c r="W34" s="459"/>
      <c r="X34" s="459"/>
      <c r="Y34" s="460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spans="1:46" ht="18" customHeight="1">
      <c r="A35" s="65"/>
      <c r="B35" s="425" t="s">
        <v>513</v>
      </c>
      <c r="C35" s="426"/>
      <c r="D35" s="426"/>
      <c r="E35" s="426"/>
      <c r="F35" s="426"/>
      <c r="G35" s="427"/>
      <c r="H35" s="400">
        <f>Calcu!D106</f>
        <v>0</v>
      </c>
      <c r="I35" s="400"/>
      <c r="J35" s="400"/>
      <c r="K35" s="400"/>
      <c r="L35" s="400"/>
      <c r="M35" s="400"/>
      <c r="N35" s="466">
        <f>Calcu!D119</f>
        <v>0</v>
      </c>
      <c r="O35" s="467"/>
      <c r="P35" s="467"/>
      <c r="Q35" s="467"/>
      <c r="R35" s="467"/>
      <c r="S35" s="468"/>
      <c r="T35" s="461"/>
      <c r="U35" s="423"/>
      <c r="V35" s="423"/>
      <c r="W35" s="423"/>
      <c r="X35" s="423"/>
      <c r="Y35" s="462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spans="1:46" ht="18" customHeight="1">
      <c r="A36" s="65"/>
      <c r="B36" s="425" t="s">
        <v>514</v>
      </c>
      <c r="C36" s="426"/>
      <c r="D36" s="426"/>
      <c r="E36" s="426"/>
      <c r="F36" s="426"/>
      <c r="G36" s="427"/>
      <c r="H36" s="400">
        <f>Calcu!D107</f>
        <v>0</v>
      </c>
      <c r="I36" s="400"/>
      <c r="J36" s="400"/>
      <c r="K36" s="400"/>
      <c r="L36" s="400"/>
      <c r="M36" s="400"/>
      <c r="N36" s="466">
        <f>Calcu!D120</f>
        <v>0</v>
      </c>
      <c r="O36" s="467"/>
      <c r="P36" s="467"/>
      <c r="Q36" s="467"/>
      <c r="R36" s="467"/>
      <c r="S36" s="468"/>
      <c r="T36" s="461"/>
      <c r="U36" s="423"/>
      <c r="V36" s="423"/>
      <c r="W36" s="423"/>
      <c r="X36" s="423"/>
      <c r="Y36" s="462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</row>
    <row r="37" spans="1:46" ht="18" customHeight="1">
      <c r="A37" s="65"/>
      <c r="B37" s="425" t="s">
        <v>515</v>
      </c>
      <c r="C37" s="426"/>
      <c r="D37" s="426"/>
      <c r="E37" s="426"/>
      <c r="F37" s="426"/>
      <c r="G37" s="427"/>
      <c r="H37" s="400">
        <f>Calcu!D108</f>
        <v>0</v>
      </c>
      <c r="I37" s="400"/>
      <c r="J37" s="400"/>
      <c r="K37" s="400"/>
      <c r="L37" s="400"/>
      <c r="M37" s="400"/>
      <c r="N37" s="466">
        <f>Calcu!D121</f>
        <v>0</v>
      </c>
      <c r="O37" s="467"/>
      <c r="P37" s="467"/>
      <c r="Q37" s="467"/>
      <c r="R37" s="467"/>
      <c r="S37" s="468"/>
      <c r="T37" s="461"/>
      <c r="U37" s="423"/>
      <c r="V37" s="423"/>
      <c r="W37" s="423"/>
      <c r="X37" s="423"/>
      <c r="Y37" s="462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</row>
    <row r="38" spans="1:46" ht="18" customHeight="1">
      <c r="A38" s="65"/>
      <c r="B38" s="425" t="s">
        <v>516</v>
      </c>
      <c r="C38" s="426"/>
      <c r="D38" s="426"/>
      <c r="E38" s="426"/>
      <c r="F38" s="426"/>
      <c r="G38" s="427"/>
      <c r="H38" s="400">
        <f>Calcu!D109</f>
        <v>0</v>
      </c>
      <c r="I38" s="400"/>
      <c r="J38" s="400"/>
      <c r="K38" s="400"/>
      <c r="L38" s="400"/>
      <c r="M38" s="400"/>
      <c r="N38" s="466">
        <f>Calcu!D122</f>
        <v>0</v>
      </c>
      <c r="O38" s="467"/>
      <c r="P38" s="467"/>
      <c r="Q38" s="467"/>
      <c r="R38" s="467"/>
      <c r="S38" s="468"/>
      <c r="T38" s="461"/>
      <c r="U38" s="423"/>
      <c r="V38" s="423"/>
      <c r="W38" s="423"/>
      <c r="X38" s="423"/>
      <c r="Y38" s="462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</row>
    <row r="39" spans="1:46" ht="18" customHeight="1">
      <c r="A39" s="65"/>
      <c r="B39" s="425" t="s">
        <v>517</v>
      </c>
      <c r="C39" s="426"/>
      <c r="D39" s="426"/>
      <c r="E39" s="426"/>
      <c r="F39" s="426"/>
      <c r="G39" s="427"/>
      <c r="H39" s="400">
        <f>Calcu!D110</f>
        <v>0</v>
      </c>
      <c r="I39" s="400"/>
      <c r="J39" s="400"/>
      <c r="K39" s="400"/>
      <c r="L39" s="400"/>
      <c r="M39" s="400"/>
      <c r="N39" s="455"/>
      <c r="O39" s="456"/>
      <c r="P39" s="456"/>
      <c r="Q39" s="456"/>
      <c r="R39" s="456"/>
      <c r="S39" s="457"/>
      <c r="T39" s="463"/>
      <c r="U39" s="464"/>
      <c r="V39" s="464"/>
      <c r="W39" s="464"/>
      <c r="X39" s="464"/>
      <c r="Y39" s="465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</row>
    <row r="40" spans="1:46" ht="18" customHeight="1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spans="1:46" s="53" customFormat="1" ht="18.75" customHeight="1">
      <c r="A41" s="55" t="s">
        <v>443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s="53" customFormat="1" ht="18.75" customHeight="1">
      <c r="A42" s="67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</row>
    <row r="43" spans="1:46" s="53" customFormat="1" ht="18.75" customHeight="1">
      <c r="A43" s="67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</row>
    <row r="44" spans="1:46" s="53" customFormat="1" ht="18.75" customHeight="1">
      <c r="A44" s="67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</row>
    <row r="45" spans="1:46" ht="18" customHeight="1">
      <c r="A45" s="65" t="s">
        <v>90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</row>
    <row r="46" spans="1:46" ht="18" customHeight="1">
      <c r="A46" s="66"/>
      <c r="B46" s="481"/>
      <c r="C46" s="481"/>
      <c r="D46" s="483"/>
      <c r="E46" s="484"/>
      <c r="F46" s="484"/>
      <c r="G46" s="485"/>
      <c r="H46" s="483">
        <v>1</v>
      </c>
      <c r="I46" s="484"/>
      <c r="J46" s="484"/>
      <c r="K46" s="484"/>
      <c r="L46" s="484"/>
      <c r="M46" s="484"/>
      <c r="N46" s="485"/>
      <c r="O46" s="483">
        <v>2</v>
      </c>
      <c r="P46" s="489"/>
      <c r="Q46" s="489"/>
      <c r="R46" s="489"/>
      <c r="S46" s="490"/>
      <c r="T46" s="483">
        <v>3</v>
      </c>
      <c r="U46" s="484"/>
      <c r="V46" s="484"/>
      <c r="W46" s="484"/>
      <c r="X46" s="484"/>
      <c r="Y46" s="484"/>
      <c r="Z46" s="485"/>
      <c r="AA46" s="483">
        <v>4</v>
      </c>
      <c r="AB46" s="484"/>
      <c r="AC46" s="484"/>
      <c r="AD46" s="484"/>
      <c r="AE46" s="484"/>
      <c r="AF46" s="484"/>
      <c r="AG46" s="484"/>
      <c r="AH46" s="485"/>
      <c r="AI46" s="483">
        <v>5</v>
      </c>
      <c r="AJ46" s="491"/>
      <c r="AK46" s="491"/>
      <c r="AL46" s="490"/>
      <c r="AM46" s="66"/>
    </row>
    <row r="47" spans="1:46" ht="18" customHeight="1">
      <c r="A47" s="66"/>
      <c r="B47" s="481"/>
      <c r="C47" s="481"/>
      <c r="D47" s="492" t="s">
        <v>444</v>
      </c>
      <c r="E47" s="493"/>
      <c r="F47" s="493"/>
      <c r="G47" s="494"/>
      <c r="H47" s="492" t="s">
        <v>445</v>
      </c>
      <c r="I47" s="493"/>
      <c r="J47" s="493"/>
      <c r="K47" s="493"/>
      <c r="L47" s="493"/>
      <c r="M47" s="493"/>
      <c r="N47" s="494"/>
      <c r="O47" s="492" t="s">
        <v>91</v>
      </c>
      <c r="P47" s="495"/>
      <c r="Q47" s="495"/>
      <c r="R47" s="495"/>
      <c r="S47" s="496"/>
      <c r="T47" s="492" t="s">
        <v>446</v>
      </c>
      <c r="U47" s="493"/>
      <c r="V47" s="493"/>
      <c r="W47" s="493"/>
      <c r="X47" s="493"/>
      <c r="Y47" s="493"/>
      <c r="Z47" s="494"/>
      <c r="AA47" s="492" t="s">
        <v>447</v>
      </c>
      <c r="AB47" s="493"/>
      <c r="AC47" s="493"/>
      <c r="AD47" s="493"/>
      <c r="AE47" s="493"/>
      <c r="AF47" s="493"/>
      <c r="AG47" s="493"/>
      <c r="AH47" s="494"/>
      <c r="AI47" s="492" t="s">
        <v>448</v>
      </c>
      <c r="AJ47" s="497"/>
      <c r="AK47" s="497"/>
      <c r="AL47" s="496"/>
      <c r="AM47" s="66"/>
    </row>
    <row r="48" spans="1:46" ht="18" customHeight="1">
      <c r="A48" s="66"/>
      <c r="B48" s="482"/>
      <c r="C48" s="482"/>
      <c r="D48" s="486" t="s">
        <v>449</v>
      </c>
      <c r="E48" s="477"/>
      <c r="F48" s="477"/>
      <c r="G48" s="487"/>
      <c r="H48" s="486" t="s">
        <v>450</v>
      </c>
      <c r="I48" s="477"/>
      <c r="J48" s="477"/>
      <c r="K48" s="477"/>
      <c r="L48" s="477"/>
      <c r="M48" s="477"/>
      <c r="N48" s="487"/>
      <c r="O48" s="498"/>
      <c r="P48" s="499"/>
      <c r="Q48" s="499"/>
      <c r="R48" s="499"/>
      <c r="S48" s="500"/>
      <c r="T48" s="486" t="s">
        <v>451</v>
      </c>
      <c r="U48" s="477"/>
      <c r="V48" s="477"/>
      <c r="W48" s="477"/>
      <c r="X48" s="477"/>
      <c r="Y48" s="477"/>
      <c r="Z48" s="487"/>
      <c r="AA48" s="486" t="s">
        <v>452</v>
      </c>
      <c r="AB48" s="477"/>
      <c r="AC48" s="477"/>
      <c r="AD48" s="477"/>
      <c r="AE48" s="477"/>
      <c r="AF48" s="477"/>
      <c r="AG48" s="477"/>
      <c r="AH48" s="487"/>
      <c r="AI48" s="498"/>
      <c r="AJ48" s="501"/>
      <c r="AK48" s="501"/>
      <c r="AL48" s="500"/>
      <c r="AM48" s="66"/>
    </row>
    <row r="49" spans="1:46" ht="18" customHeight="1">
      <c r="A49" s="66"/>
      <c r="B49" s="502" t="s">
        <v>453</v>
      </c>
      <c r="C49" s="503"/>
      <c r="D49" s="504" t="s">
        <v>518</v>
      </c>
      <c r="E49" s="505"/>
      <c r="F49" s="505"/>
      <c r="G49" s="506"/>
      <c r="H49" s="507" t="e">
        <f ca="1">V59</f>
        <v>#DIV/0!</v>
      </c>
      <c r="I49" s="508"/>
      <c r="J49" s="508"/>
      <c r="K49" s="508"/>
      <c r="L49" s="509" t="s">
        <v>80</v>
      </c>
      <c r="M49" s="509"/>
      <c r="N49" s="510"/>
      <c r="O49" s="492" t="str">
        <f>H61</f>
        <v>t</v>
      </c>
      <c r="P49" s="497"/>
      <c r="Q49" s="497"/>
      <c r="R49" s="497"/>
      <c r="S49" s="496"/>
      <c r="T49" s="511">
        <f>H62</f>
        <v>1</v>
      </c>
      <c r="U49" s="512"/>
      <c r="V49" s="512"/>
      <c r="W49" s="512"/>
      <c r="X49" s="512"/>
      <c r="Y49" s="512"/>
      <c r="Z49" s="513"/>
      <c r="AA49" s="514" t="e">
        <f ca="1">S63</f>
        <v>#DIV/0!</v>
      </c>
      <c r="AB49" s="515"/>
      <c r="AC49" s="515"/>
      <c r="AD49" s="515"/>
      <c r="AE49" s="516" t="s">
        <v>519</v>
      </c>
      <c r="AF49" s="516"/>
      <c r="AG49" s="516"/>
      <c r="AH49" s="516"/>
      <c r="AI49" s="517">
        <f>O64</f>
        <v>-1</v>
      </c>
      <c r="AJ49" s="518"/>
      <c r="AK49" s="518"/>
      <c r="AL49" s="519"/>
      <c r="AM49" s="66"/>
    </row>
    <row r="50" spans="1:46" ht="18" customHeight="1">
      <c r="A50" s="66"/>
      <c r="B50" s="481" t="s">
        <v>520</v>
      </c>
      <c r="C50" s="481"/>
      <c r="D50" s="520" t="s">
        <v>521</v>
      </c>
      <c r="E50" s="521"/>
      <c r="F50" s="521"/>
      <c r="G50" s="522"/>
      <c r="H50" s="523" t="e">
        <f>AK67</f>
        <v>#DIV/0!</v>
      </c>
      <c r="I50" s="524"/>
      <c r="J50" s="524"/>
      <c r="K50" s="524"/>
      <c r="L50" s="525" t="s">
        <v>519</v>
      </c>
      <c r="M50" s="525"/>
      <c r="N50" s="526"/>
      <c r="O50" s="483" t="str">
        <f>H68</f>
        <v>직사각형</v>
      </c>
      <c r="P50" s="491"/>
      <c r="Q50" s="491"/>
      <c r="R50" s="491"/>
      <c r="S50" s="490"/>
      <c r="T50" s="527">
        <f>H69</f>
        <v>1</v>
      </c>
      <c r="U50" s="528"/>
      <c r="V50" s="528"/>
      <c r="W50" s="528"/>
      <c r="X50" s="528"/>
      <c r="Y50" s="528"/>
      <c r="Z50" s="529"/>
      <c r="AA50" s="530" t="e">
        <f>S70</f>
        <v>#DIV/0!</v>
      </c>
      <c r="AB50" s="531"/>
      <c r="AC50" s="531"/>
      <c r="AD50" s="531"/>
      <c r="AE50" s="532" t="s">
        <v>80</v>
      </c>
      <c r="AF50" s="532"/>
      <c r="AG50" s="532"/>
      <c r="AH50" s="532"/>
      <c r="AI50" s="483" t="str">
        <f>I71</f>
        <v>∞</v>
      </c>
      <c r="AJ50" s="491"/>
      <c r="AK50" s="491"/>
      <c r="AL50" s="490"/>
      <c r="AM50" s="66"/>
    </row>
    <row r="51" spans="1:46" ht="18" customHeight="1">
      <c r="A51" s="66"/>
      <c r="B51" s="478" t="s">
        <v>454</v>
      </c>
      <c r="C51" s="479"/>
      <c r="D51" s="533" t="s">
        <v>522</v>
      </c>
      <c r="E51" s="534"/>
      <c r="F51" s="534"/>
      <c r="G51" s="535"/>
      <c r="H51" s="523" t="e">
        <f ca="1">AE74</f>
        <v>#N/A</v>
      </c>
      <c r="I51" s="524"/>
      <c r="J51" s="524"/>
      <c r="K51" s="524"/>
      <c r="L51" s="524"/>
      <c r="M51" s="525" t="s">
        <v>80</v>
      </c>
      <c r="N51" s="526"/>
      <c r="O51" s="536" t="str">
        <f>I76</f>
        <v>직사각형</v>
      </c>
      <c r="P51" s="537"/>
      <c r="Q51" s="537"/>
      <c r="R51" s="537"/>
      <c r="S51" s="538"/>
      <c r="T51" s="539">
        <f>I77</f>
        <v>1</v>
      </c>
      <c r="U51" s="540"/>
      <c r="V51" s="540"/>
      <c r="W51" s="540"/>
      <c r="X51" s="540"/>
      <c r="Y51" s="540"/>
      <c r="Z51" s="541"/>
      <c r="AA51" s="530" t="e">
        <f ca="1">T78</f>
        <v>#N/A</v>
      </c>
      <c r="AB51" s="531"/>
      <c r="AC51" s="531"/>
      <c r="AD51" s="531"/>
      <c r="AE51" s="531"/>
      <c r="AF51" s="532" t="s">
        <v>80</v>
      </c>
      <c r="AG51" s="532"/>
      <c r="AH51" s="532"/>
      <c r="AI51" s="536" t="str">
        <f>J79</f>
        <v>∞</v>
      </c>
      <c r="AJ51" s="537"/>
      <c r="AK51" s="537"/>
      <c r="AL51" s="538"/>
      <c r="AM51" s="66"/>
    </row>
    <row r="52" spans="1:46" ht="18" customHeight="1">
      <c r="A52" s="66"/>
      <c r="B52" s="478" t="s">
        <v>523</v>
      </c>
      <c r="C52" s="479"/>
      <c r="D52" s="533" t="s">
        <v>524</v>
      </c>
      <c r="E52" s="534"/>
      <c r="F52" s="534"/>
      <c r="G52" s="535"/>
      <c r="H52" s="542" t="e">
        <f>M98</f>
        <v>#DIV/0!</v>
      </c>
      <c r="I52" s="543"/>
      <c r="J52" s="544" t="s">
        <v>525</v>
      </c>
      <c r="K52" s="544"/>
      <c r="L52" s="229" t="e">
        <f>Q98</f>
        <v>#DIV/0!</v>
      </c>
      <c r="M52" s="230" t="s">
        <v>526</v>
      </c>
      <c r="N52" s="231"/>
      <c r="O52" s="536" t="str">
        <f>I99</f>
        <v>직사각형</v>
      </c>
      <c r="P52" s="537"/>
      <c r="Q52" s="537"/>
      <c r="R52" s="537"/>
      <c r="S52" s="538"/>
      <c r="T52" s="539">
        <v>1</v>
      </c>
      <c r="U52" s="540"/>
      <c r="V52" s="540"/>
      <c r="W52" s="540"/>
      <c r="X52" s="540"/>
      <c r="Y52" s="540"/>
      <c r="Z52" s="541"/>
      <c r="AA52" s="542" t="e">
        <f>V101</f>
        <v>#DIV/0!</v>
      </c>
      <c r="AB52" s="543"/>
      <c r="AC52" s="544" t="s">
        <v>527</v>
      </c>
      <c r="AD52" s="544"/>
      <c r="AE52" s="229" t="e">
        <f>Z101</f>
        <v>#DIV/0!</v>
      </c>
      <c r="AF52" s="230" t="s">
        <v>528</v>
      </c>
      <c r="AG52" s="232"/>
      <c r="AH52" s="233"/>
      <c r="AI52" s="536" t="str">
        <f>J102</f>
        <v>∞</v>
      </c>
      <c r="AJ52" s="537"/>
      <c r="AK52" s="537"/>
      <c r="AL52" s="538"/>
      <c r="AM52" s="66"/>
    </row>
    <row r="53" spans="1:46" ht="18" customHeight="1">
      <c r="A53" s="66"/>
      <c r="B53" s="478" t="s">
        <v>529</v>
      </c>
      <c r="C53" s="479"/>
      <c r="D53" s="533" t="s">
        <v>530</v>
      </c>
      <c r="E53" s="534"/>
      <c r="F53" s="534"/>
      <c r="G53" s="535"/>
      <c r="H53" s="523">
        <f ca="1">AO105</f>
        <v>0</v>
      </c>
      <c r="I53" s="524"/>
      <c r="J53" s="524"/>
      <c r="K53" s="524"/>
      <c r="L53" s="524"/>
      <c r="M53" s="525" t="s">
        <v>531</v>
      </c>
      <c r="N53" s="526"/>
      <c r="O53" s="536" t="str">
        <f>I106</f>
        <v>직사각형</v>
      </c>
      <c r="P53" s="537"/>
      <c r="Q53" s="537"/>
      <c r="R53" s="537"/>
      <c r="S53" s="538"/>
      <c r="T53" s="539">
        <f>I107</f>
        <v>1</v>
      </c>
      <c r="U53" s="540"/>
      <c r="V53" s="540"/>
      <c r="W53" s="540"/>
      <c r="X53" s="540"/>
      <c r="Y53" s="540"/>
      <c r="Z53" s="541"/>
      <c r="AA53" s="530">
        <f ca="1">T108</f>
        <v>0</v>
      </c>
      <c r="AB53" s="531"/>
      <c r="AC53" s="531"/>
      <c r="AD53" s="531"/>
      <c r="AE53" s="531"/>
      <c r="AF53" s="532" t="s">
        <v>532</v>
      </c>
      <c r="AG53" s="532"/>
      <c r="AH53" s="532"/>
      <c r="AI53" s="536" t="str">
        <f>J109</f>
        <v>∞</v>
      </c>
      <c r="AJ53" s="537"/>
      <c r="AK53" s="537"/>
      <c r="AL53" s="538"/>
      <c r="AM53" s="66"/>
    </row>
    <row r="54" spans="1:46" ht="18" customHeight="1">
      <c r="A54" s="66"/>
      <c r="B54" s="478" t="s">
        <v>455</v>
      </c>
      <c r="C54" s="479"/>
      <c r="D54" s="520" t="s">
        <v>533</v>
      </c>
      <c r="E54" s="521"/>
      <c r="F54" s="521"/>
      <c r="G54" s="522"/>
      <c r="H54" s="545" t="s">
        <v>534</v>
      </c>
      <c r="I54" s="546"/>
      <c r="J54" s="546"/>
      <c r="K54" s="546"/>
      <c r="L54" s="546"/>
      <c r="M54" s="546"/>
      <c r="N54" s="547"/>
      <c r="O54" s="483" t="s">
        <v>534</v>
      </c>
      <c r="P54" s="548"/>
      <c r="Q54" s="548"/>
      <c r="R54" s="548"/>
      <c r="S54" s="549"/>
      <c r="T54" s="527" t="s">
        <v>456</v>
      </c>
      <c r="U54" s="528"/>
      <c r="V54" s="528"/>
      <c r="W54" s="528"/>
      <c r="X54" s="528"/>
      <c r="Y54" s="528"/>
      <c r="Z54" s="529"/>
      <c r="AA54" s="530" t="e">
        <f ca="1">U141</f>
        <v>#DIV/0!</v>
      </c>
      <c r="AB54" s="531"/>
      <c r="AC54" s="531"/>
      <c r="AD54" s="531"/>
      <c r="AE54" s="532" t="s">
        <v>531</v>
      </c>
      <c r="AF54" s="532"/>
      <c r="AG54" s="532"/>
      <c r="AH54" s="532"/>
      <c r="AI54" s="550" t="e">
        <f ca="1">L144</f>
        <v>#DIV/0!</v>
      </c>
      <c r="AJ54" s="551"/>
      <c r="AK54" s="551"/>
      <c r="AL54" s="552"/>
      <c r="AM54" s="66"/>
    </row>
    <row r="55" spans="1:46" s="66" customFormat="1" ht="18" customHeight="1"/>
    <row r="56" spans="1:46" ht="18" customHeight="1">
      <c r="A56" s="55" t="s">
        <v>457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1:46" ht="18" customHeight="1">
      <c r="A57" s="55"/>
      <c r="B57" s="55" t="s">
        <v>535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spans="1:46" ht="18" customHeight="1">
      <c r="A58" s="55"/>
      <c r="B58" s="66" t="s">
        <v>536</v>
      </c>
      <c r="C58" s="66"/>
      <c r="D58" s="66"/>
      <c r="E58" s="66"/>
      <c r="F58" s="66"/>
      <c r="G58" s="66"/>
      <c r="H58" s="66"/>
      <c r="I58" s="66" t="s">
        <v>537</v>
      </c>
      <c r="J58" s="66"/>
      <c r="K58" s="66"/>
      <c r="L58" s="66"/>
      <c r="M58" s="66"/>
      <c r="N58" s="66"/>
      <c r="O58" s="66"/>
      <c r="P58" s="440" t="e">
        <f ca="1">AF29*1000</f>
        <v>#DIV/0!</v>
      </c>
      <c r="Q58" s="440"/>
      <c r="R58" s="440"/>
      <c r="S58" s="440"/>
      <c r="T58" s="440"/>
      <c r="U58" s="440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1:46" ht="18" customHeight="1">
      <c r="A59" s="55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553" t="e">
        <f ca="1">P58</f>
        <v>#DIV/0!</v>
      </c>
      <c r="P59" s="553"/>
      <c r="Q59" s="553"/>
      <c r="R59" s="553"/>
      <c r="S59" s="553"/>
      <c r="T59" s="553"/>
      <c r="U59" s="442" t="s">
        <v>538</v>
      </c>
      <c r="V59" s="440" t="e">
        <f ca="1">O59/SQRT(O60)</f>
        <v>#DIV/0!</v>
      </c>
      <c r="W59" s="440"/>
      <c r="X59" s="440"/>
      <c r="Y59" s="440"/>
      <c r="Z59" s="440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spans="1:46" ht="18" customHeight="1">
      <c r="A60" s="5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554">
        <f>T6</f>
        <v>0</v>
      </c>
      <c r="P60" s="554"/>
      <c r="Q60" s="554"/>
      <c r="R60" s="554"/>
      <c r="S60" s="554"/>
      <c r="T60" s="554"/>
      <c r="U60" s="442"/>
      <c r="V60" s="440"/>
      <c r="W60" s="440"/>
      <c r="X60" s="440"/>
      <c r="Y60" s="440"/>
      <c r="Z60" s="440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spans="1:46" ht="18" customHeight="1">
      <c r="A61" s="55"/>
      <c r="B61" s="66" t="s">
        <v>539</v>
      </c>
      <c r="C61" s="66"/>
      <c r="D61" s="66"/>
      <c r="E61" s="66"/>
      <c r="F61" s="66"/>
      <c r="G61" s="66"/>
      <c r="H61" s="438" t="s">
        <v>540</v>
      </c>
      <c r="I61" s="438"/>
      <c r="J61" s="438"/>
      <c r="K61" s="438"/>
      <c r="L61" s="43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spans="1:46" ht="18" customHeight="1">
      <c r="A62" s="55"/>
      <c r="B62" s="438" t="s">
        <v>541</v>
      </c>
      <c r="C62" s="438"/>
      <c r="D62" s="438"/>
      <c r="E62" s="438"/>
      <c r="F62" s="438"/>
      <c r="G62" s="438"/>
      <c r="H62" s="424">
        <v>1</v>
      </c>
      <c r="I62" s="424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</row>
    <row r="63" spans="1:46" ht="18" customHeight="1">
      <c r="A63" s="55"/>
      <c r="B63" s="66" t="s">
        <v>542</v>
      </c>
      <c r="C63" s="66"/>
      <c r="D63" s="66"/>
      <c r="E63" s="66"/>
      <c r="F63" s="66"/>
      <c r="G63" s="66"/>
      <c r="H63" s="66"/>
      <c r="I63" s="66"/>
      <c r="J63" s="438">
        <f>H62</f>
        <v>1</v>
      </c>
      <c r="K63" s="438"/>
      <c r="L63" s="216" t="s">
        <v>460</v>
      </c>
      <c r="M63" s="439" t="e">
        <f ca="1">V59</f>
        <v>#DIV/0!</v>
      </c>
      <c r="N63" s="439"/>
      <c r="O63" s="439"/>
      <c r="P63" s="439"/>
      <c r="Q63" s="439"/>
      <c r="R63" s="211" t="s">
        <v>459</v>
      </c>
      <c r="S63" s="440" t="e">
        <f ca="1">J63*M63</f>
        <v>#DIV/0!</v>
      </c>
      <c r="T63" s="440"/>
      <c r="U63" s="440"/>
      <c r="V63" s="440"/>
      <c r="W63" s="440"/>
      <c r="X63" s="212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spans="1:46" ht="18" customHeight="1">
      <c r="A64" s="55"/>
      <c r="B64" s="66" t="s">
        <v>543</v>
      </c>
      <c r="C64" s="66"/>
      <c r="D64" s="66"/>
      <c r="E64" s="66"/>
      <c r="F64" s="66"/>
      <c r="G64" s="66"/>
      <c r="I64" s="66"/>
      <c r="J64" s="66"/>
      <c r="K64" s="66"/>
      <c r="L64" s="66"/>
      <c r="M64" s="66"/>
      <c r="N64" s="210" t="str">
        <f>"ν = N-1 = "&amp;T6&amp;"-1 = "</f>
        <v xml:space="preserve">ν = N-1 = 0-1 = </v>
      </c>
      <c r="O64" s="436">
        <f>T6-1</f>
        <v>-1</v>
      </c>
      <c r="P64" s="424"/>
      <c r="Q64" s="424"/>
      <c r="R64" s="424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  <row r="65" spans="1:47" ht="18" customHeight="1">
      <c r="A65" s="55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</row>
    <row r="66" spans="1:47" ht="18" customHeight="1">
      <c r="A66" s="55"/>
      <c r="B66" s="55" t="s">
        <v>544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</row>
    <row r="67" spans="1:47" ht="18" customHeight="1">
      <c r="A67" s="55"/>
      <c r="B67" s="66" t="s">
        <v>545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423" t="e">
        <f ca="1">T78</f>
        <v>#N/A</v>
      </c>
      <c r="S67" s="423"/>
      <c r="T67" s="423"/>
      <c r="U67" s="423"/>
      <c r="V67" s="234" t="s">
        <v>547</v>
      </c>
      <c r="W67" s="235"/>
      <c r="X67" s="437" t="e">
        <f>V101</f>
        <v>#DIV/0!</v>
      </c>
      <c r="Y67" s="437"/>
      <c r="Z67" s="439" t="s">
        <v>548</v>
      </c>
      <c r="AA67" s="439"/>
      <c r="AB67" s="236" t="e">
        <f>Z101</f>
        <v>#DIV/0!</v>
      </c>
      <c r="AC67" s="235"/>
      <c r="AD67" s="234" t="s">
        <v>546</v>
      </c>
      <c r="AE67" s="423">
        <f ca="1">T108</f>
        <v>0</v>
      </c>
      <c r="AF67" s="423"/>
      <c r="AG67" s="423"/>
      <c r="AH67" s="423"/>
      <c r="AI67" s="66"/>
      <c r="AJ67" s="66"/>
      <c r="AK67" s="440" t="e">
        <f>SQRT(SUMSQ(R67,X67*10^AB67,AE67))</f>
        <v>#DIV/0!</v>
      </c>
      <c r="AL67" s="440"/>
      <c r="AM67" s="440"/>
      <c r="AN67" s="440"/>
      <c r="AO67" s="440"/>
      <c r="AP67" s="440"/>
      <c r="AQ67" s="66"/>
      <c r="AR67" s="66"/>
      <c r="AS67" s="66"/>
      <c r="AT67" s="66"/>
    </row>
    <row r="68" spans="1:47" ht="18" customHeight="1">
      <c r="A68" s="55"/>
      <c r="B68" s="66" t="s">
        <v>549</v>
      </c>
      <c r="C68" s="66"/>
      <c r="D68" s="66"/>
      <c r="E68" s="66"/>
      <c r="F68" s="66"/>
      <c r="G68" s="66"/>
      <c r="H68" s="438" t="s">
        <v>550</v>
      </c>
      <c r="I68" s="438"/>
      <c r="J68" s="438"/>
      <c r="K68" s="438"/>
      <c r="L68" s="438"/>
      <c r="M68" s="66"/>
      <c r="N68" s="66"/>
      <c r="O68" s="66"/>
      <c r="P68" s="66"/>
      <c r="Q68" s="66"/>
      <c r="R68" s="66"/>
      <c r="W68" s="66"/>
      <c r="X68" s="66"/>
      <c r="Y68" s="66"/>
      <c r="Z68" s="66"/>
      <c r="AA68" s="66"/>
      <c r="AB68" s="66"/>
      <c r="AC68" s="66"/>
      <c r="AD68" s="66"/>
      <c r="AE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</row>
    <row r="69" spans="1:47" ht="18" customHeight="1">
      <c r="A69" s="55"/>
      <c r="B69" s="66" t="s">
        <v>551</v>
      </c>
      <c r="C69" s="66"/>
      <c r="D69" s="66"/>
      <c r="E69" s="66"/>
      <c r="F69" s="66"/>
      <c r="G69" s="66"/>
      <c r="H69" s="424">
        <v>1</v>
      </c>
      <c r="I69" s="424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</row>
    <row r="70" spans="1:47" ht="18" customHeight="1">
      <c r="A70" s="55"/>
      <c r="B70" s="66" t="s">
        <v>552</v>
      </c>
      <c r="C70" s="66"/>
      <c r="D70" s="66"/>
      <c r="E70" s="66"/>
      <c r="F70" s="66"/>
      <c r="G70" s="66"/>
      <c r="H70" s="66"/>
      <c r="I70" s="66"/>
      <c r="J70" s="438">
        <f>H69</f>
        <v>1</v>
      </c>
      <c r="K70" s="438"/>
      <c r="L70" s="216" t="s">
        <v>553</v>
      </c>
      <c r="M70" s="439" t="e">
        <f>AK67</f>
        <v>#DIV/0!</v>
      </c>
      <c r="N70" s="439"/>
      <c r="O70" s="439"/>
      <c r="P70" s="439"/>
      <c r="Q70" s="439"/>
      <c r="R70" s="211" t="s">
        <v>459</v>
      </c>
      <c r="S70" s="440" t="e">
        <f>J70*M70</f>
        <v>#DIV/0!</v>
      </c>
      <c r="T70" s="440"/>
      <c r="U70" s="440"/>
      <c r="V70" s="440"/>
      <c r="W70" s="440"/>
      <c r="X70" s="212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</row>
    <row r="71" spans="1:47" ht="18" customHeight="1">
      <c r="A71" s="55"/>
      <c r="B71" s="66" t="s">
        <v>554</v>
      </c>
      <c r="C71" s="66"/>
      <c r="D71" s="66"/>
      <c r="E71" s="66"/>
      <c r="F71" s="66"/>
      <c r="H71" s="213" t="s">
        <v>555</v>
      </c>
      <c r="I71" s="438" t="s">
        <v>556</v>
      </c>
      <c r="J71" s="438"/>
      <c r="K71" s="438"/>
      <c r="L71" s="438"/>
      <c r="M71" s="438"/>
      <c r="N71" s="237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</row>
    <row r="72" spans="1:47" ht="18" customHeight="1">
      <c r="A72" s="55"/>
      <c r="B72" s="55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</row>
    <row r="73" spans="1:47" ht="18" customHeight="1">
      <c r="B73" s="55"/>
      <c r="C73" s="55" t="s">
        <v>557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</row>
    <row r="74" spans="1:47" ht="18" customHeight="1">
      <c r="B74" s="55"/>
      <c r="C74" s="438" t="s">
        <v>558</v>
      </c>
      <c r="D74" s="438"/>
      <c r="E74" s="438"/>
      <c r="F74" s="438"/>
      <c r="G74" s="438"/>
      <c r="H74" s="438"/>
      <c r="I74" s="438"/>
      <c r="J74" s="438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441">
        <f>M83</f>
        <v>0</v>
      </c>
      <c r="V74" s="441"/>
      <c r="W74" s="441"/>
      <c r="X74" s="66"/>
      <c r="Y74" s="66"/>
      <c r="Z74" s="422" t="e">
        <f ca="1">K88</f>
        <v>#N/A</v>
      </c>
      <c r="AA74" s="422"/>
      <c r="AB74" s="422"/>
      <c r="AC74" s="66"/>
      <c r="AD74" s="66"/>
      <c r="AE74" s="440" t="e">
        <f ca="1">SQRT(SUMSQ(U74,Z74))</f>
        <v>#N/A</v>
      </c>
      <c r="AF74" s="440"/>
      <c r="AG74" s="440"/>
      <c r="AH74" s="440"/>
      <c r="AI74" s="440"/>
      <c r="AJ74" s="440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</row>
    <row r="75" spans="1:47" ht="18" customHeight="1">
      <c r="B75" s="55"/>
      <c r="C75" s="438"/>
      <c r="D75" s="438"/>
      <c r="E75" s="438"/>
      <c r="F75" s="438"/>
      <c r="G75" s="438"/>
      <c r="H75" s="438"/>
      <c r="I75" s="438"/>
      <c r="J75" s="438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441"/>
      <c r="V75" s="441"/>
      <c r="W75" s="441"/>
      <c r="X75" s="66"/>
      <c r="Y75" s="66"/>
      <c r="Z75" s="422"/>
      <c r="AA75" s="422"/>
      <c r="AB75" s="422"/>
      <c r="AC75" s="66"/>
      <c r="AD75" s="66"/>
      <c r="AE75" s="440"/>
      <c r="AF75" s="440"/>
      <c r="AG75" s="440"/>
      <c r="AH75" s="440"/>
      <c r="AI75" s="440"/>
      <c r="AJ75" s="440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</row>
    <row r="76" spans="1:47" ht="18" customHeight="1">
      <c r="B76" s="55"/>
      <c r="C76" s="66" t="s">
        <v>559</v>
      </c>
      <c r="D76" s="66"/>
      <c r="E76" s="66"/>
      <c r="F76" s="66"/>
      <c r="G76" s="66"/>
      <c r="H76" s="66"/>
      <c r="I76" s="438" t="s">
        <v>550</v>
      </c>
      <c r="J76" s="438"/>
      <c r="K76" s="438"/>
      <c r="L76" s="438"/>
      <c r="M76" s="438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</row>
    <row r="77" spans="1:47" ht="18" customHeight="1">
      <c r="B77" s="55"/>
      <c r="C77" s="66" t="s">
        <v>560</v>
      </c>
      <c r="D77" s="66"/>
      <c r="E77" s="66"/>
      <c r="F77" s="66"/>
      <c r="G77" s="66"/>
      <c r="H77" s="66"/>
      <c r="I77" s="424">
        <v>1</v>
      </c>
      <c r="J77" s="424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</row>
    <row r="78" spans="1:47" ht="18" customHeight="1">
      <c r="B78" s="55"/>
      <c r="C78" s="66" t="s">
        <v>561</v>
      </c>
      <c r="D78" s="66"/>
      <c r="E78" s="66"/>
      <c r="F78" s="66"/>
      <c r="G78" s="66"/>
      <c r="H78" s="66"/>
      <c r="I78" s="66"/>
      <c r="J78" s="66"/>
      <c r="K78" s="438">
        <f>I77</f>
        <v>1</v>
      </c>
      <c r="L78" s="438"/>
      <c r="M78" s="216" t="s">
        <v>460</v>
      </c>
      <c r="N78" s="439" t="e">
        <f ca="1">AE74</f>
        <v>#N/A</v>
      </c>
      <c r="O78" s="439"/>
      <c r="P78" s="439"/>
      <c r="Q78" s="439"/>
      <c r="R78" s="439"/>
      <c r="S78" s="211" t="s">
        <v>459</v>
      </c>
      <c r="T78" s="440" t="e">
        <f ca="1">K78*N78</f>
        <v>#N/A</v>
      </c>
      <c r="U78" s="440"/>
      <c r="V78" s="440"/>
      <c r="W78" s="440"/>
      <c r="X78" s="440"/>
      <c r="Y78" s="212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</row>
    <row r="79" spans="1:47" ht="18" customHeight="1">
      <c r="B79" s="55"/>
      <c r="C79" s="66" t="s">
        <v>562</v>
      </c>
      <c r="D79" s="66"/>
      <c r="E79" s="66"/>
      <c r="F79" s="66"/>
      <c r="G79" s="66"/>
      <c r="I79" s="213" t="s">
        <v>555</v>
      </c>
      <c r="J79" s="438" t="s">
        <v>556</v>
      </c>
      <c r="K79" s="438"/>
      <c r="L79" s="438"/>
      <c r="M79" s="438"/>
      <c r="N79" s="438"/>
      <c r="O79" s="237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</row>
    <row r="80" spans="1:47" ht="18" customHeight="1">
      <c r="B80" s="55"/>
      <c r="C80" s="55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</row>
    <row r="81" spans="1:48" ht="18" customHeight="1">
      <c r="A81" s="55"/>
      <c r="B81" s="55"/>
      <c r="C81" s="66"/>
      <c r="D81" s="238" t="s">
        <v>563</v>
      </c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</row>
    <row r="82" spans="1:48" ht="18" customHeight="1">
      <c r="C82" s="55"/>
      <c r="D82" s="66"/>
      <c r="E82" s="66" t="str">
        <f>"※ 교정에 사용된 표준분동의 측정불확도가 "&amp;H83&amp;" mg"</f>
        <v>※ 교정에 사용된 표준분동의 측정불확도가 0 mg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 t="s">
        <v>458</v>
      </c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</row>
    <row r="83" spans="1:48" ht="18" customHeight="1">
      <c r="C83" s="55"/>
      <c r="D83" s="66"/>
      <c r="E83" s="66"/>
      <c r="F83" s="66"/>
      <c r="G83" s="66"/>
      <c r="H83" s="435">
        <f>AF12</f>
        <v>0</v>
      </c>
      <c r="I83" s="435"/>
      <c r="J83" s="435"/>
      <c r="K83" s="435"/>
      <c r="L83" s="441" t="s">
        <v>459</v>
      </c>
      <c r="M83" s="434">
        <f>H83/H84</f>
        <v>0</v>
      </c>
      <c r="N83" s="434"/>
      <c r="O83" s="434"/>
      <c r="P83" s="434"/>
      <c r="Q83" s="66"/>
      <c r="R83" s="66"/>
      <c r="S83" s="66"/>
      <c r="T83" s="207"/>
      <c r="U83" s="207"/>
      <c r="V83" s="208"/>
      <c r="W83" s="208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</row>
    <row r="84" spans="1:48" ht="18" customHeight="1">
      <c r="C84" s="55"/>
      <c r="D84" s="66"/>
      <c r="E84" s="66"/>
      <c r="F84" s="66"/>
      <c r="G84" s="66"/>
      <c r="H84" s="488">
        <v>2</v>
      </c>
      <c r="I84" s="488"/>
      <c r="J84" s="488"/>
      <c r="K84" s="488"/>
      <c r="L84" s="441"/>
      <c r="M84" s="434"/>
      <c r="N84" s="434"/>
      <c r="O84" s="434"/>
      <c r="P84" s="434"/>
      <c r="Q84" s="66"/>
      <c r="R84" s="66"/>
      <c r="S84" s="66"/>
      <c r="T84" s="207"/>
      <c r="U84" s="207"/>
      <c r="V84" s="208"/>
      <c r="W84" s="208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</row>
    <row r="85" spans="1:48" ht="18" customHeight="1">
      <c r="C85" s="55"/>
      <c r="D85" s="66"/>
      <c r="E85" s="66"/>
      <c r="F85" s="66"/>
      <c r="G85" s="66"/>
      <c r="H85" s="33"/>
      <c r="I85" s="33"/>
      <c r="J85" s="33"/>
      <c r="K85" s="33"/>
      <c r="L85" s="33"/>
      <c r="M85" s="217"/>
      <c r="N85" s="217"/>
      <c r="O85" s="217"/>
      <c r="P85" s="217"/>
      <c r="Q85" s="66"/>
      <c r="R85" s="66"/>
      <c r="S85" s="66"/>
      <c r="T85" s="207"/>
      <c r="U85" s="207"/>
      <c r="V85" s="208"/>
      <c r="W85" s="208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</row>
    <row r="86" spans="1:48" ht="18" customHeight="1">
      <c r="A86" s="55"/>
      <c r="B86" s="55"/>
      <c r="C86" s="66"/>
      <c r="D86" s="238" t="s">
        <v>564</v>
      </c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</row>
    <row r="87" spans="1:48" ht="18" customHeight="1">
      <c r="C87" s="55"/>
      <c r="D87" s="66"/>
      <c r="E87" s="66" t="e">
        <f ca="1">"※ 과거 여러 번 교정한 결과로부터 평가된 불확도가 "&amp;ROUND(K88,3)&amp;" mg"</f>
        <v>#N/A</v>
      </c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</row>
    <row r="88" spans="1:48" ht="18" customHeight="1">
      <c r="C88" s="55"/>
      <c r="D88" s="66"/>
      <c r="E88" s="66"/>
      <c r="F88" s="477" t="s">
        <v>565</v>
      </c>
      <c r="G88" s="477"/>
      <c r="H88" s="477"/>
      <c r="I88" s="477"/>
      <c r="J88" s="66" t="s">
        <v>567</v>
      </c>
      <c r="K88" s="434" t="e">
        <f ca="1">Calcu!H62</f>
        <v>#N/A</v>
      </c>
      <c r="L88" s="434"/>
      <c r="M88" s="434"/>
      <c r="N88" s="434"/>
      <c r="P88" s="33"/>
      <c r="Q88" s="212"/>
      <c r="R88" s="66"/>
      <c r="S88" s="66"/>
      <c r="T88" s="207"/>
      <c r="U88" s="207"/>
      <c r="V88" s="208"/>
      <c r="W88" s="208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</row>
    <row r="89" spans="1:48" ht="18" customHeight="1">
      <c r="C89" s="55"/>
      <c r="D89" s="66"/>
      <c r="E89" s="66"/>
      <c r="F89" s="66"/>
      <c r="G89" s="66"/>
      <c r="H89" s="66"/>
      <c r="I89" s="66"/>
      <c r="J89" s="66"/>
      <c r="K89" s="66"/>
      <c r="L89" s="33"/>
      <c r="M89" s="212"/>
      <c r="N89" s="212"/>
      <c r="O89" s="212"/>
      <c r="P89" s="212"/>
      <c r="Q89" s="66"/>
      <c r="R89" s="66"/>
      <c r="S89" s="66"/>
      <c r="T89" s="207"/>
      <c r="U89" s="207"/>
      <c r="V89" s="208"/>
      <c r="W89" s="208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</row>
    <row r="90" spans="1:48" ht="18" customHeight="1">
      <c r="B90" s="55"/>
      <c r="C90" s="55" t="s">
        <v>568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</row>
    <row r="91" spans="1:48" ht="18" customHeight="1">
      <c r="B91" s="55"/>
      <c r="C91" s="66" t="s">
        <v>569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212"/>
      <c r="O91" s="212"/>
      <c r="P91" s="212"/>
      <c r="Q91" s="212"/>
      <c r="R91" s="212"/>
      <c r="S91" s="212"/>
      <c r="T91" s="211"/>
      <c r="U91" s="66"/>
      <c r="V91" s="66"/>
      <c r="W91" s="66"/>
      <c r="X91" s="66"/>
      <c r="Y91" s="215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</row>
    <row r="92" spans="1:48" ht="18" customHeight="1">
      <c r="B92" s="5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217"/>
      <c r="O92" s="217"/>
      <c r="P92" s="217"/>
      <c r="Q92" s="217"/>
      <c r="R92" s="212"/>
      <c r="S92" s="212"/>
      <c r="T92" s="211"/>
      <c r="U92" s="66"/>
      <c r="V92" s="66"/>
      <c r="W92" s="66"/>
      <c r="X92" s="66"/>
      <c r="Y92" s="215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</row>
    <row r="93" spans="1:48" ht="18" customHeight="1">
      <c r="B93" s="55"/>
      <c r="C93" s="66"/>
      <c r="D93" s="66"/>
      <c r="E93" s="66"/>
      <c r="F93" s="66"/>
      <c r="G93" s="66"/>
      <c r="H93" s="66"/>
      <c r="I93" s="66"/>
      <c r="J93" s="66"/>
      <c r="K93" s="66"/>
      <c r="L93" s="441" t="s">
        <v>566</v>
      </c>
      <c r="M93" s="441" t="s">
        <v>571</v>
      </c>
      <c r="N93" s="470">
        <f>T12*1000</f>
        <v>0</v>
      </c>
      <c r="O93" s="470"/>
      <c r="P93" s="470"/>
      <c r="Q93" s="470"/>
      <c r="R93" s="470"/>
      <c r="S93" s="434" t="s">
        <v>573</v>
      </c>
      <c r="T93" s="395">
        <f>Z12</f>
        <v>0</v>
      </c>
      <c r="U93" s="395"/>
      <c r="V93" s="395"/>
      <c r="W93" s="220" t="s">
        <v>574</v>
      </c>
      <c r="X93" s="395">
        <f>Z13</f>
        <v>0</v>
      </c>
      <c r="Y93" s="395"/>
      <c r="Z93" s="395"/>
      <c r="AA93" s="434" t="s">
        <v>572</v>
      </c>
      <c r="AB93" s="555">
        <f>불안정성!AA4</f>
        <v>1.0011082662509586E-4</v>
      </c>
      <c r="AC93" s="555"/>
      <c r="AD93" s="555"/>
      <c r="AE93" s="555"/>
      <c r="AF93" s="424" t="s">
        <v>575</v>
      </c>
      <c r="AG93" s="424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</row>
    <row r="94" spans="1:48" ht="18" customHeight="1">
      <c r="B94" s="55"/>
      <c r="C94" s="66"/>
      <c r="D94" s="66"/>
      <c r="E94" s="66"/>
      <c r="F94" s="66"/>
      <c r="G94" s="66"/>
      <c r="H94" s="66"/>
      <c r="I94" s="66"/>
      <c r="J94" s="66"/>
      <c r="K94" s="66"/>
      <c r="L94" s="441"/>
      <c r="M94" s="441"/>
      <c r="N94" s="470"/>
      <c r="O94" s="470"/>
      <c r="P94" s="470"/>
      <c r="Q94" s="470"/>
      <c r="R94" s="470"/>
      <c r="S94" s="434"/>
      <c r="T94" s="556">
        <f>T93</f>
        <v>0</v>
      </c>
      <c r="U94" s="556"/>
      <c r="V94" s="556"/>
      <c r="W94" s="33" t="s">
        <v>576</v>
      </c>
      <c r="X94" s="556">
        <f>X93</f>
        <v>0</v>
      </c>
      <c r="Y94" s="556"/>
      <c r="Z94" s="556"/>
      <c r="AA94" s="434"/>
      <c r="AB94" s="555"/>
      <c r="AC94" s="555"/>
      <c r="AD94" s="555"/>
      <c r="AE94" s="555"/>
      <c r="AF94" s="424"/>
      <c r="AG94" s="424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</row>
    <row r="95" spans="1:48" ht="18" customHeight="1">
      <c r="B95" s="5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434" t="s">
        <v>546</v>
      </c>
      <c r="N95" s="441" t="s">
        <v>570</v>
      </c>
      <c r="O95" s="470">
        <f>N93</f>
        <v>0</v>
      </c>
      <c r="P95" s="470"/>
      <c r="Q95" s="470"/>
      <c r="R95" s="470"/>
      <c r="S95" s="470"/>
      <c r="T95" s="434" t="s">
        <v>572</v>
      </c>
      <c r="U95" s="441" t="s">
        <v>570</v>
      </c>
      <c r="V95" s="557" t="e">
        <f>Calcu!E13</f>
        <v>#DIV/0!</v>
      </c>
      <c r="W95" s="557"/>
      <c r="X95" s="557"/>
      <c r="Y95" s="557"/>
      <c r="Z95" s="557"/>
      <c r="AA95" s="441" t="s">
        <v>574</v>
      </c>
      <c r="AB95" s="441">
        <v>1.2</v>
      </c>
      <c r="AC95" s="441"/>
      <c r="AD95" s="558" t="s">
        <v>577</v>
      </c>
      <c r="AE95" s="558"/>
      <c r="AF95" s="558"/>
      <c r="AG95" s="559">
        <v>0.1</v>
      </c>
      <c r="AH95" s="559"/>
      <c r="AI95" s="559"/>
      <c r="AJ95" s="239">
        <v>2</v>
      </c>
      <c r="AK95" s="441" t="s">
        <v>574</v>
      </c>
      <c r="AL95" s="559">
        <v>0.01</v>
      </c>
      <c r="AM95" s="559"/>
      <c r="AN95" s="559"/>
      <c r="AO95" s="239">
        <v>2</v>
      </c>
      <c r="AP95" s="424" t="s">
        <v>578</v>
      </c>
      <c r="AQ95" s="66"/>
      <c r="AR95" s="66"/>
      <c r="AS95" s="66"/>
      <c r="AT95" s="66"/>
      <c r="AU95" s="66"/>
      <c r="AV95" s="66"/>
    </row>
    <row r="96" spans="1:48" ht="18" customHeight="1">
      <c r="B96" s="5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434"/>
      <c r="N96" s="441"/>
      <c r="O96" s="470"/>
      <c r="P96" s="470"/>
      <c r="Q96" s="470"/>
      <c r="R96" s="470"/>
      <c r="S96" s="470"/>
      <c r="T96" s="434"/>
      <c r="U96" s="441"/>
      <c r="V96" s="557"/>
      <c r="W96" s="557"/>
      <c r="X96" s="557"/>
      <c r="Y96" s="557"/>
      <c r="Z96" s="557"/>
      <c r="AA96" s="441"/>
      <c r="AB96" s="441"/>
      <c r="AC96" s="441"/>
      <c r="AD96" s="558"/>
      <c r="AE96" s="558"/>
      <c r="AF96" s="558"/>
      <c r="AG96" s="560">
        <f>X93</f>
        <v>0</v>
      </c>
      <c r="AH96" s="560"/>
      <c r="AI96" s="560"/>
      <c r="AJ96" s="240">
        <v>4</v>
      </c>
      <c r="AK96" s="441"/>
      <c r="AL96" s="560">
        <f>T93</f>
        <v>0</v>
      </c>
      <c r="AM96" s="560"/>
      <c r="AN96" s="560"/>
      <c r="AO96" s="240">
        <v>4</v>
      </c>
      <c r="AP96" s="424"/>
      <c r="AQ96" s="66"/>
      <c r="AR96" s="66"/>
      <c r="AS96" s="66"/>
      <c r="AT96" s="66"/>
      <c r="AU96" s="66"/>
      <c r="AV96" s="66"/>
    </row>
    <row r="97" spans="1:48" ht="18" customHeight="1">
      <c r="B97" s="55"/>
      <c r="C97" s="66"/>
      <c r="D97" s="66"/>
      <c r="E97" s="66"/>
      <c r="F97" s="66"/>
      <c r="G97" s="66"/>
      <c r="H97" s="66"/>
      <c r="I97" s="66"/>
      <c r="J97" s="66"/>
      <c r="K97" s="66"/>
      <c r="L97" s="33" t="s">
        <v>566</v>
      </c>
      <c r="M97" s="437" t="e">
        <f>VALUE(LEFT(불안정성!W4,4))</f>
        <v>#DIV/0!</v>
      </c>
      <c r="N97" s="437"/>
      <c r="O97" s="439" t="s">
        <v>525</v>
      </c>
      <c r="P97" s="439"/>
      <c r="Q97" s="241" t="e">
        <f>VALUE(RIGHT(불안정성!W4,3))</f>
        <v>#DIV/0!</v>
      </c>
      <c r="R97" s="242" t="s">
        <v>526</v>
      </c>
      <c r="S97" s="217"/>
      <c r="T97" s="33"/>
      <c r="U97" s="243"/>
      <c r="V97" s="243"/>
      <c r="W97" s="243"/>
      <c r="X97" s="243"/>
      <c r="Y97" s="243"/>
      <c r="Z97" s="33"/>
      <c r="AA97" s="33"/>
      <c r="AB97" s="33"/>
      <c r="AC97" s="244"/>
      <c r="AD97" s="244"/>
      <c r="AE97" s="244"/>
      <c r="AF97" s="245"/>
      <c r="AG97" s="245"/>
      <c r="AH97" s="245"/>
      <c r="AI97" s="236"/>
      <c r="AJ97" s="33"/>
      <c r="AK97" s="245"/>
      <c r="AL97" s="245"/>
      <c r="AM97" s="245"/>
      <c r="AN97" s="236"/>
      <c r="AO97" s="209"/>
      <c r="AP97" s="66"/>
      <c r="AQ97" s="66"/>
      <c r="AR97" s="66"/>
      <c r="AS97" s="66"/>
      <c r="AT97" s="66"/>
      <c r="AU97" s="66"/>
    </row>
    <row r="98" spans="1:48" ht="18" customHeight="1">
      <c r="B98" s="55"/>
      <c r="C98" s="66"/>
      <c r="D98" s="66"/>
      <c r="E98" s="66"/>
      <c r="F98" s="66"/>
      <c r="G98" s="66"/>
      <c r="H98" s="66"/>
      <c r="I98" s="66"/>
      <c r="J98" s="66"/>
      <c r="K98" s="66"/>
      <c r="L98" s="33"/>
      <c r="M98" s="437" t="e">
        <f>VALUE(LEFT(불안정성!V4,4))</f>
        <v>#DIV/0!</v>
      </c>
      <c r="N98" s="437"/>
      <c r="O98" s="439" t="s">
        <v>525</v>
      </c>
      <c r="P98" s="439"/>
      <c r="Q98" s="241" t="e">
        <f>VALUE(RIGHT(불안정성!V4,3))</f>
        <v>#DIV/0!</v>
      </c>
      <c r="R98" s="242" t="s">
        <v>526</v>
      </c>
      <c r="S98" s="217"/>
      <c r="T98" s="217"/>
      <c r="U98" s="33"/>
      <c r="V98" s="243"/>
      <c r="W98" s="243"/>
      <c r="X98" s="243"/>
      <c r="Y98" s="243"/>
      <c r="Z98" s="243"/>
      <c r="AA98" s="33"/>
      <c r="AB98" s="33"/>
      <c r="AC98" s="33"/>
      <c r="AD98" s="244"/>
      <c r="AE98" s="244"/>
      <c r="AF98" s="244"/>
      <c r="AG98" s="245"/>
      <c r="AH98" s="245"/>
      <c r="AI98" s="245"/>
      <c r="AJ98" s="236"/>
      <c r="AK98" s="33"/>
      <c r="AL98" s="245"/>
      <c r="AM98" s="245"/>
      <c r="AN98" s="245"/>
      <c r="AO98" s="236"/>
      <c r="AP98" s="209"/>
      <c r="AQ98" s="66"/>
      <c r="AR98" s="66"/>
      <c r="AS98" s="66"/>
      <c r="AT98" s="66"/>
      <c r="AU98" s="66"/>
      <c r="AV98" s="66"/>
    </row>
    <row r="99" spans="1:48" ht="18" customHeight="1">
      <c r="B99" s="55"/>
      <c r="C99" s="66" t="s">
        <v>579</v>
      </c>
      <c r="D99" s="66"/>
      <c r="E99" s="66"/>
      <c r="F99" s="66"/>
      <c r="G99" s="66"/>
      <c r="H99" s="66"/>
      <c r="I99" s="438" t="s">
        <v>550</v>
      </c>
      <c r="J99" s="438"/>
      <c r="K99" s="438"/>
      <c r="L99" s="438"/>
      <c r="M99" s="438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</row>
    <row r="100" spans="1:48" ht="18" customHeight="1">
      <c r="B100" s="55"/>
      <c r="C100" s="438" t="s">
        <v>580</v>
      </c>
      <c r="D100" s="438"/>
      <c r="E100" s="438"/>
      <c r="F100" s="438"/>
      <c r="G100" s="438"/>
      <c r="H100" s="438"/>
      <c r="I100" s="424">
        <v>1</v>
      </c>
      <c r="J100" s="424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</row>
    <row r="101" spans="1:48" ht="18" customHeight="1">
      <c r="B101" s="55"/>
      <c r="C101" s="66" t="s">
        <v>581</v>
      </c>
      <c r="D101" s="66"/>
      <c r="E101" s="66"/>
      <c r="F101" s="66"/>
      <c r="G101" s="66"/>
      <c r="H101" s="66"/>
      <c r="I101" s="66"/>
      <c r="J101" s="66"/>
      <c r="K101" s="438">
        <f>I100</f>
        <v>1</v>
      </c>
      <c r="L101" s="438"/>
      <c r="M101" s="216" t="s">
        <v>460</v>
      </c>
      <c r="N101" s="437" t="e">
        <f>M98</f>
        <v>#DIV/0!</v>
      </c>
      <c r="O101" s="437"/>
      <c r="P101" s="439" t="s">
        <v>525</v>
      </c>
      <c r="Q101" s="439"/>
      <c r="R101" s="236" t="e">
        <f>Q98</f>
        <v>#DIV/0!</v>
      </c>
      <c r="S101" s="242" t="s">
        <v>582</v>
      </c>
      <c r="T101" s="217"/>
      <c r="U101" s="33" t="s">
        <v>583</v>
      </c>
      <c r="V101" s="437" t="e">
        <f>N101</f>
        <v>#DIV/0!</v>
      </c>
      <c r="W101" s="437"/>
      <c r="X101" s="439" t="s">
        <v>525</v>
      </c>
      <c r="Y101" s="439"/>
      <c r="Z101" s="236" t="e">
        <f>R101</f>
        <v>#DIV/0!</v>
      </c>
      <c r="AA101" s="242" t="s">
        <v>584</v>
      </c>
      <c r="AB101" s="217"/>
      <c r="AC101" s="66"/>
      <c r="AD101" s="66"/>
      <c r="AE101" s="66"/>
    </row>
    <row r="102" spans="1:48" ht="18" customHeight="1">
      <c r="B102" s="55"/>
      <c r="C102" s="66" t="s">
        <v>585</v>
      </c>
      <c r="D102" s="66"/>
      <c r="E102" s="66"/>
      <c r="F102" s="66"/>
      <c r="G102" s="66"/>
      <c r="I102" s="213" t="s">
        <v>586</v>
      </c>
      <c r="J102" s="438" t="s">
        <v>587</v>
      </c>
      <c r="K102" s="438"/>
      <c r="L102" s="438"/>
      <c r="M102" s="438"/>
      <c r="N102" s="438"/>
      <c r="O102" s="237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</row>
    <row r="103" spans="1:48" ht="18" customHeight="1">
      <c r="A103" s="55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</row>
    <row r="104" spans="1:48" ht="18" customHeight="1">
      <c r="B104" s="55"/>
      <c r="C104" s="55" t="s">
        <v>588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</row>
    <row r="105" spans="1:48" ht="18" customHeight="1">
      <c r="B105" s="55"/>
      <c r="C105" s="66" t="s">
        <v>589</v>
      </c>
      <c r="D105" s="66"/>
      <c r="E105" s="66"/>
      <c r="F105" s="66"/>
      <c r="G105" s="66"/>
      <c r="H105" s="66"/>
      <c r="I105" s="66"/>
      <c r="J105" s="66"/>
      <c r="K105" s="66"/>
      <c r="L105" s="213"/>
      <c r="M105" s="66"/>
      <c r="N105" s="66"/>
      <c r="O105" s="66"/>
      <c r="P105" s="66"/>
      <c r="Q105" s="66"/>
      <c r="R105" s="66"/>
      <c r="S105" s="66"/>
      <c r="T105" s="66"/>
      <c r="U105" s="422">
        <f>AA114</f>
        <v>0</v>
      </c>
      <c r="V105" s="422"/>
      <c r="W105" s="422"/>
      <c r="X105" s="422"/>
      <c r="Y105" s="217" t="s">
        <v>590</v>
      </c>
      <c r="Z105" s="423">
        <f>U125</f>
        <v>0</v>
      </c>
      <c r="AA105" s="423"/>
      <c r="AB105" s="423"/>
      <c r="AC105" s="423"/>
      <c r="AD105" s="217" t="s">
        <v>85</v>
      </c>
      <c r="AE105" s="423">
        <f ca="1">S130</f>
        <v>0</v>
      </c>
      <c r="AF105" s="423"/>
      <c r="AG105" s="423"/>
      <c r="AH105" s="423"/>
      <c r="AI105" s="217" t="s">
        <v>85</v>
      </c>
      <c r="AJ105" s="422">
        <f>I138</f>
        <v>0</v>
      </c>
      <c r="AK105" s="422"/>
      <c r="AL105" s="422"/>
      <c r="AM105" s="422"/>
      <c r="AN105" s="66"/>
      <c r="AO105" s="440">
        <f ca="1">SQRT(SUMSQ(U105,Z105,AE105,AJ105))</f>
        <v>0</v>
      </c>
      <c r="AP105" s="440"/>
      <c r="AQ105" s="440"/>
      <c r="AR105" s="440"/>
      <c r="AS105" s="440"/>
      <c r="AT105" s="66"/>
    </row>
    <row r="106" spans="1:48" ht="18" customHeight="1">
      <c r="B106" s="55"/>
      <c r="C106" s="66" t="s">
        <v>591</v>
      </c>
      <c r="D106" s="66"/>
      <c r="E106" s="66"/>
      <c r="F106" s="66"/>
      <c r="G106" s="66"/>
      <c r="H106" s="66"/>
      <c r="I106" s="438" t="s">
        <v>550</v>
      </c>
      <c r="J106" s="438"/>
      <c r="K106" s="438"/>
      <c r="L106" s="438"/>
      <c r="M106" s="438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8" ht="18" customHeight="1">
      <c r="B107" s="55"/>
      <c r="C107" s="438" t="s">
        <v>592</v>
      </c>
      <c r="D107" s="438"/>
      <c r="E107" s="438"/>
      <c r="F107" s="438"/>
      <c r="G107" s="438"/>
      <c r="H107" s="438"/>
      <c r="I107" s="424">
        <v>1</v>
      </c>
      <c r="J107" s="424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</row>
    <row r="108" spans="1:48" ht="18" customHeight="1">
      <c r="B108" s="55"/>
      <c r="C108" s="66" t="s">
        <v>593</v>
      </c>
      <c r="D108" s="66"/>
      <c r="E108" s="66"/>
      <c r="F108" s="66"/>
      <c r="G108" s="66"/>
      <c r="H108" s="66"/>
      <c r="I108" s="66"/>
      <c r="J108" s="66"/>
      <c r="K108" s="438">
        <f>I107</f>
        <v>1</v>
      </c>
      <c r="L108" s="438"/>
      <c r="M108" s="216" t="s">
        <v>594</v>
      </c>
      <c r="N108" s="439">
        <f ca="1">AO105</f>
        <v>0</v>
      </c>
      <c r="O108" s="439"/>
      <c r="P108" s="439"/>
      <c r="Q108" s="439"/>
      <c r="R108" s="439"/>
      <c r="S108" s="211" t="s">
        <v>459</v>
      </c>
      <c r="T108" s="440">
        <f ca="1">K108*N108</f>
        <v>0</v>
      </c>
      <c r="U108" s="440"/>
      <c r="V108" s="440"/>
      <c r="W108" s="440"/>
      <c r="X108" s="440"/>
      <c r="Y108" s="212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</row>
    <row r="109" spans="1:48" ht="18" customHeight="1">
      <c r="B109" s="55"/>
      <c r="C109" s="66" t="s">
        <v>595</v>
      </c>
      <c r="D109" s="66"/>
      <c r="E109" s="66"/>
      <c r="F109" s="66"/>
      <c r="G109" s="66"/>
      <c r="H109" s="66"/>
      <c r="I109" s="213" t="s">
        <v>555</v>
      </c>
      <c r="J109" s="438" t="s">
        <v>596</v>
      </c>
      <c r="K109" s="438"/>
      <c r="L109" s="438"/>
      <c r="M109" s="438"/>
      <c r="N109" s="438"/>
      <c r="O109" s="66"/>
      <c r="P109" s="66"/>
      <c r="Q109" s="66"/>
      <c r="R109" s="66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1"/>
      <c r="AJ109" s="201"/>
      <c r="AK109" s="201"/>
      <c r="AL109" s="201"/>
      <c r="AM109" s="201"/>
      <c r="AN109" s="66"/>
      <c r="AO109" s="66"/>
      <c r="AP109" s="66"/>
      <c r="AQ109" s="66"/>
      <c r="AR109" s="66"/>
      <c r="AS109" s="66"/>
      <c r="AT109" s="66"/>
      <c r="AU109" s="66"/>
    </row>
    <row r="110" spans="1:48" ht="18" customHeight="1">
      <c r="B110" s="55"/>
      <c r="C110" s="66"/>
      <c r="D110" s="66"/>
      <c r="E110" s="66"/>
      <c r="F110" s="66"/>
      <c r="G110" s="66"/>
      <c r="H110" s="66"/>
      <c r="I110" s="108"/>
      <c r="J110" s="108"/>
      <c r="K110" s="108"/>
      <c r="L110" s="108"/>
      <c r="M110" s="66"/>
      <c r="N110" s="66"/>
      <c r="O110" s="66"/>
      <c r="P110" s="66"/>
      <c r="Q110" s="66"/>
      <c r="R110" s="66"/>
      <c r="S110" s="200"/>
      <c r="T110" s="200"/>
      <c r="U110" s="200"/>
      <c r="V110" s="246"/>
      <c r="W110" s="200"/>
      <c r="X110" s="200"/>
      <c r="Y110" s="200"/>
      <c r="Z110" s="246"/>
      <c r="AA110" s="200"/>
      <c r="AB110" s="200"/>
      <c r="AC110" s="200"/>
      <c r="AD110" s="246"/>
      <c r="AE110" s="200"/>
      <c r="AF110" s="200"/>
      <c r="AG110" s="200"/>
      <c r="AH110" s="66"/>
      <c r="AI110" s="201"/>
      <c r="AJ110" s="201"/>
      <c r="AK110" s="201"/>
      <c r="AL110" s="201"/>
      <c r="AM110" s="201"/>
      <c r="AN110" s="66"/>
      <c r="AO110" s="66"/>
      <c r="AP110" s="66"/>
      <c r="AQ110" s="66"/>
      <c r="AR110" s="66"/>
      <c r="AS110" s="66"/>
      <c r="AT110" s="66"/>
      <c r="AU110" s="66"/>
    </row>
    <row r="111" spans="1:48" ht="18" customHeight="1">
      <c r="C111" s="55"/>
      <c r="D111" s="55" t="s">
        <v>597</v>
      </c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</row>
    <row r="112" spans="1:48" ht="18" customHeight="1">
      <c r="C112" s="55"/>
      <c r="D112" s="66"/>
      <c r="E112" s="66" t="s">
        <v>598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</row>
    <row r="113" spans="1:48" ht="18" customHeight="1">
      <c r="C113" s="55"/>
      <c r="D113" s="66"/>
      <c r="E113" s="66"/>
      <c r="F113" s="66" t="s">
        <v>462</v>
      </c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spans="1:48" ht="18" customHeight="1">
      <c r="C114" s="55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422">
        <f>Q116</f>
        <v>0</v>
      </c>
      <c r="R114" s="422"/>
      <c r="S114" s="422"/>
      <c r="T114" s="422"/>
      <c r="U114" s="33" t="s">
        <v>599</v>
      </c>
      <c r="V114" s="423">
        <f>Q119</f>
        <v>0</v>
      </c>
      <c r="W114" s="423"/>
      <c r="X114" s="423"/>
      <c r="Y114" s="423"/>
      <c r="Z114" s="66"/>
      <c r="AA114" s="434">
        <f>SQRT(SUMSQ(Q114,V114))</f>
        <v>0</v>
      </c>
      <c r="AB114" s="434"/>
      <c r="AC114" s="434"/>
      <c r="AD114" s="434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spans="1:48" ht="18" customHeight="1">
      <c r="C115" s="55"/>
      <c r="D115" s="66"/>
      <c r="E115" s="66" t="str">
        <f>"※ 교정에 사용된 감도 분동의 측정불확도가 "&amp;L116&amp;" mg"</f>
        <v>※ 교정에 사용된 감도 분동의 측정불확도가 0 mg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 t="s">
        <v>458</v>
      </c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</row>
    <row r="116" spans="1:48" ht="18" customHeight="1">
      <c r="C116" s="55"/>
      <c r="D116" s="55"/>
      <c r="E116" s="66"/>
      <c r="F116" s="66"/>
      <c r="G116" s="66"/>
      <c r="H116" s="66"/>
      <c r="I116" s="66"/>
      <c r="J116" s="66"/>
      <c r="K116" s="441" t="s">
        <v>459</v>
      </c>
      <c r="L116" s="435">
        <f>AF14</f>
        <v>0</v>
      </c>
      <c r="M116" s="435"/>
      <c r="N116" s="435"/>
      <c r="O116" s="435"/>
      <c r="P116" s="441" t="s">
        <v>459</v>
      </c>
      <c r="Q116" s="434">
        <f>L116/L117</f>
        <v>0</v>
      </c>
      <c r="R116" s="434"/>
      <c r="S116" s="434"/>
      <c r="T116" s="434"/>
      <c r="U116" s="66"/>
      <c r="V116" s="66"/>
      <c r="W116" s="66"/>
      <c r="X116" s="207"/>
      <c r="Y116" s="207"/>
      <c r="Z116" s="208"/>
      <c r="AA116" s="208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</row>
    <row r="117" spans="1:48" ht="18" customHeight="1">
      <c r="C117" s="55"/>
      <c r="D117" s="55"/>
      <c r="E117" s="66"/>
      <c r="F117" s="66"/>
      <c r="G117" s="66"/>
      <c r="H117" s="66"/>
      <c r="I117" s="66"/>
      <c r="J117" s="66"/>
      <c r="K117" s="441"/>
      <c r="L117" s="488">
        <v>2</v>
      </c>
      <c r="M117" s="488"/>
      <c r="N117" s="488"/>
      <c r="O117" s="488"/>
      <c r="P117" s="441"/>
      <c r="Q117" s="434"/>
      <c r="R117" s="434"/>
      <c r="S117" s="434"/>
      <c r="T117" s="434"/>
      <c r="U117" s="66"/>
      <c r="V117" s="66"/>
      <c r="W117" s="66"/>
      <c r="X117" s="207"/>
      <c r="Y117" s="207"/>
      <c r="Z117" s="208"/>
      <c r="AA117" s="208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</row>
    <row r="118" spans="1:48" ht="18" customHeight="1">
      <c r="C118" s="55"/>
      <c r="D118" s="66"/>
      <c r="E118" s="66" t="s">
        <v>600</v>
      </c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</row>
    <row r="119" spans="1:48" ht="18" customHeight="1">
      <c r="C119" s="55"/>
      <c r="D119" s="66"/>
      <c r="E119" s="66"/>
      <c r="F119" s="66"/>
      <c r="G119" s="66"/>
      <c r="H119" s="66"/>
      <c r="I119" s="66"/>
      <c r="J119" s="66"/>
      <c r="K119" s="441" t="s">
        <v>459</v>
      </c>
      <c r="L119" s="435">
        <f>H6*1000</f>
        <v>0</v>
      </c>
      <c r="M119" s="435"/>
      <c r="N119" s="435"/>
      <c r="O119" s="435"/>
      <c r="P119" s="441" t="s">
        <v>459</v>
      </c>
      <c r="Q119" s="440">
        <f>L119/4/SQRT(3)</f>
        <v>0</v>
      </c>
      <c r="R119" s="440"/>
      <c r="S119" s="440"/>
      <c r="T119" s="440"/>
      <c r="U119" s="440"/>
      <c r="V119" s="66"/>
      <c r="W119" s="207"/>
      <c r="X119" s="207"/>
      <c r="Y119" s="208"/>
      <c r="Z119" s="208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</row>
    <row r="120" spans="1:48" ht="18" customHeight="1">
      <c r="C120" s="55"/>
      <c r="D120" s="66"/>
      <c r="E120" s="66"/>
      <c r="F120" s="66"/>
      <c r="G120" s="66"/>
      <c r="H120" s="66"/>
      <c r="I120" s="66"/>
      <c r="J120" s="66"/>
      <c r="K120" s="441"/>
      <c r="L120" s="218"/>
      <c r="M120" s="218"/>
      <c r="N120" s="218"/>
      <c r="O120" s="218"/>
      <c r="P120" s="441"/>
      <c r="Q120" s="440"/>
      <c r="R120" s="440"/>
      <c r="S120" s="440"/>
      <c r="T120" s="440"/>
      <c r="U120" s="440"/>
      <c r="V120" s="66"/>
      <c r="W120" s="207"/>
      <c r="X120" s="207"/>
      <c r="Y120" s="208"/>
      <c r="Z120" s="208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</row>
    <row r="121" spans="1:48" s="66" customFormat="1" ht="18" customHeight="1">
      <c r="A121" s="55"/>
    </row>
    <row r="122" spans="1:48" ht="18" customHeight="1">
      <c r="C122" s="55"/>
      <c r="D122" s="55" t="s">
        <v>601</v>
      </c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</row>
    <row r="123" spans="1:48" ht="18" customHeight="1">
      <c r="C123" s="55"/>
      <c r="D123" s="66"/>
      <c r="E123" s="66" t="str">
        <f>"※ 저울의 분해능이 "&amp;M125&amp;" mg 이므로, 분해능의 반범위에 직사각형 확률분포를 적용하면,"</f>
        <v>※ 저울의 분해능이 0 mg 이므로, 분해능의 반범위에 직사각형 확률분포를 적용하면,</v>
      </c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219"/>
      <c r="T123" s="219"/>
      <c r="U123" s="219"/>
      <c r="V123" s="214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</row>
    <row r="124" spans="1:48" ht="18" customHeight="1">
      <c r="C124" s="55"/>
      <c r="D124" s="66"/>
      <c r="E124" s="66" t="s">
        <v>463</v>
      </c>
      <c r="F124" s="66"/>
      <c r="G124" s="66"/>
      <c r="H124" s="66" t="s">
        <v>464</v>
      </c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219"/>
      <c r="T124" s="219"/>
      <c r="U124" s="219"/>
      <c r="V124" s="214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</row>
    <row r="125" spans="1:48" ht="18" customHeight="1">
      <c r="C125" s="55"/>
      <c r="D125" s="66"/>
      <c r="E125" s="66"/>
      <c r="F125" s="66"/>
      <c r="G125" s="66"/>
      <c r="H125" s="66"/>
      <c r="I125" s="66"/>
      <c r="J125" s="66"/>
      <c r="K125" s="66"/>
      <c r="L125" s="442" t="s">
        <v>459</v>
      </c>
      <c r="M125" s="435">
        <f>H6*1000</f>
        <v>0</v>
      </c>
      <c r="N125" s="435"/>
      <c r="O125" s="435"/>
      <c r="P125" s="435"/>
      <c r="Q125" s="441" t="s">
        <v>461</v>
      </c>
      <c r="R125" s="66"/>
      <c r="S125" s="66"/>
      <c r="T125" s="442" t="s">
        <v>459</v>
      </c>
      <c r="U125" s="440">
        <f>M125/2/SQRT(3)*SQRT(2)</f>
        <v>0</v>
      </c>
      <c r="V125" s="440"/>
      <c r="W125" s="440"/>
      <c r="X125" s="440"/>
      <c r="Y125" s="440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</row>
    <row r="126" spans="1:48" ht="18" customHeight="1">
      <c r="C126" s="55"/>
      <c r="D126" s="66"/>
      <c r="E126" s="66"/>
      <c r="F126" s="66"/>
      <c r="G126" s="66"/>
      <c r="H126" s="66"/>
      <c r="I126" s="66"/>
      <c r="J126" s="66"/>
      <c r="K126" s="66"/>
      <c r="L126" s="442"/>
      <c r="M126" s="215"/>
      <c r="N126" s="215"/>
      <c r="O126" s="215"/>
      <c r="P126" s="66"/>
      <c r="Q126" s="441"/>
      <c r="R126" s="66"/>
      <c r="S126" s="66"/>
      <c r="T126" s="442"/>
      <c r="U126" s="440"/>
      <c r="V126" s="440"/>
      <c r="W126" s="440"/>
      <c r="X126" s="440"/>
      <c r="Y126" s="440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</row>
    <row r="127" spans="1:48" ht="18" customHeight="1">
      <c r="C127" s="55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</row>
    <row r="128" spans="1:48" ht="18" customHeight="1">
      <c r="C128" s="55"/>
      <c r="D128" s="55" t="s">
        <v>602</v>
      </c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</row>
    <row r="129" spans="1:48" ht="18" customHeight="1">
      <c r="C129" s="55"/>
      <c r="D129" s="66"/>
      <c r="E129" s="66"/>
      <c r="F129" s="66"/>
      <c r="G129" s="66"/>
      <c r="H129" s="66"/>
      <c r="I129" s="66"/>
      <c r="J129" s="66"/>
      <c r="K129" s="66"/>
      <c r="L129" s="220">
        <v>1</v>
      </c>
      <c r="M129" s="563" t="s">
        <v>461</v>
      </c>
      <c r="N129" s="434">
        <f ca="1">N6</f>
        <v>0</v>
      </c>
      <c r="O129" s="434"/>
      <c r="P129" s="434"/>
      <c r="Q129" s="434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</row>
    <row r="130" spans="1:48" ht="18" customHeight="1">
      <c r="C130" s="55"/>
      <c r="D130" s="66"/>
      <c r="E130" s="66"/>
      <c r="F130" s="66"/>
      <c r="G130" s="66"/>
      <c r="H130" s="66"/>
      <c r="I130" s="66"/>
      <c r="J130" s="66"/>
      <c r="K130" s="442" t="s">
        <v>459</v>
      </c>
      <c r="L130" s="220">
        <v>1</v>
      </c>
      <c r="M130" s="564"/>
      <c r="N130" s="435"/>
      <c r="O130" s="435"/>
      <c r="P130" s="435"/>
      <c r="Q130" s="435"/>
      <c r="R130" s="442" t="s">
        <v>459</v>
      </c>
      <c r="S130" s="440">
        <f ca="1">N129/2/SQRT(3)</f>
        <v>0</v>
      </c>
      <c r="T130" s="440"/>
      <c r="U130" s="440"/>
      <c r="V130" s="440"/>
      <c r="W130" s="440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</row>
    <row r="131" spans="1:48" ht="18" customHeight="1">
      <c r="C131" s="55"/>
      <c r="D131" s="66"/>
      <c r="E131" s="66"/>
      <c r="F131" s="66"/>
      <c r="G131" s="66"/>
      <c r="H131" s="66"/>
      <c r="I131" s="66"/>
      <c r="J131" s="66"/>
      <c r="K131" s="442"/>
      <c r="L131" s="66"/>
      <c r="M131" s="66"/>
      <c r="N131" s="215"/>
      <c r="O131" s="215"/>
      <c r="P131" s="215"/>
      <c r="Q131" s="66"/>
      <c r="R131" s="442"/>
      <c r="S131" s="440"/>
      <c r="T131" s="440"/>
      <c r="U131" s="440"/>
      <c r="V131" s="440"/>
      <c r="W131" s="440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</row>
    <row r="132" spans="1:48" ht="18" customHeight="1">
      <c r="C132" s="55"/>
      <c r="D132" s="66"/>
      <c r="E132" s="66"/>
      <c r="F132" s="66" t="s">
        <v>465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219"/>
      <c r="T132" s="219"/>
      <c r="U132" s="219"/>
      <c r="V132" s="214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</row>
    <row r="133" spans="1:48" ht="18" customHeight="1">
      <c r="C133" s="55"/>
      <c r="D133" s="66"/>
      <c r="E133" s="66"/>
      <c r="F133" s="66" t="s">
        <v>466</v>
      </c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219"/>
      <c r="T133" s="219"/>
      <c r="U133" s="219"/>
      <c r="V133" s="214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</row>
    <row r="134" spans="1:48" ht="18" customHeight="1">
      <c r="C134" s="55"/>
      <c r="D134" s="66"/>
      <c r="E134" s="66"/>
      <c r="F134" s="66" t="s">
        <v>467</v>
      </c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219"/>
      <c r="T134" s="219"/>
      <c r="U134" s="219"/>
      <c r="V134" s="214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</row>
    <row r="135" spans="1:48" ht="18" customHeight="1">
      <c r="A135" s="55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</row>
    <row r="136" spans="1:48" ht="18" customHeight="1">
      <c r="C136" s="55"/>
      <c r="D136" s="55" t="s">
        <v>603</v>
      </c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</row>
    <row r="137" spans="1:48" ht="18" customHeight="1">
      <c r="C137" s="55"/>
      <c r="D137" s="66"/>
      <c r="E137" s="66" t="s">
        <v>468</v>
      </c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219"/>
      <c r="T137" s="219"/>
      <c r="U137" s="219"/>
      <c r="V137" s="214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</row>
    <row r="138" spans="1:48" ht="18" customHeight="1">
      <c r="C138" s="55"/>
      <c r="D138" s="66"/>
      <c r="E138" s="66"/>
      <c r="F138" s="66"/>
      <c r="G138" s="66"/>
      <c r="H138" s="66"/>
      <c r="I138" s="434">
        <v>0</v>
      </c>
      <c r="J138" s="434"/>
      <c r="K138" s="434"/>
      <c r="L138" s="434"/>
      <c r="M138" s="66"/>
      <c r="N138" s="66"/>
      <c r="O138" s="66"/>
      <c r="P138" s="66"/>
      <c r="Q138" s="66"/>
      <c r="R138" s="66"/>
      <c r="S138" s="219"/>
      <c r="T138" s="219"/>
      <c r="U138" s="219"/>
      <c r="V138" s="214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</row>
    <row r="139" spans="1:48" ht="18" customHeight="1">
      <c r="C139" s="55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</row>
    <row r="140" spans="1:48" s="56" customFormat="1" ht="18.75" customHeight="1">
      <c r="A140" s="55" t="s">
        <v>604</v>
      </c>
      <c r="B140" s="199"/>
      <c r="C140" s="199"/>
      <c r="D140" s="199"/>
      <c r="E140" s="199"/>
      <c r="F140" s="199"/>
      <c r="G140" s="199"/>
      <c r="H140" s="199"/>
      <c r="I140" s="199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201"/>
      <c r="AB140" s="201"/>
      <c r="AC140" s="201"/>
      <c r="AD140" s="201"/>
      <c r="AE140" s="201"/>
      <c r="AF140" s="201"/>
      <c r="AG140" s="201"/>
      <c r="AH140" s="201"/>
      <c r="AI140" s="199"/>
      <c r="AJ140" s="201"/>
      <c r="AK140" s="201"/>
      <c r="AL140" s="201"/>
      <c r="AM140" s="201"/>
      <c r="AN140" s="201"/>
      <c r="AO140" s="199"/>
      <c r="AP140" s="199"/>
      <c r="AQ140" s="199"/>
      <c r="AR140" s="199"/>
      <c r="AS140" s="199"/>
      <c r="AT140" s="199"/>
    </row>
    <row r="141" spans="1:48" s="56" customFormat="1" ht="18.75" customHeight="1">
      <c r="A141" s="199"/>
      <c r="B141" s="199"/>
      <c r="C141" s="199"/>
      <c r="D141" s="199"/>
      <c r="E141" s="199"/>
      <c r="F141" s="199"/>
      <c r="G141" s="199"/>
      <c r="H141" s="199"/>
      <c r="I141" s="199"/>
      <c r="J141" s="66"/>
      <c r="K141" s="423" t="e">
        <f ca="1">S63</f>
        <v>#DIV/0!</v>
      </c>
      <c r="L141" s="423"/>
      <c r="M141" s="423"/>
      <c r="N141" s="423"/>
      <c r="O141" s="33" t="s">
        <v>85</v>
      </c>
      <c r="P141" s="423" t="e">
        <f>S70</f>
        <v>#DIV/0!</v>
      </c>
      <c r="Q141" s="423"/>
      <c r="R141" s="423"/>
      <c r="S141" s="423"/>
      <c r="T141" s="66"/>
      <c r="U141" s="440" t="e">
        <f ca="1">SQRT(SUMSQ(K141,P141))</f>
        <v>#DIV/0!</v>
      </c>
      <c r="V141" s="440"/>
      <c r="W141" s="440"/>
      <c r="X141" s="440"/>
      <c r="Y141" s="440"/>
      <c r="Z141" s="66"/>
      <c r="AA141" s="247"/>
      <c r="AB141" s="221"/>
      <c r="AC141" s="221"/>
      <c r="AD141" s="247"/>
      <c r="AE141" s="247"/>
      <c r="AF141" s="247"/>
      <c r="AG141" s="247"/>
      <c r="AH141" s="221"/>
      <c r="AI141" s="221"/>
      <c r="AJ141" s="222"/>
      <c r="AK141" s="222"/>
      <c r="AL141" s="222"/>
      <c r="AM141" s="199"/>
      <c r="AN141" s="199"/>
      <c r="AO141" s="199"/>
      <c r="AP141" s="199"/>
      <c r="AQ141" s="199"/>
      <c r="AR141" s="199"/>
      <c r="AS141" s="199"/>
      <c r="AT141" s="199"/>
    </row>
    <row r="142" spans="1:48" s="201" customFormat="1" ht="18.75" customHeight="1">
      <c r="E142" s="199"/>
      <c r="F142" s="223"/>
      <c r="G142" s="223"/>
      <c r="H142" s="223"/>
      <c r="I142" s="223"/>
      <c r="AE142" s="199"/>
      <c r="AM142" s="224"/>
      <c r="AN142" s="224"/>
      <c r="AO142" s="224"/>
      <c r="AP142" s="224"/>
      <c r="AQ142" s="224"/>
      <c r="AR142" s="224"/>
      <c r="AS142" s="224"/>
    </row>
    <row r="143" spans="1:48" s="53" customFormat="1" ht="17.25" customHeight="1">
      <c r="A143" s="55" t="s">
        <v>86</v>
      </c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</row>
    <row r="144" spans="1:48" s="53" customFormat="1" ht="17.25" customHeight="1">
      <c r="A144" s="54"/>
      <c r="B144" s="54"/>
      <c r="C144" s="54"/>
      <c r="D144" s="54"/>
      <c r="E144" s="54"/>
      <c r="F144" s="561" t="e">
        <f ca="1">U141</f>
        <v>#DIV/0!</v>
      </c>
      <c r="G144" s="561"/>
      <c r="H144" s="561"/>
      <c r="I144" s="561"/>
      <c r="J144" s="248"/>
      <c r="K144" s="472" t="s">
        <v>459</v>
      </c>
      <c r="L144" s="562" t="e">
        <f ca="1">IF(F145=0,"∞",ROUNDDOWN(F144^4/(F145^4/F146),0))</f>
        <v>#DIV/0!</v>
      </c>
      <c r="M144" s="562"/>
      <c r="N144" s="562"/>
      <c r="O144" s="562"/>
      <c r="P144" s="562"/>
      <c r="Q144" s="562"/>
      <c r="R144" s="204"/>
      <c r="S144" s="204"/>
      <c r="T144" s="204"/>
      <c r="U144" s="54"/>
      <c r="V144" s="54"/>
      <c r="W144" s="54"/>
      <c r="X144" s="54"/>
      <c r="Y144" s="54"/>
      <c r="Z144" s="54"/>
      <c r="AA144" s="54"/>
      <c r="AB144" s="54"/>
    </row>
    <row r="145" spans="1:58" s="53" customFormat="1" ht="17.25" customHeight="1">
      <c r="A145" s="54"/>
      <c r="B145" s="54"/>
      <c r="C145" s="54"/>
      <c r="D145" s="54"/>
      <c r="E145" s="54"/>
      <c r="F145" s="561" t="e">
        <f ca="1">S63</f>
        <v>#DIV/0!</v>
      </c>
      <c r="G145" s="561"/>
      <c r="H145" s="561"/>
      <c r="I145" s="561"/>
      <c r="J145" s="201"/>
      <c r="K145" s="472"/>
      <c r="L145" s="562"/>
      <c r="M145" s="562"/>
      <c r="N145" s="562"/>
      <c r="O145" s="562"/>
      <c r="P145" s="562"/>
      <c r="Q145" s="562"/>
      <c r="R145" s="204"/>
      <c r="S145" s="204"/>
      <c r="T145" s="204"/>
      <c r="U145" s="54"/>
      <c r="V145" s="54"/>
      <c r="W145" s="54"/>
      <c r="X145" s="54"/>
      <c r="Y145" s="54"/>
      <c r="Z145" s="54"/>
      <c r="AA145" s="54"/>
      <c r="AB145" s="54"/>
    </row>
    <row r="146" spans="1:58" s="53" customFormat="1" ht="17.25" customHeight="1">
      <c r="A146" s="54"/>
      <c r="B146" s="54"/>
      <c r="C146" s="54"/>
      <c r="D146" s="54"/>
      <c r="E146" s="54"/>
      <c r="F146" s="471">
        <f>O64</f>
        <v>-1</v>
      </c>
      <c r="G146" s="472"/>
      <c r="H146" s="472"/>
      <c r="I146" s="472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54"/>
      <c r="V146" s="54"/>
      <c r="W146" s="54"/>
      <c r="X146" s="54"/>
      <c r="Y146" s="54"/>
      <c r="Z146" s="54"/>
      <c r="AA146" s="54"/>
      <c r="AB146" s="54"/>
    </row>
    <row r="147" spans="1:58" s="53" customFormat="1" ht="18.75" customHeight="1">
      <c r="A147" s="54"/>
      <c r="B147" s="203"/>
      <c r="C147" s="203"/>
      <c r="D147" s="199"/>
      <c r="E147" s="225"/>
      <c r="F147" s="225"/>
      <c r="G147" s="198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</row>
    <row r="148" spans="1:58" s="53" customFormat="1" ht="18.75" customHeight="1">
      <c r="A148" s="55" t="s">
        <v>654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</row>
    <row r="149" spans="1:58" s="53" customFormat="1" ht="18.75" customHeight="1">
      <c r="B149" s="201" t="s">
        <v>87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</row>
    <row r="150" spans="1:58" s="53" customFormat="1" ht="18.75" customHeight="1">
      <c r="A150" s="54"/>
      <c r="B150" s="54"/>
      <c r="C150" s="199"/>
      <c r="D150" s="54"/>
      <c r="E150" s="226"/>
      <c r="F150" s="54"/>
      <c r="G150" s="202" t="s">
        <v>469</v>
      </c>
      <c r="H150" s="472" t="e">
        <f ca="1">IF(L144&gt;9,2,OFFSET(E161,MATCH(L144,B162:B171,0),0))</f>
        <v>#DIV/0!</v>
      </c>
      <c r="I150" s="472"/>
      <c r="J150" s="472"/>
      <c r="K150" s="205" t="s">
        <v>461</v>
      </c>
      <c r="L150" s="473" t="e">
        <f ca="1">U141</f>
        <v>#DIV/0!</v>
      </c>
      <c r="M150" s="473"/>
      <c r="N150" s="473"/>
      <c r="O150" s="473"/>
      <c r="P150" s="473"/>
      <c r="Q150" s="228" t="s">
        <v>470</v>
      </c>
      <c r="R150" s="474" t="e">
        <f ca="1">H150*L150</f>
        <v>#DIV/0!</v>
      </c>
      <c r="S150" s="474"/>
      <c r="T150" s="474"/>
      <c r="U150" s="474"/>
      <c r="V150" s="474"/>
      <c r="W150" s="57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</row>
    <row r="151" spans="1:58" s="53" customFormat="1" ht="18.75" customHeight="1">
      <c r="A151" s="54"/>
      <c r="B151" s="54"/>
      <c r="C151" s="206"/>
      <c r="D151" s="54"/>
      <c r="E151" s="226"/>
      <c r="F151" s="54"/>
      <c r="G151" s="202"/>
      <c r="H151" s="206"/>
      <c r="I151" s="206"/>
      <c r="J151" s="206"/>
      <c r="K151" s="205"/>
      <c r="L151" s="249"/>
      <c r="M151" s="249"/>
      <c r="N151" s="249"/>
      <c r="O151" s="249"/>
      <c r="P151" s="249"/>
      <c r="Q151" s="228"/>
      <c r="R151" s="227"/>
      <c r="S151" s="227"/>
      <c r="T151" s="227"/>
      <c r="U151" s="227"/>
      <c r="V151" s="227"/>
      <c r="W151" s="57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</row>
    <row r="152" spans="1:58" s="53" customFormat="1" ht="18.75" customHeight="1">
      <c r="A152" s="54"/>
      <c r="B152" s="54"/>
      <c r="C152" s="108" t="s">
        <v>609</v>
      </c>
      <c r="D152" s="54"/>
      <c r="E152" s="388" t="e">
        <f ca="1">Calcu!AE62*1000</f>
        <v>#N/A</v>
      </c>
      <c r="F152" s="388"/>
      <c r="G152" s="388"/>
      <c r="H152" s="388"/>
      <c r="I152" s="250"/>
      <c r="L152" s="226" t="s">
        <v>610</v>
      </c>
      <c r="M152" s="389" t="e">
        <f ca="1">Calcu!Y62</f>
        <v>#N/A</v>
      </c>
      <c r="N152" s="389"/>
      <c r="O152" s="389"/>
      <c r="P152" s="389"/>
      <c r="Q152" s="228"/>
      <c r="R152" s="251"/>
      <c r="S152" s="251"/>
      <c r="T152" s="251"/>
      <c r="U152" s="251"/>
      <c r="V152" s="227"/>
      <c r="W152" s="57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</row>
    <row r="153" spans="1:58" s="53" customFormat="1" ht="18.75" customHeight="1">
      <c r="A153" s="54"/>
      <c r="B153" s="54" t="s">
        <v>605</v>
      </c>
      <c r="C153" s="206"/>
      <c r="D153" s="54"/>
      <c r="E153" s="226"/>
      <c r="F153" s="54"/>
      <c r="G153" s="202"/>
      <c r="H153" s="206"/>
      <c r="I153" s="206"/>
      <c r="J153" s="206"/>
      <c r="K153" s="205"/>
      <c r="L153" s="249"/>
      <c r="M153" s="249"/>
      <c r="N153" s="249"/>
      <c r="O153" s="249"/>
      <c r="P153" s="249"/>
      <c r="Q153" s="228"/>
      <c r="R153" s="227"/>
      <c r="S153" s="227"/>
      <c r="T153" s="227"/>
      <c r="U153" s="227"/>
      <c r="V153" s="227"/>
      <c r="W153" s="57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</row>
    <row r="154" spans="1:58" s="53" customFormat="1" ht="18.75" customHeight="1">
      <c r="A154" s="54"/>
      <c r="B154" s="54"/>
      <c r="C154" s="201" t="s">
        <v>606</v>
      </c>
      <c r="D154" s="54"/>
      <c r="E154" s="226"/>
      <c r="F154" s="54"/>
      <c r="G154" s="202"/>
      <c r="H154" s="206"/>
      <c r="I154" s="206"/>
      <c r="J154" s="206"/>
      <c r="K154" s="205"/>
      <c r="L154" s="249"/>
      <c r="M154" s="249"/>
      <c r="N154" s="249"/>
      <c r="O154" s="249"/>
      <c r="P154" s="249"/>
      <c r="Q154" s="228"/>
      <c r="R154" s="227"/>
      <c r="S154" s="227"/>
      <c r="T154" s="227"/>
      <c r="U154" s="227"/>
      <c r="V154" s="227"/>
      <c r="W154" s="57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</row>
    <row r="155" spans="1:58" s="53" customFormat="1" ht="18.75" customHeight="1">
      <c r="A155" s="54"/>
      <c r="B155" s="54"/>
      <c r="C155" s="201" t="s">
        <v>607</v>
      </c>
      <c r="D155" s="54"/>
      <c r="E155" s="226"/>
      <c r="F155" s="54"/>
      <c r="G155" s="202"/>
      <c r="H155" s="206"/>
      <c r="I155" s="206"/>
      <c r="J155" s="206"/>
      <c r="K155" s="205"/>
      <c r="L155" s="249"/>
      <c r="M155" s="249"/>
      <c r="N155" s="249"/>
      <c r="O155" s="249"/>
      <c r="P155" s="249"/>
      <c r="Q155" s="228"/>
      <c r="R155" s="227"/>
      <c r="S155" s="227"/>
      <c r="T155" s="227"/>
      <c r="U155" s="227"/>
      <c r="V155" s="227"/>
      <c r="W155" s="57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</row>
    <row r="156" spans="1:58" s="53" customFormat="1" ht="18.75" customHeight="1">
      <c r="A156" s="54"/>
      <c r="B156" s="54"/>
      <c r="C156" s="201" t="s">
        <v>608</v>
      </c>
      <c r="D156" s="54"/>
      <c r="E156" s="226"/>
      <c r="F156" s="54"/>
      <c r="G156" s="202"/>
      <c r="H156" s="206"/>
      <c r="I156" s="206"/>
      <c r="J156" s="206"/>
      <c r="K156" s="205"/>
      <c r="L156" s="249"/>
      <c r="M156" s="249"/>
      <c r="N156" s="249"/>
      <c r="O156" s="249"/>
      <c r="P156" s="249"/>
      <c r="Q156" s="228"/>
      <c r="R156" s="227"/>
      <c r="S156" s="227"/>
      <c r="T156" s="227"/>
      <c r="U156" s="227"/>
      <c r="V156" s="227"/>
      <c r="W156" s="57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</row>
    <row r="157" spans="1:58" s="53" customFormat="1" ht="18.75" customHeight="1">
      <c r="A157" s="54"/>
      <c r="B157" s="54"/>
      <c r="C157" s="201" t="s">
        <v>655</v>
      </c>
      <c r="D157" s="54"/>
      <c r="E157" s="226"/>
      <c r="F157" s="54"/>
      <c r="G157" s="202"/>
      <c r="H157" s="206"/>
      <c r="I157" s="206"/>
      <c r="J157" s="206"/>
      <c r="K157" s="205"/>
      <c r="L157" s="249"/>
      <c r="M157" s="249"/>
      <c r="N157" s="249"/>
      <c r="O157" s="249"/>
      <c r="P157" s="249"/>
      <c r="Q157" s="228"/>
      <c r="R157" s="227"/>
      <c r="S157" s="227"/>
      <c r="T157" s="227"/>
      <c r="U157" s="227"/>
      <c r="V157" s="227"/>
      <c r="W157" s="57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</row>
    <row r="159" spans="1:58" ht="18.75" customHeight="1">
      <c r="A159" s="68" t="s">
        <v>88</v>
      </c>
      <c r="B159" s="68"/>
      <c r="C159" s="68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</row>
    <row r="160" spans="1:58" ht="18.75" customHeight="1">
      <c r="A160" s="68"/>
      <c r="B160" s="480" t="s">
        <v>52</v>
      </c>
      <c r="C160" s="480"/>
      <c r="D160" s="480"/>
      <c r="E160" s="475" t="s">
        <v>89</v>
      </c>
      <c r="F160" s="475"/>
      <c r="G160" s="475"/>
      <c r="H160" s="475"/>
      <c r="I160" s="475"/>
      <c r="J160" s="475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</row>
    <row r="161" spans="1:58" ht="18.75" customHeight="1">
      <c r="A161" s="68"/>
      <c r="B161" s="480"/>
      <c r="C161" s="480"/>
      <c r="D161" s="480"/>
      <c r="E161" s="476">
        <v>95.45</v>
      </c>
      <c r="F161" s="476"/>
      <c r="G161" s="476"/>
      <c r="H161" s="476"/>
      <c r="I161" s="476"/>
      <c r="J161" s="47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</row>
    <row r="162" spans="1:58" ht="18.75" customHeight="1">
      <c r="A162" s="68"/>
      <c r="B162" s="386">
        <v>1</v>
      </c>
      <c r="C162" s="386"/>
      <c r="D162" s="386"/>
      <c r="E162" s="469">
        <v>13.97</v>
      </c>
      <c r="F162" s="469"/>
      <c r="G162" s="469"/>
      <c r="H162" s="469"/>
      <c r="I162" s="469"/>
      <c r="J162" s="469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</row>
    <row r="163" spans="1:58" ht="18.75" customHeight="1">
      <c r="A163" s="68"/>
      <c r="B163" s="386">
        <v>2</v>
      </c>
      <c r="C163" s="386"/>
      <c r="D163" s="386"/>
      <c r="E163" s="469">
        <v>4.53</v>
      </c>
      <c r="F163" s="469"/>
      <c r="G163" s="469"/>
      <c r="H163" s="469"/>
      <c r="I163" s="469"/>
      <c r="J163" s="469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</row>
    <row r="164" spans="1:58" ht="18.75" customHeight="1">
      <c r="A164" s="68"/>
      <c r="B164" s="386">
        <v>3</v>
      </c>
      <c r="C164" s="386"/>
      <c r="D164" s="386"/>
      <c r="E164" s="469">
        <v>3.31</v>
      </c>
      <c r="F164" s="469"/>
      <c r="G164" s="469"/>
      <c r="H164" s="469"/>
      <c r="I164" s="469"/>
      <c r="J164" s="469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</row>
    <row r="165" spans="1:58" ht="18.75" customHeight="1">
      <c r="A165" s="68"/>
      <c r="B165" s="386">
        <v>4</v>
      </c>
      <c r="C165" s="386"/>
      <c r="D165" s="386"/>
      <c r="E165" s="469">
        <v>2.87</v>
      </c>
      <c r="F165" s="469"/>
      <c r="G165" s="469"/>
      <c r="H165" s="469"/>
      <c r="I165" s="469"/>
      <c r="J165" s="469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</row>
    <row r="166" spans="1:58" ht="18.75" customHeight="1">
      <c r="A166" s="68"/>
      <c r="B166" s="386">
        <v>5</v>
      </c>
      <c r="C166" s="386"/>
      <c r="D166" s="386"/>
      <c r="E166" s="469">
        <v>2.65</v>
      </c>
      <c r="F166" s="469"/>
      <c r="G166" s="469"/>
      <c r="H166" s="469"/>
      <c r="I166" s="469"/>
      <c r="J166" s="469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</row>
    <row r="167" spans="1:58" ht="18.75" customHeight="1">
      <c r="A167" s="68"/>
      <c r="B167" s="386">
        <v>6</v>
      </c>
      <c r="C167" s="386"/>
      <c r="D167" s="386"/>
      <c r="E167" s="469">
        <v>2.52</v>
      </c>
      <c r="F167" s="469"/>
      <c r="G167" s="469"/>
      <c r="H167" s="469"/>
      <c r="I167" s="469"/>
      <c r="J167" s="469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</row>
    <row r="168" spans="1:58" ht="18.75" customHeight="1">
      <c r="A168" s="68"/>
      <c r="B168" s="386">
        <v>7</v>
      </c>
      <c r="C168" s="386"/>
      <c r="D168" s="386"/>
      <c r="E168" s="469">
        <v>2.4300000000000002</v>
      </c>
      <c r="F168" s="469"/>
      <c r="G168" s="469"/>
      <c r="H168" s="469"/>
      <c r="I168" s="469"/>
      <c r="J168" s="469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</row>
    <row r="169" spans="1:58" ht="18.75" customHeight="1">
      <c r="A169" s="68"/>
      <c r="B169" s="386">
        <v>8</v>
      </c>
      <c r="C169" s="386"/>
      <c r="D169" s="386"/>
      <c r="E169" s="469">
        <v>2.37</v>
      </c>
      <c r="F169" s="469"/>
      <c r="G169" s="469"/>
      <c r="H169" s="469"/>
      <c r="I169" s="469"/>
      <c r="J169" s="469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</row>
    <row r="170" spans="1:58" ht="18.75" customHeight="1">
      <c r="A170" s="68"/>
      <c r="B170" s="386">
        <v>9</v>
      </c>
      <c r="C170" s="386"/>
      <c r="D170" s="386"/>
      <c r="E170" s="469">
        <v>2.3199999999999998</v>
      </c>
      <c r="F170" s="469"/>
      <c r="G170" s="469"/>
      <c r="H170" s="469"/>
      <c r="I170" s="469"/>
      <c r="J170" s="469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</row>
    <row r="171" spans="1:58" ht="18.75" customHeight="1">
      <c r="A171" s="68"/>
      <c r="B171" s="387" t="s">
        <v>53</v>
      </c>
      <c r="C171" s="387"/>
      <c r="D171" s="387"/>
      <c r="E171" s="469">
        <v>2</v>
      </c>
      <c r="F171" s="469"/>
      <c r="G171" s="469"/>
      <c r="H171" s="469"/>
      <c r="I171" s="469"/>
      <c r="J171" s="469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</row>
  </sheetData>
  <mergeCells count="356">
    <mergeCell ref="B163:D163"/>
    <mergeCell ref="E163:J163"/>
    <mergeCell ref="B164:D164"/>
    <mergeCell ref="E164:J164"/>
    <mergeCell ref="B165:D165"/>
    <mergeCell ref="E165:J165"/>
    <mergeCell ref="B166:D166"/>
    <mergeCell ref="E166:J166"/>
    <mergeCell ref="I138:L138"/>
    <mergeCell ref="K141:N141"/>
    <mergeCell ref="P141:S141"/>
    <mergeCell ref="U141:Y141"/>
    <mergeCell ref="F144:I144"/>
    <mergeCell ref="K144:K145"/>
    <mergeCell ref="L144:Q145"/>
    <mergeCell ref="F145:I145"/>
    <mergeCell ref="B162:D162"/>
    <mergeCell ref="E162:J162"/>
    <mergeCell ref="AA114:AD114"/>
    <mergeCell ref="K116:K117"/>
    <mergeCell ref="L116:O116"/>
    <mergeCell ref="P116:P117"/>
    <mergeCell ref="Q116:T117"/>
    <mergeCell ref="L117:O117"/>
    <mergeCell ref="K119:K120"/>
    <mergeCell ref="L119:O119"/>
    <mergeCell ref="P119:P120"/>
    <mergeCell ref="Q119:U120"/>
    <mergeCell ref="L125:L126"/>
    <mergeCell ref="M125:P125"/>
    <mergeCell ref="Q125:Q126"/>
    <mergeCell ref="T125:T126"/>
    <mergeCell ref="U125:Y126"/>
    <mergeCell ref="M129:M130"/>
    <mergeCell ref="AE105:AH105"/>
    <mergeCell ref="AJ105:AM105"/>
    <mergeCell ref="AO105:AS105"/>
    <mergeCell ref="I106:M106"/>
    <mergeCell ref="C107:H107"/>
    <mergeCell ref="I107:J107"/>
    <mergeCell ref="K108:L108"/>
    <mergeCell ref="N108:R108"/>
    <mergeCell ref="T108:X108"/>
    <mergeCell ref="AK95:AK96"/>
    <mergeCell ref="AL95:AN95"/>
    <mergeCell ref="AP95:AP96"/>
    <mergeCell ref="AG96:AI96"/>
    <mergeCell ref="AL96:AN96"/>
    <mergeCell ref="M97:N97"/>
    <mergeCell ref="O97:P97"/>
    <mergeCell ref="M98:N98"/>
    <mergeCell ref="O98:P98"/>
    <mergeCell ref="Z74:AB75"/>
    <mergeCell ref="AE74:AJ75"/>
    <mergeCell ref="I76:M76"/>
    <mergeCell ref="AA93:AA94"/>
    <mergeCell ref="AB93:AE94"/>
    <mergeCell ref="AF93:AG94"/>
    <mergeCell ref="T94:V94"/>
    <mergeCell ref="X94:Z94"/>
    <mergeCell ref="M95:M96"/>
    <mergeCell ref="N95:N96"/>
    <mergeCell ref="O95:S96"/>
    <mergeCell ref="T95:T96"/>
    <mergeCell ref="U95:U96"/>
    <mergeCell ref="V95:Z96"/>
    <mergeCell ref="AA95:AA96"/>
    <mergeCell ref="AB95:AC96"/>
    <mergeCell ref="AD95:AF96"/>
    <mergeCell ref="AG95:AI95"/>
    <mergeCell ref="T78:X78"/>
    <mergeCell ref="D54:G54"/>
    <mergeCell ref="H54:N54"/>
    <mergeCell ref="O54:S54"/>
    <mergeCell ref="T54:Z54"/>
    <mergeCell ref="AA54:AD54"/>
    <mergeCell ref="AE54:AH54"/>
    <mergeCell ref="AI54:AL54"/>
    <mergeCell ref="P58:U58"/>
    <mergeCell ref="O59:T59"/>
    <mergeCell ref="U59:U60"/>
    <mergeCell ref="V59:Z60"/>
    <mergeCell ref="O60:T60"/>
    <mergeCell ref="B53:C53"/>
    <mergeCell ref="D53:G53"/>
    <mergeCell ref="H53:L53"/>
    <mergeCell ref="M53:N53"/>
    <mergeCell ref="O53:S53"/>
    <mergeCell ref="T53:Z53"/>
    <mergeCell ref="AA53:AE53"/>
    <mergeCell ref="AF53:AH53"/>
    <mergeCell ref="AI53:AL53"/>
    <mergeCell ref="B52:C52"/>
    <mergeCell ref="D52:G52"/>
    <mergeCell ref="H52:I52"/>
    <mergeCell ref="J52:K52"/>
    <mergeCell ref="O52:S52"/>
    <mergeCell ref="T52:Z52"/>
    <mergeCell ref="AA52:AB52"/>
    <mergeCell ref="AC52:AD52"/>
    <mergeCell ref="AI52:AL52"/>
    <mergeCell ref="B51:C51"/>
    <mergeCell ref="D51:G51"/>
    <mergeCell ref="H51:L51"/>
    <mergeCell ref="M51:N51"/>
    <mergeCell ref="O51:S51"/>
    <mergeCell ref="T51:Z51"/>
    <mergeCell ref="AA51:AE51"/>
    <mergeCell ref="AF51:AH51"/>
    <mergeCell ref="AI51:AL51"/>
    <mergeCell ref="B50:C50"/>
    <mergeCell ref="D50:G50"/>
    <mergeCell ref="H50:K50"/>
    <mergeCell ref="L50:N50"/>
    <mergeCell ref="O50:S50"/>
    <mergeCell ref="T50:Z50"/>
    <mergeCell ref="AA50:AD50"/>
    <mergeCell ref="AE50:AH50"/>
    <mergeCell ref="AI50:AL50"/>
    <mergeCell ref="O48:S48"/>
    <mergeCell ref="T48:Z48"/>
    <mergeCell ref="AA48:AH48"/>
    <mergeCell ref="AI48:AL48"/>
    <mergeCell ref="B49:C49"/>
    <mergeCell ref="D49:G49"/>
    <mergeCell ref="H49:K49"/>
    <mergeCell ref="L49:N49"/>
    <mergeCell ref="O49:S49"/>
    <mergeCell ref="T49:Z49"/>
    <mergeCell ref="AA49:AD49"/>
    <mergeCell ref="AE49:AH49"/>
    <mergeCell ref="AI49:AL49"/>
    <mergeCell ref="B36:G36"/>
    <mergeCell ref="H36:M36"/>
    <mergeCell ref="O46:S46"/>
    <mergeCell ref="T46:Z46"/>
    <mergeCell ref="AA46:AH46"/>
    <mergeCell ref="AI46:AL46"/>
    <mergeCell ref="D47:G47"/>
    <mergeCell ref="H47:N47"/>
    <mergeCell ref="O47:S47"/>
    <mergeCell ref="T47:Z47"/>
    <mergeCell ref="AA47:AH47"/>
    <mergeCell ref="AI47:AL47"/>
    <mergeCell ref="E167:J167"/>
    <mergeCell ref="E168:J168"/>
    <mergeCell ref="E169:J169"/>
    <mergeCell ref="I77:J77"/>
    <mergeCell ref="K78:L78"/>
    <mergeCell ref="H61:L61"/>
    <mergeCell ref="H34:M34"/>
    <mergeCell ref="F88:I88"/>
    <mergeCell ref="B54:C54"/>
    <mergeCell ref="B160:D161"/>
    <mergeCell ref="B167:D167"/>
    <mergeCell ref="B168:D168"/>
    <mergeCell ref="B169:D169"/>
    <mergeCell ref="B46:C48"/>
    <mergeCell ref="D46:G46"/>
    <mergeCell ref="H46:N46"/>
    <mergeCell ref="D48:G48"/>
    <mergeCell ref="H48:N48"/>
    <mergeCell ref="N78:R78"/>
    <mergeCell ref="J79:N79"/>
    <mergeCell ref="H83:K83"/>
    <mergeCell ref="L83:L84"/>
    <mergeCell ref="M83:P84"/>
    <mergeCell ref="H84:K84"/>
    <mergeCell ref="E170:J170"/>
    <mergeCell ref="E171:J171"/>
    <mergeCell ref="Z105:AC105"/>
    <mergeCell ref="J109:N109"/>
    <mergeCell ref="L93:L94"/>
    <mergeCell ref="M93:M94"/>
    <mergeCell ref="N93:R94"/>
    <mergeCell ref="S93:S94"/>
    <mergeCell ref="T93:V93"/>
    <mergeCell ref="I99:M99"/>
    <mergeCell ref="F146:I146"/>
    <mergeCell ref="H150:J150"/>
    <mergeCell ref="L150:P150"/>
    <mergeCell ref="R150:V150"/>
    <mergeCell ref="E160:J160"/>
    <mergeCell ref="E161:J161"/>
    <mergeCell ref="C100:H100"/>
    <mergeCell ref="I100:J100"/>
    <mergeCell ref="K101:L101"/>
    <mergeCell ref="N101:O101"/>
    <mergeCell ref="P101:Q101"/>
    <mergeCell ref="V101:W101"/>
    <mergeCell ref="X101:Y101"/>
    <mergeCell ref="J102:N102"/>
    <mergeCell ref="Z67:AA67"/>
    <mergeCell ref="AE67:AH67"/>
    <mergeCell ref="AK67:AP67"/>
    <mergeCell ref="B62:G62"/>
    <mergeCell ref="H62:I62"/>
    <mergeCell ref="J63:K63"/>
    <mergeCell ref="M63:Q63"/>
    <mergeCell ref="S63:W63"/>
    <mergeCell ref="H68:L68"/>
    <mergeCell ref="R67:U67"/>
    <mergeCell ref="Z23:AE23"/>
    <mergeCell ref="AF23:AK23"/>
    <mergeCell ref="B24:G24"/>
    <mergeCell ref="H24:M24"/>
    <mergeCell ref="Z24:AE24"/>
    <mergeCell ref="AF24:AK24"/>
    <mergeCell ref="N24:S24"/>
    <mergeCell ref="T24:Y24"/>
    <mergeCell ref="N34:S34"/>
    <mergeCell ref="T34:Y39"/>
    <mergeCell ref="N35:S35"/>
    <mergeCell ref="N36:S36"/>
    <mergeCell ref="B37:G37"/>
    <mergeCell ref="H37:M37"/>
    <mergeCell ref="N37:S37"/>
    <mergeCell ref="B38:G38"/>
    <mergeCell ref="H38:M38"/>
    <mergeCell ref="N38:S38"/>
    <mergeCell ref="B34:G34"/>
    <mergeCell ref="N39:S39"/>
    <mergeCell ref="B25:G25"/>
    <mergeCell ref="H25:M25"/>
    <mergeCell ref="B26:G26"/>
    <mergeCell ref="H26:M26"/>
    <mergeCell ref="Z25:AE25"/>
    <mergeCell ref="AF25:AK25"/>
    <mergeCell ref="N26:S26"/>
    <mergeCell ref="T26:Y26"/>
    <mergeCell ref="Z26:AE26"/>
    <mergeCell ref="AF26:AK26"/>
    <mergeCell ref="N27:S27"/>
    <mergeCell ref="T27:Y27"/>
    <mergeCell ref="Z27:AE27"/>
    <mergeCell ref="AF27:AK27"/>
    <mergeCell ref="AF19:AK19"/>
    <mergeCell ref="B20:G20"/>
    <mergeCell ref="H20:M20"/>
    <mergeCell ref="N20:S20"/>
    <mergeCell ref="T20:Y20"/>
    <mergeCell ref="Z20:AE20"/>
    <mergeCell ref="AF20:AK20"/>
    <mergeCell ref="B21:G21"/>
    <mergeCell ref="H21:M21"/>
    <mergeCell ref="N21:S21"/>
    <mergeCell ref="T21:Y21"/>
    <mergeCell ref="Z21:AE21"/>
    <mergeCell ref="AF21:AK21"/>
    <mergeCell ref="T5:Y5"/>
    <mergeCell ref="T6:Y6"/>
    <mergeCell ref="B10:G11"/>
    <mergeCell ref="T10:Y10"/>
    <mergeCell ref="Z10:AE10"/>
    <mergeCell ref="AF10:AK10"/>
    <mergeCell ref="N11:S11"/>
    <mergeCell ref="T11:Y11"/>
    <mergeCell ref="Z11:AE11"/>
    <mergeCell ref="AF11:AK11"/>
    <mergeCell ref="H6:M6"/>
    <mergeCell ref="N6:S6"/>
    <mergeCell ref="B4:G5"/>
    <mergeCell ref="T4:Y4"/>
    <mergeCell ref="H4:M4"/>
    <mergeCell ref="H10:M11"/>
    <mergeCell ref="N4:S4"/>
    <mergeCell ref="N10:S10"/>
    <mergeCell ref="H5:M5"/>
    <mergeCell ref="N5:S5"/>
    <mergeCell ref="B6:G6"/>
    <mergeCell ref="N129:Q130"/>
    <mergeCell ref="K88:N88"/>
    <mergeCell ref="O64:R64"/>
    <mergeCell ref="X67:Y67"/>
    <mergeCell ref="J70:K70"/>
    <mergeCell ref="M70:Q70"/>
    <mergeCell ref="S70:W70"/>
    <mergeCell ref="I71:M71"/>
    <mergeCell ref="C74:J75"/>
    <mergeCell ref="U74:W75"/>
    <mergeCell ref="U105:X105"/>
    <mergeCell ref="K130:K131"/>
    <mergeCell ref="R130:R131"/>
    <mergeCell ref="S130:W131"/>
    <mergeCell ref="N32:S33"/>
    <mergeCell ref="T32:Y33"/>
    <mergeCell ref="B17:M17"/>
    <mergeCell ref="N17:Y17"/>
    <mergeCell ref="B13:G13"/>
    <mergeCell ref="H13:M13"/>
    <mergeCell ref="N13:S13"/>
    <mergeCell ref="T13:Y13"/>
    <mergeCell ref="Q114:T114"/>
    <mergeCell ref="V114:Y114"/>
    <mergeCell ref="N25:S25"/>
    <mergeCell ref="T25:Y25"/>
    <mergeCell ref="T23:Y23"/>
    <mergeCell ref="H69:I69"/>
    <mergeCell ref="B27:G27"/>
    <mergeCell ref="H27:M27"/>
    <mergeCell ref="B28:G28"/>
    <mergeCell ref="H28:M28"/>
    <mergeCell ref="B39:G39"/>
    <mergeCell ref="H39:M39"/>
    <mergeCell ref="B32:G33"/>
    <mergeCell ref="H32:M33"/>
    <mergeCell ref="B35:G35"/>
    <mergeCell ref="H35:M35"/>
    <mergeCell ref="Z18:AE18"/>
    <mergeCell ref="AF18:AK18"/>
    <mergeCell ref="B19:G19"/>
    <mergeCell ref="H19:M19"/>
    <mergeCell ref="N19:S19"/>
    <mergeCell ref="T19:Y19"/>
    <mergeCell ref="B29:G29"/>
    <mergeCell ref="H29:M29"/>
    <mergeCell ref="N28:S28"/>
    <mergeCell ref="T28:Y28"/>
    <mergeCell ref="Z28:AE28"/>
    <mergeCell ref="AF28:AK28"/>
    <mergeCell ref="Z29:AE29"/>
    <mergeCell ref="AF29:AK29"/>
    <mergeCell ref="B22:G22"/>
    <mergeCell ref="H22:M22"/>
    <mergeCell ref="N22:S22"/>
    <mergeCell ref="T22:Y22"/>
    <mergeCell ref="Z22:AE22"/>
    <mergeCell ref="AF22:AK22"/>
    <mergeCell ref="B23:G23"/>
    <mergeCell ref="H23:M23"/>
    <mergeCell ref="N23:S23"/>
    <mergeCell ref="Z19:AE19"/>
    <mergeCell ref="B170:D170"/>
    <mergeCell ref="B171:D171"/>
    <mergeCell ref="E152:H152"/>
    <mergeCell ref="M152:P152"/>
    <mergeCell ref="Z13:AE13"/>
    <mergeCell ref="AF13:AK13"/>
    <mergeCell ref="B12:G12"/>
    <mergeCell ref="H12:M12"/>
    <mergeCell ref="N12:S12"/>
    <mergeCell ref="T12:Y12"/>
    <mergeCell ref="Z12:AE12"/>
    <mergeCell ref="AF12:AK12"/>
    <mergeCell ref="X93:Z93"/>
    <mergeCell ref="B14:G14"/>
    <mergeCell ref="H14:M14"/>
    <mergeCell ref="N14:S14"/>
    <mergeCell ref="T14:Y14"/>
    <mergeCell ref="Z14:AE14"/>
    <mergeCell ref="AF14:AK14"/>
    <mergeCell ref="Z17:AK17"/>
    <mergeCell ref="B18:G18"/>
    <mergeCell ref="H18:M18"/>
    <mergeCell ref="N18:S18"/>
    <mergeCell ref="T18:Y1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53" r:id="rId4">
          <objectPr defaultSize="0" r:id="rId5">
            <anchor moveWithCells="1">
              <from>
                <xdr:col>2</xdr:col>
                <xdr:colOff>85725</xdr:colOff>
                <xdr:row>143</xdr:row>
                <xdr:rowOff>133350</xdr:rowOff>
              </from>
              <to>
                <xdr:col>4</xdr:col>
                <xdr:colOff>114300</xdr:colOff>
                <xdr:row>144</xdr:row>
                <xdr:rowOff>123825</xdr:rowOff>
              </to>
            </anchor>
          </objectPr>
        </oleObject>
      </mc:Choice>
      <mc:Fallback>
        <oleObject progId="Equation.3" shapeId="2453" r:id="rId4"/>
      </mc:Fallback>
    </mc:AlternateContent>
    <mc:AlternateContent xmlns:mc="http://schemas.openxmlformats.org/markup-compatibility/2006">
      <mc:Choice Requires="x14">
        <oleObject progId="Equation.DSMT4" shapeId="2454" r:id="rId6">
          <objectPr defaultSize="0" autoPict="0" r:id="rId7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31</xdr:col>
                <xdr:colOff>95250</xdr:colOff>
                <xdr:row>42</xdr:row>
                <xdr:rowOff>209550</xdr:rowOff>
              </to>
            </anchor>
          </objectPr>
        </oleObject>
      </mc:Choice>
      <mc:Fallback>
        <oleObject progId="Equation.DSMT4" shapeId="2454" r:id="rId6"/>
      </mc:Fallback>
    </mc:AlternateContent>
    <mc:AlternateContent xmlns:mc="http://schemas.openxmlformats.org/markup-compatibility/2006">
      <mc:Choice Requires="x14">
        <oleObject progId="Equation.3" shapeId="2455" r:id="rId8">
          <objectPr defaultSize="0" r:id="rId9">
            <anchor moveWithCells="1">
              <from>
                <xdr:col>4</xdr:col>
                <xdr:colOff>104775</xdr:colOff>
                <xdr:row>82</xdr:row>
                <xdr:rowOff>38100</xdr:rowOff>
              </from>
              <to>
                <xdr:col>6</xdr:col>
                <xdr:colOff>95250</xdr:colOff>
                <xdr:row>83</xdr:row>
                <xdr:rowOff>180975</xdr:rowOff>
              </to>
            </anchor>
          </objectPr>
        </oleObject>
      </mc:Choice>
      <mc:Fallback>
        <oleObject progId="Equation.3" shapeId="2455" r:id="rId8"/>
      </mc:Fallback>
    </mc:AlternateContent>
    <mc:AlternateContent xmlns:mc="http://schemas.openxmlformats.org/markup-compatibility/2006">
      <mc:Choice Requires="x14">
        <oleObject progId="Equation.3" shapeId="2456" r:id="rId10">
          <objectPr defaultSize="0" r:id="rId11">
            <anchor moveWithCells="1">
              <from>
                <xdr:col>9</xdr:col>
                <xdr:colOff>9525</xdr:colOff>
                <xdr:row>103</xdr:row>
                <xdr:rowOff>200025</xdr:rowOff>
              </from>
              <to>
                <xdr:col>19</xdr:col>
                <xdr:colOff>19050</xdr:colOff>
                <xdr:row>105</xdr:row>
                <xdr:rowOff>0</xdr:rowOff>
              </to>
            </anchor>
          </objectPr>
        </oleObject>
      </mc:Choice>
      <mc:Fallback>
        <oleObject progId="Equation.3" shapeId="2456" r:id="rId10"/>
      </mc:Fallback>
    </mc:AlternateContent>
    <mc:AlternateContent xmlns:mc="http://schemas.openxmlformats.org/markup-compatibility/2006">
      <mc:Choice Requires="x14">
        <oleObject progId="Equation.3" shapeId="2457" r:id="rId12">
          <objectPr defaultSize="0" r:id="rId13">
            <anchor moveWithCells="1">
              <from>
                <xdr:col>19</xdr:col>
                <xdr:colOff>38100</xdr:colOff>
                <xdr:row>103</xdr:row>
                <xdr:rowOff>200025</xdr:rowOff>
              </from>
              <to>
                <xdr:col>39</xdr:col>
                <xdr:colOff>104775</xdr:colOff>
                <xdr:row>105</xdr:row>
                <xdr:rowOff>0</xdr:rowOff>
              </to>
            </anchor>
          </objectPr>
        </oleObject>
      </mc:Choice>
      <mc:Fallback>
        <oleObject progId="Equation.3" shapeId="2457" r:id="rId12"/>
      </mc:Fallback>
    </mc:AlternateContent>
    <mc:AlternateContent xmlns:mc="http://schemas.openxmlformats.org/markup-compatibility/2006">
      <mc:Choice Requires="x14">
        <oleObject progId="Equation.3" shapeId="2458" r:id="rId14">
          <objectPr defaultSize="0" r:id="rId15">
            <anchor moveWithCells="1">
              <from>
                <xdr:col>9</xdr:col>
                <xdr:colOff>95250</xdr:colOff>
                <xdr:row>58</xdr:row>
                <xdr:rowOff>38100</xdr:rowOff>
              </from>
              <to>
                <xdr:col>13</xdr:col>
                <xdr:colOff>123825</xdr:colOff>
                <xdr:row>59</xdr:row>
                <xdr:rowOff>200025</xdr:rowOff>
              </to>
            </anchor>
          </objectPr>
        </oleObject>
      </mc:Choice>
      <mc:Fallback>
        <oleObject progId="Equation.3" shapeId="2458" r:id="rId14"/>
      </mc:Fallback>
    </mc:AlternateContent>
    <mc:AlternateContent xmlns:mc="http://schemas.openxmlformats.org/markup-compatibility/2006">
      <mc:Choice Requires="x14">
        <oleObject progId="Equation.3" shapeId="2459" r:id="rId16">
          <objectPr defaultSize="0" r:id="rId17">
            <anchor moveWithCells="1">
              <from>
                <xdr:col>15</xdr:col>
                <xdr:colOff>133350</xdr:colOff>
                <xdr:row>58</xdr:row>
                <xdr:rowOff>219075</xdr:rowOff>
              </from>
              <to>
                <xdr:col>17</xdr:col>
                <xdr:colOff>123825</xdr:colOff>
                <xdr:row>60</xdr:row>
                <xdr:rowOff>0</xdr:rowOff>
              </to>
            </anchor>
          </objectPr>
        </oleObject>
      </mc:Choice>
      <mc:Fallback>
        <oleObject progId="Equation.3" shapeId="2459" r:id="rId16"/>
      </mc:Fallback>
    </mc:AlternateContent>
    <mc:AlternateContent xmlns:mc="http://schemas.openxmlformats.org/markup-compatibility/2006">
      <mc:Choice Requires="x14">
        <oleObject progId="Equation.3" shapeId="2460" r:id="rId18">
          <objectPr defaultSize="0" r:id="rId19">
            <anchor moveWithCells="1">
              <from>
                <xdr:col>5</xdr:col>
                <xdr:colOff>47625</xdr:colOff>
                <xdr:row>124</xdr:row>
                <xdr:rowOff>38100</xdr:rowOff>
              </from>
              <to>
                <xdr:col>11</xdr:col>
                <xdr:colOff>9525</xdr:colOff>
                <xdr:row>125</xdr:row>
                <xdr:rowOff>200025</xdr:rowOff>
              </to>
            </anchor>
          </objectPr>
        </oleObject>
      </mc:Choice>
      <mc:Fallback>
        <oleObject progId="Equation.3" shapeId="2460" r:id="rId18"/>
      </mc:Fallback>
    </mc:AlternateContent>
    <mc:AlternateContent xmlns:mc="http://schemas.openxmlformats.org/markup-compatibility/2006">
      <mc:Choice Requires="x14">
        <oleObject progId="Equation.3" shapeId="2461" r:id="rId20">
          <objectPr defaultSize="0" r:id="rId21">
            <anchor moveWithCells="1">
              <from>
                <xdr:col>13</xdr:col>
                <xdr:colOff>9525</xdr:colOff>
                <xdr:row>125</xdr:row>
                <xdr:rowOff>9525</xdr:rowOff>
              </from>
              <to>
                <xdr:col>15</xdr:col>
                <xdr:colOff>0</xdr:colOff>
                <xdr:row>126</xdr:row>
                <xdr:rowOff>0</xdr:rowOff>
              </to>
            </anchor>
          </objectPr>
        </oleObject>
      </mc:Choice>
      <mc:Fallback>
        <oleObject progId="Equation.3" shapeId="2461" r:id="rId20"/>
      </mc:Fallback>
    </mc:AlternateContent>
    <mc:AlternateContent xmlns:mc="http://schemas.openxmlformats.org/markup-compatibility/2006">
      <mc:Choice Requires="x14">
        <oleObject progId="Equation.3" shapeId="2462" r:id="rId22">
          <objectPr defaultSize="0" r:id="rId23">
            <anchor moveWithCells="1">
              <from>
                <xdr:col>5</xdr:col>
                <xdr:colOff>47625</xdr:colOff>
                <xdr:row>115</xdr:row>
                <xdr:rowOff>28575</xdr:rowOff>
              </from>
              <to>
                <xdr:col>10</xdr:col>
                <xdr:colOff>9525</xdr:colOff>
                <xdr:row>116</xdr:row>
                <xdr:rowOff>171450</xdr:rowOff>
              </to>
            </anchor>
          </objectPr>
        </oleObject>
      </mc:Choice>
      <mc:Fallback>
        <oleObject progId="Equation.3" shapeId="2462" r:id="rId22"/>
      </mc:Fallback>
    </mc:AlternateContent>
    <mc:AlternateContent xmlns:mc="http://schemas.openxmlformats.org/markup-compatibility/2006">
      <mc:Choice Requires="x14">
        <oleObject progId="Equation.3" shapeId="2463" r:id="rId24">
          <objectPr defaultSize="0" r:id="rId25">
            <anchor moveWithCells="1">
              <from>
                <xdr:col>20</xdr:col>
                <xdr:colOff>57150</xdr:colOff>
                <xdr:row>104</xdr:row>
                <xdr:rowOff>0</xdr:rowOff>
              </from>
              <to>
                <xdr:col>24</xdr:col>
                <xdr:colOff>9525</xdr:colOff>
                <xdr:row>104</xdr:row>
                <xdr:rowOff>219075</xdr:rowOff>
              </to>
            </anchor>
          </objectPr>
        </oleObject>
      </mc:Choice>
      <mc:Fallback>
        <oleObject progId="Equation.3" shapeId="2463" r:id="rId24"/>
      </mc:Fallback>
    </mc:AlternateContent>
    <mc:AlternateContent xmlns:mc="http://schemas.openxmlformats.org/markup-compatibility/2006">
      <mc:Choice Requires="x14">
        <oleObject progId="Equation.3" shapeId="2464" r:id="rId26">
          <objectPr defaultSize="0" r:id="rId27">
            <anchor moveWithCells="1">
              <from>
                <xdr:col>25</xdr:col>
                <xdr:colOff>19050</xdr:colOff>
                <xdr:row>104</xdr:row>
                <xdr:rowOff>0</xdr:rowOff>
              </from>
              <to>
                <xdr:col>29</xdr:col>
                <xdr:colOff>47625</xdr:colOff>
                <xdr:row>104</xdr:row>
                <xdr:rowOff>219075</xdr:rowOff>
              </to>
            </anchor>
          </objectPr>
        </oleObject>
      </mc:Choice>
      <mc:Fallback>
        <oleObject progId="Equation.3" shapeId="2464" r:id="rId26"/>
      </mc:Fallback>
    </mc:AlternateContent>
    <mc:AlternateContent xmlns:mc="http://schemas.openxmlformats.org/markup-compatibility/2006">
      <mc:Choice Requires="x14">
        <oleObject progId="Equation.3" shapeId="2465" r:id="rId28">
          <objectPr defaultSize="0" r:id="rId29">
            <anchor moveWithCells="1">
              <from>
                <xdr:col>35</xdr:col>
                <xdr:colOff>57150</xdr:colOff>
                <xdr:row>104</xdr:row>
                <xdr:rowOff>0</xdr:rowOff>
              </from>
              <to>
                <xdr:col>39</xdr:col>
                <xdr:colOff>9525</xdr:colOff>
                <xdr:row>104</xdr:row>
                <xdr:rowOff>219075</xdr:rowOff>
              </to>
            </anchor>
          </objectPr>
        </oleObject>
      </mc:Choice>
      <mc:Fallback>
        <oleObject progId="Equation.3" shapeId="2465" r:id="rId28"/>
      </mc:Fallback>
    </mc:AlternateContent>
    <mc:AlternateContent xmlns:mc="http://schemas.openxmlformats.org/markup-compatibility/2006">
      <mc:Choice Requires="x14">
        <oleObject progId="Equation.3" shapeId="2466" r:id="rId30">
          <objectPr defaultSize="0" r:id="rId31">
            <anchor moveWithCells="1">
              <from>
                <xdr:col>5</xdr:col>
                <xdr:colOff>19050</xdr:colOff>
                <xdr:row>112</xdr:row>
                <xdr:rowOff>200025</xdr:rowOff>
              </from>
              <to>
                <xdr:col>15</xdr:col>
                <xdr:colOff>28575</xdr:colOff>
                <xdr:row>114</xdr:row>
                <xdr:rowOff>0</xdr:rowOff>
              </to>
            </anchor>
          </objectPr>
        </oleObject>
      </mc:Choice>
      <mc:Fallback>
        <oleObject progId="Equation.3" shapeId="2466" r:id="rId30"/>
      </mc:Fallback>
    </mc:AlternateContent>
    <mc:AlternateContent xmlns:mc="http://schemas.openxmlformats.org/markup-compatibility/2006">
      <mc:Choice Requires="x14">
        <oleObject progId="Equation.3" shapeId="2467" r:id="rId32">
          <objectPr defaultSize="0" r:id="rId33">
            <anchor moveWithCells="1">
              <from>
                <xdr:col>15</xdr:col>
                <xdr:colOff>47625</xdr:colOff>
                <xdr:row>112</xdr:row>
                <xdr:rowOff>200025</xdr:rowOff>
              </from>
              <to>
                <xdr:col>26</xdr:col>
                <xdr:colOff>0</xdr:colOff>
                <xdr:row>114</xdr:row>
                <xdr:rowOff>19050</xdr:rowOff>
              </to>
            </anchor>
          </objectPr>
        </oleObject>
      </mc:Choice>
      <mc:Fallback>
        <oleObject progId="Equation.3" shapeId="2467" r:id="rId32"/>
      </mc:Fallback>
    </mc:AlternateContent>
    <mc:AlternateContent xmlns:mc="http://schemas.openxmlformats.org/markup-compatibility/2006">
      <mc:Choice Requires="x14">
        <oleObject progId="Equation.3" shapeId="2468" r:id="rId34">
          <objectPr defaultSize="0" r:id="rId29">
            <anchor moveWithCells="1">
              <from>
                <xdr:col>16</xdr:col>
                <xdr:colOff>47625</xdr:colOff>
                <xdr:row>113</xdr:row>
                <xdr:rowOff>0</xdr:rowOff>
              </from>
              <to>
                <xdr:col>20</xdr:col>
                <xdr:colOff>0</xdr:colOff>
                <xdr:row>113</xdr:row>
                <xdr:rowOff>219075</xdr:rowOff>
              </to>
            </anchor>
          </objectPr>
        </oleObject>
      </mc:Choice>
      <mc:Fallback>
        <oleObject progId="Equation.3" shapeId="2468" r:id="rId34"/>
      </mc:Fallback>
    </mc:AlternateContent>
    <mc:AlternateContent xmlns:mc="http://schemas.openxmlformats.org/markup-compatibility/2006">
      <mc:Choice Requires="x14">
        <oleObject progId="Equation.3" shapeId="2469" r:id="rId35">
          <objectPr defaultSize="0" r:id="rId36">
            <anchor moveWithCells="1">
              <from>
                <xdr:col>21</xdr:col>
                <xdr:colOff>0</xdr:colOff>
                <xdr:row>113</xdr:row>
                <xdr:rowOff>0</xdr:rowOff>
              </from>
              <to>
                <xdr:col>25</xdr:col>
                <xdr:colOff>28575</xdr:colOff>
                <xdr:row>113</xdr:row>
                <xdr:rowOff>219075</xdr:rowOff>
              </to>
            </anchor>
          </objectPr>
        </oleObject>
      </mc:Choice>
      <mc:Fallback>
        <oleObject progId="Equation.3" shapeId="2469" r:id="rId35"/>
      </mc:Fallback>
    </mc:AlternateContent>
    <mc:AlternateContent xmlns:mc="http://schemas.openxmlformats.org/markup-compatibility/2006">
      <mc:Choice Requires="x14">
        <oleObject progId="Equation.3" shapeId="2470" r:id="rId37">
          <objectPr defaultSize="0" r:id="rId38">
            <anchor moveWithCells="1">
              <from>
                <xdr:col>4</xdr:col>
                <xdr:colOff>114300</xdr:colOff>
                <xdr:row>118</xdr:row>
                <xdr:rowOff>38100</xdr:rowOff>
              </from>
              <to>
                <xdr:col>10</xdr:col>
                <xdr:colOff>9525</xdr:colOff>
                <xdr:row>119</xdr:row>
                <xdr:rowOff>200025</xdr:rowOff>
              </to>
            </anchor>
          </objectPr>
        </oleObject>
      </mc:Choice>
      <mc:Fallback>
        <oleObject progId="Equation.3" shapeId="2470" r:id="rId37"/>
      </mc:Fallback>
    </mc:AlternateContent>
    <mc:AlternateContent xmlns:mc="http://schemas.openxmlformats.org/markup-compatibility/2006">
      <mc:Choice Requires="x14">
        <oleObject progId="Equation.3" shapeId="2471" r:id="rId39">
          <objectPr defaultSize="0" r:id="rId40">
            <anchor moveWithCells="1">
              <from>
                <xdr:col>12</xdr:col>
                <xdr:colOff>0</xdr:colOff>
                <xdr:row>119</xdr:row>
                <xdr:rowOff>0</xdr:rowOff>
              </from>
              <to>
                <xdr:col>13</xdr:col>
                <xdr:colOff>142875</xdr:colOff>
                <xdr:row>119</xdr:row>
                <xdr:rowOff>219075</xdr:rowOff>
              </to>
            </anchor>
          </objectPr>
        </oleObject>
      </mc:Choice>
      <mc:Fallback>
        <oleObject progId="Equation.3" shapeId="2471" r:id="rId39"/>
      </mc:Fallback>
    </mc:AlternateContent>
    <mc:AlternateContent xmlns:mc="http://schemas.openxmlformats.org/markup-compatibility/2006">
      <mc:Choice Requires="x14">
        <oleObject progId="Equation.3" shapeId="2472" r:id="rId41">
          <objectPr defaultSize="0" r:id="rId42">
            <anchor moveWithCells="1">
              <from>
                <xdr:col>5</xdr:col>
                <xdr:colOff>38100</xdr:colOff>
                <xdr:row>128</xdr:row>
                <xdr:rowOff>76200</xdr:rowOff>
              </from>
              <to>
                <xdr:col>10</xdr:col>
                <xdr:colOff>0</xdr:colOff>
                <xdr:row>130</xdr:row>
                <xdr:rowOff>200025</xdr:rowOff>
              </to>
            </anchor>
          </objectPr>
        </oleObject>
      </mc:Choice>
      <mc:Fallback>
        <oleObject progId="Equation.3" shapeId="2472" r:id="rId41"/>
      </mc:Fallback>
    </mc:AlternateContent>
    <mc:AlternateContent xmlns:mc="http://schemas.openxmlformats.org/markup-compatibility/2006">
      <mc:Choice Requires="x14">
        <oleObject progId="Equation.3" shapeId="2473" r:id="rId43">
          <objectPr defaultSize="0" r:id="rId21">
            <anchor moveWithCells="1">
              <from>
                <xdr:col>13</xdr:col>
                <xdr:colOff>9525</xdr:colOff>
                <xdr:row>130</xdr:row>
                <xdr:rowOff>9525</xdr:rowOff>
              </from>
              <to>
                <xdr:col>15</xdr:col>
                <xdr:colOff>0</xdr:colOff>
                <xdr:row>131</xdr:row>
                <xdr:rowOff>0</xdr:rowOff>
              </to>
            </anchor>
          </objectPr>
        </oleObject>
      </mc:Choice>
      <mc:Fallback>
        <oleObject progId="Equation.3" shapeId="2473" r:id="rId43"/>
      </mc:Fallback>
    </mc:AlternateContent>
    <mc:AlternateContent xmlns:mc="http://schemas.openxmlformats.org/markup-compatibility/2006">
      <mc:Choice Requires="x14">
        <oleObject progId="Equation.3" shapeId="2474" r:id="rId44">
          <objectPr defaultSize="0" r:id="rId45">
            <anchor moveWithCells="1">
              <from>
                <xdr:col>5</xdr:col>
                <xdr:colOff>104775</xdr:colOff>
                <xdr:row>137</xdr:row>
                <xdr:rowOff>9525</xdr:rowOff>
              </from>
              <to>
                <xdr:col>7</xdr:col>
                <xdr:colOff>133350</xdr:colOff>
                <xdr:row>137</xdr:row>
                <xdr:rowOff>209550</xdr:rowOff>
              </to>
            </anchor>
          </objectPr>
        </oleObject>
      </mc:Choice>
      <mc:Fallback>
        <oleObject progId="Equation.3" shapeId="2474" r:id="rId44"/>
      </mc:Fallback>
    </mc:AlternateContent>
    <mc:AlternateContent xmlns:mc="http://schemas.openxmlformats.org/markup-compatibility/2006">
      <mc:Choice Requires="x14">
        <oleObject progId="Equation.3" shapeId="2475" r:id="rId46">
          <objectPr defaultSize="0" r:id="rId47">
            <anchor moveWithCells="1">
              <from>
                <xdr:col>17</xdr:col>
                <xdr:colOff>28575</xdr:colOff>
                <xdr:row>124</xdr:row>
                <xdr:rowOff>123825</xdr:rowOff>
              </from>
              <to>
                <xdr:col>18</xdr:col>
                <xdr:colOff>104775</xdr:colOff>
                <xdr:row>125</xdr:row>
                <xdr:rowOff>85725</xdr:rowOff>
              </to>
            </anchor>
          </objectPr>
        </oleObject>
      </mc:Choice>
      <mc:Fallback>
        <oleObject progId="Equation.3" shapeId="2475" r:id="rId46"/>
      </mc:Fallback>
    </mc:AlternateContent>
    <mc:AlternateContent xmlns:mc="http://schemas.openxmlformats.org/markup-compatibility/2006">
      <mc:Choice Requires="x14">
        <oleObject progId="Equation.3" shapeId="2476" r:id="rId48">
          <objectPr defaultSize="0" r:id="rId47">
            <anchor moveWithCells="1">
              <from>
                <xdr:col>5</xdr:col>
                <xdr:colOff>47625</xdr:colOff>
                <xdr:row>123</xdr:row>
                <xdr:rowOff>9525</xdr:rowOff>
              </from>
              <to>
                <xdr:col>6</xdr:col>
                <xdr:colOff>123825</xdr:colOff>
                <xdr:row>123</xdr:row>
                <xdr:rowOff>209550</xdr:rowOff>
              </to>
            </anchor>
          </objectPr>
        </oleObject>
      </mc:Choice>
      <mc:Fallback>
        <oleObject progId="Equation.3" shapeId="2476" r:id="rId48"/>
      </mc:Fallback>
    </mc:AlternateContent>
    <mc:AlternateContent xmlns:mc="http://schemas.openxmlformats.org/markup-compatibility/2006">
      <mc:Choice Requires="x14">
        <oleObject progId="Equation.3" shapeId="2477" r:id="rId49">
          <objectPr defaultSize="0" r:id="rId50">
            <anchor moveWithCells="1">
              <from>
                <xdr:col>7</xdr:col>
                <xdr:colOff>123825</xdr:colOff>
                <xdr:row>65</xdr:row>
                <xdr:rowOff>200025</xdr:rowOff>
              </from>
              <to>
                <xdr:col>15</xdr:col>
                <xdr:colOff>133350</xdr:colOff>
                <xdr:row>67</xdr:row>
                <xdr:rowOff>0</xdr:rowOff>
              </to>
            </anchor>
          </objectPr>
        </oleObject>
      </mc:Choice>
      <mc:Fallback>
        <oleObject progId="Equation.3" shapeId="2477" r:id="rId49"/>
      </mc:Fallback>
    </mc:AlternateContent>
    <mc:AlternateContent xmlns:mc="http://schemas.openxmlformats.org/markup-compatibility/2006">
      <mc:Choice Requires="x14">
        <oleObject progId="Equation.3" shapeId="2478" r:id="rId51">
          <objectPr defaultSize="0" r:id="rId52">
            <anchor moveWithCells="1">
              <from>
                <xdr:col>16</xdr:col>
                <xdr:colOff>38100</xdr:colOff>
                <xdr:row>65</xdr:row>
                <xdr:rowOff>200025</xdr:rowOff>
              </from>
              <to>
                <xdr:col>35</xdr:col>
                <xdr:colOff>66675</xdr:colOff>
                <xdr:row>67</xdr:row>
                <xdr:rowOff>9525</xdr:rowOff>
              </to>
            </anchor>
          </objectPr>
        </oleObject>
      </mc:Choice>
      <mc:Fallback>
        <oleObject progId="Equation.3" shapeId="2478" r:id="rId51"/>
      </mc:Fallback>
    </mc:AlternateContent>
    <mc:AlternateContent xmlns:mc="http://schemas.openxmlformats.org/markup-compatibility/2006">
      <mc:Choice Requires="x14">
        <oleObject progId="Equation.3" shapeId="2479" r:id="rId53">
          <objectPr defaultSize="0" r:id="rId54">
            <anchor moveWithCells="1">
              <from>
                <xdr:col>9</xdr:col>
                <xdr:colOff>47625</xdr:colOff>
                <xdr:row>72</xdr:row>
                <xdr:rowOff>219075</xdr:rowOff>
              </from>
              <to>
                <xdr:col>18</xdr:col>
                <xdr:colOff>123825</xdr:colOff>
                <xdr:row>75</xdr:row>
                <xdr:rowOff>0</xdr:rowOff>
              </to>
            </anchor>
          </objectPr>
        </oleObject>
      </mc:Choice>
      <mc:Fallback>
        <oleObject progId="Equation.3" shapeId="2479" r:id="rId53"/>
      </mc:Fallback>
    </mc:AlternateContent>
    <mc:AlternateContent xmlns:mc="http://schemas.openxmlformats.org/markup-compatibility/2006">
      <mc:Choice Requires="x14">
        <oleObject progId="Equation.3" shapeId="2480" r:id="rId55">
          <objectPr defaultSize="0" r:id="rId56">
            <anchor moveWithCells="1">
              <from>
                <xdr:col>19</xdr:col>
                <xdr:colOff>0</xdr:colOff>
                <xdr:row>73</xdr:row>
                <xdr:rowOff>85725</xdr:rowOff>
              </from>
              <to>
                <xdr:col>29</xdr:col>
                <xdr:colOff>76200</xdr:colOff>
                <xdr:row>74</xdr:row>
                <xdr:rowOff>114300</xdr:rowOff>
              </to>
            </anchor>
          </objectPr>
        </oleObject>
      </mc:Choice>
      <mc:Fallback>
        <oleObject progId="Equation.3" shapeId="2480" r:id="rId55"/>
      </mc:Fallback>
    </mc:AlternateContent>
    <mc:AlternateContent xmlns:mc="http://schemas.openxmlformats.org/markup-compatibility/2006">
      <mc:Choice Requires="x14">
        <oleObject progId="Equation.3" shapeId="2481" r:id="rId57">
          <objectPr defaultSize="0" r:id="rId58">
            <anchor moveWithCells="1">
              <from>
                <xdr:col>10</xdr:col>
                <xdr:colOff>9525</xdr:colOff>
                <xdr:row>89</xdr:row>
                <xdr:rowOff>219075</xdr:rowOff>
              </from>
              <to>
                <xdr:col>30</xdr:col>
                <xdr:colOff>85725</xdr:colOff>
                <xdr:row>92</xdr:row>
                <xdr:rowOff>0</xdr:rowOff>
              </to>
            </anchor>
          </objectPr>
        </oleObject>
      </mc:Choice>
      <mc:Fallback>
        <oleObject progId="Equation.3" shapeId="2481" r:id="rId57"/>
      </mc:Fallback>
    </mc:AlternateContent>
    <mc:AlternateContent xmlns:mc="http://schemas.openxmlformats.org/markup-compatibility/2006">
      <mc:Choice Requires="x14">
        <oleObject progId="Equation.3" shapeId="2482" r:id="rId59">
          <objectPr defaultSize="0" r:id="rId60">
            <anchor moveWithCells="1">
              <from>
                <xdr:col>10</xdr:col>
                <xdr:colOff>19050</xdr:colOff>
                <xdr:row>97</xdr:row>
                <xdr:rowOff>9525</xdr:rowOff>
              </from>
              <to>
                <xdr:col>11</xdr:col>
                <xdr:colOff>142875</xdr:colOff>
                <xdr:row>97</xdr:row>
                <xdr:rowOff>209550</xdr:rowOff>
              </to>
            </anchor>
          </objectPr>
        </oleObject>
      </mc:Choice>
      <mc:Fallback>
        <oleObject progId="Equation.3" shapeId="2482" r:id="rId59"/>
      </mc:Fallback>
    </mc:AlternateContent>
    <mc:AlternateContent xmlns:mc="http://schemas.openxmlformats.org/markup-compatibility/2006">
      <mc:Choice Requires="x14">
        <oleObject progId="Equation.3" shapeId="2483" r:id="rId61">
          <objectPr defaultSize="0" r:id="rId27">
            <anchor moveWithCells="1">
              <from>
                <xdr:col>30</xdr:col>
                <xdr:colOff>19050</xdr:colOff>
                <xdr:row>104</xdr:row>
                <xdr:rowOff>0</xdr:rowOff>
              </from>
              <to>
                <xdr:col>34</xdr:col>
                <xdr:colOff>47625</xdr:colOff>
                <xdr:row>104</xdr:row>
                <xdr:rowOff>219075</xdr:rowOff>
              </to>
            </anchor>
          </objectPr>
        </oleObject>
      </mc:Choice>
      <mc:Fallback>
        <oleObject progId="Equation.3" shapeId="2483" r:id="rId61"/>
      </mc:Fallback>
    </mc:AlternateContent>
    <mc:AlternateContent xmlns:mc="http://schemas.openxmlformats.org/markup-compatibility/2006">
      <mc:Choice Requires="x14">
        <oleObject progId="Equation.3" shapeId="2484" r:id="rId62">
          <objectPr defaultSize="0" r:id="rId27">
            <anchor moveWithCells="1">
              <from>
                <xdr:col>17</xdr:col>
                <xdr:colOff>9525</xdr:colOff>
                <xdr:row>65</xdr:row>
                <xdr:rowOff>219075</xdr:rowOff>
              </from>
              <to>
                <xdr:col>21</xdr:col>
                <xdr:colOff>38100</xdr:colOff>
                <xdr:row>66</xdr:row>
                <xdr:rowOff>209550</xdr:rowOff>
              </to>
            </anchor>
          </objectPr>
        </oleObject>
      </mc:Choice>
      <mc:Fallback>
        <oleObject progId="Equation.3" shapeId="2484" r:id="rId62"/>
      </mc:Fallback>
    </mc:AlternateContent>
    <mc:AlternateContent xmlns:mc="http://schemas.openxmlformats.org/markup-compatibility/2006">
      <mc:Choice Requires="x14">
        <oleObject progId="Equation.3" shapeId="2485" r:id="rId63">
          <objectPr defaultSize="0" r:id="rId64">
            <anchor moveWithCells="1">
              <from>
                <xdr:col>22</xdr:col>
                <xdr:colOff>95250</xdr:colOff>
                <xdr:row>65</xdr:row>
                <xdr:rowOff>219075</xdr:rowOff>
              </from>
              <to>
                <xdr:col>28</xdr:col>
                <xdr:colOff>123825</xdr:colOff>
                <xdr:row>66</xdr:row>
                <xdr:rowOff>209550</xdr:rowOff>
              </to>
            </anchor>
          </objectPr>
        </oleObject>
      </mc:Choice>
      <mc:Fallback>
        <oleObject progId="Equation.3" shapeId="2485" r:id="rId63"/>
      </mc:Fallback>
    </mc:AlternateContent>
    <mc:AlternateContent xmlns:mc="http://schemas.openxmlformats.org/markup-compatibility/2006">
      <mc:Choice Requires="x14">
        <oleObject progId="Equation.3" shapeId="2486" r:id="rId65">
          <objectPr defaultSize="0" r:id="rId27">
            <anchor moveWithCells="1">
              <from>
                <xdr:col>30</xdr:col>
                <xdr:colOff>9525</xdr:colOff>
                <xdr:row>65</xdr:row>
                <xdr:rowOff>219075</xdr:rowOff>
              </from>
              <to>
                <xdr:col>34</xdr:col>
                <xdr:colOff>38100</xdr:colOff>
                <xdr:row>66</xdr:row>
                <xdr:rowOff>209550</xdr:rowOff>
              </to>
            </anchor>
          </objectPr>
        </oleObject>
      </mc:Choice>
      <mc:Fallback>
        <oleObject progId="Equation.3" shapeId="2486" r:id="rId65"/>
      </mc:Fallback>
    </mc:AlternateContent>
    <mc:AlternateContent xmlns:mc="http://schemas.openxmlformats.org/markup-compatibility/2006">
      <mc:Choice Requires="x14">
        <oleObject progId="Equation.DSMT4" shapeId="2487" r:id="rId66">
          <objectPr defaultSize="0" r:id="rId67">
            <anchor moveWithCells="1">
              <from>
                <xdr:col>2</xdr:col>
                <xdr:colOff>28575</xdr:colOff>
                <xdr:row>139</xdr:row>
                <xdr:rowOff>200025</xdr:rowOff>
              </from>
              <to>
                <xdr:col>8</xdr:col>
                <xdr:colOff>66675</xdr:colOff>
                <xdr:row>141</xdr:row>
                <xdr:rowOff>38100</xdr:rowOff>
              </to>
            </anchor>
          </objectPr>
        </oleObject>
      </mc:Choice>
      <mc:Fallback>
        <oleObject progId="Equation.DSMT4" shapeId="2487" r:id="rId66"/>
      </mc:Fallback>
    </mc:AlternateContent>
    <mc:AlternateContent xmlns:mc="http://schemas.openxmlformats.org/markup-compatibility/2006">
      <mc:Choice Requires="x14">
        <oleObject progId="Equation.3" shapeId="2488" r:id="rId68">
          <objectPr defaultSize="0" r:id="rId33">
            <anchor moveWithCells="1">
              <from>
                <xdr:col>9</xdr:col>
                <xdr:colOff>28575</xdr:colOff>
                <xdr:row>139</xdr:row>
                <xdr:rowOff>209550</xdr:rowOff>
              </from>
              <to>
                <xdr:col>19</xdr:col>
                <xdr:colOff>133350</xdr:colOff>
                <xdr:row>141</xdr:row>
                <xdr:rowOff>28575</xdr:rowOff>
              </to>
            </anchor>
          </objectPr>
        </oleObject>
      </mc:Choice>
      <mc:Fallback>
        <oleObject progId="Equation.3" shapeId="2488" r:id="rId68"/>
      </mc:Fallback>
    </mc:AlternateContent>
    <mc:AlternateContent xmlns:mc="http://schemas.openxmlformats.org/markup-compatibility/2006">
      <mc:Choice Requires="x14">
        <oleObject progId="Equation.3" shapeId="2489" r:id="rId69">
          <objectPr defaultSize="0" r:id="rId36">
            <anchor moveWithCells="1">
              <from>
                <xdr:col>15</xdr:col>
                <xdr:colOff>0</xdr:colOff>
                <xdr:row>140</xdr:row>
                <xdr:rowOff>0</xdr:rowOff>
              </from>
              <to>
                <xdr:col>19</xdr:col>
                <xdr:colOff>28575</xdr:colOff>
                <xdr:row>140</xdr:row>
                <xdr:rowOff>219075</xdr:rowOff>
              </to>
            </anchor>
          </objectPr>
        </oleObject>
      </mc:Choice>
      <mc:Fallback>
        <oleObject progId="Equation.3" shapeId="2489" r:id="rId69"/>
      </mc:Fallback>
    </mc:AlternateContent>
    <mc:AlternateContent xmlns:mc="http://schemas.openxmlformats.org/markup-compatibility/2006">
      <mc:Choice Requires="x14">
        <oleObject progId="Equation.3" shapeId="2490" r:id="rId70">
          <objectPr defaultSize="0" r:id="rId36">
            <anchor moveWithCells="1">
              <from>
                <xdr:col>10</xdr:col>
                <xdr:colOff>0</xdr:colOff>
                <xdr:row>140</xdr:row>
                <xdr:rowOff>0</xdr:rowOff>
              </from>
              <to>
                <xdr:col>14</xdr:col>
                <xdr:colOff>28575</xdr:colOff>
                <xdr:row>140</xdr:row>
                <xdr:rowOff>219075</xdr:rowOff>
              </to>
            </anchor>
          </objectPr>
        </oleObject>
      </mc:Choice>
      <mc:Fallback>
        <oleObject progId="Equation.3" shapeId="2490" r:id="rId70"/>
      </mc:Fallback>
    </mc:AlternateContent>
    <mc:AlternateContent xmlns:mc="http://schemas.openxmlformats.org/markup-compatibility/2006">
      <mc:Choice Requires="x14">
        <oleObject progId="Equation.3" shapeId="2491" r:id="rId71">
          <objectPr defaultSize="0" r:id="rId72">
            <anchor moveWithCells="1">
              <from>
                <xdr:col>5</xdr:col>
                <xdr:colOff>19050</xdr:colOff>
                <xdr:row>142</xdr:row>
                <xdr:rowOff>209550</xdr:rowOff>
              </from>
              <to>
                <xdr:col>9</xdr:col>
                <xdr:colOff>47625</xdr:colOff>
                <xdr:row>143</xdr:row>
                <xdr:rowOff>200025</xdr:rowOff>
              </to>
            </anchor>
          </objectPr>
        </oleObject>
      </mc:Choice>
      <mc:Fallback>
        <oleObject progId="Equation.3" shapeId="2491" r:id="rId71"/>
      </mc:Fallback>
    </mc:AlternateContent>
    <mc:AlternateContent xmlns:mc="http://schemas.openxmlformats.org/markup-compatibility/2006">
      <mc:Choice Requires="x14">
        <oleObject progId="Equation.3" shapeId="2492" r:id="rId73">
          <objectPr defaultSize="0" r:id="rId72">
            <anchor moveWithCells="1">
              <from>
                <xdr:col>5</xdr:col>
                <xdr:colOff>19050</xdr:colOff>
                <xdr:row>144</xdr:row>
                <xdr:rowOff>0</xdr:rowOff>
              </from>
              <to>
                <xdr:col>9</xdr:col>
                <xdr:colOff>47625</xdr:colOff>
                <xdr:row>145</xdr:row>
                <xdr:rowOff>0</xdr:rowOff>
              </to>
            </anchor>
          </objectPr>
        </oleObject>
      </mc:Choice>
      <mc:Fallback>
        <oleObject progId="Equation.3" shapeId="2492" r:id="rId7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Q173"/>
  <sheetViews>
    <sheetView showGridLines="0" zoomScaleNormal="100" workbookViewId="0"/>
  </sheetViews>
  <sheetFormatPr defaultColWidth="10" defaultRowHeight="18" customHeight="1"/>
  <cols>
    <col min="1" max="1" width="2.88671875" style="46" customWidth="1"/>
    <col min="2" max="22" width="10" style="46"/>
    <col min="23" max="24" width="10" style="46" customWidth="1"/>
    <col min="25" max="27" width="10" style="46"/>
    <col min="28" max="28" width="10" style="109"/>
    <col min="29" max="16384" width="10" style="46"/>
  </cols>
  <sheetData>
    <row r="1" spans="1:54" ht="18" customHeight="1">
      <c r="A1" s="47" t="s">
        <v>214</v>
      </c>
      <c r="AB1" s="46"/>
      <c r="AC1" s="120" t="s">
        <v>290</v>
      </c>
      <c r="AD1" s="120" t="s">
        <v>291</v>
      </c>
      <c r="AE1" s="120" t="s">
        <v>292</v>
      </c>
      <c r="AF1" s="120" t="s">
        <v>290</v>
      </c>
      <c r="AG1" s="120" t="s">
        <v>291</v>
      </c>
    </row>
    <row r="2" spans="1:54" ht="18" customHeight="1">
      <c r="B2" s="127" t="s">
        <v>288</v>
      </c>
      <c r="C2" s="122" t="s">
        <v>215</v>
      </c>
      <c r="D2" s="122" t="s">
        <v>216</v>
      </c>
      <c r="E2" s="163" t="s">
        <v>285</v>
      </c>
      <c r="F2" s="121"/>
      <c r="H2" s="296" t="s">
        <v>659</v>
      </c>
      <c r="I2" s="296" t="s">
        <v>660</v>
      </c>
      <c r="J2" s="296" t="s">
        <v>661</v>
      </c>
      <c r="AB2" s="46"/>
      <c r="AC2" s="85"/>
      <c r="AD2" s="85" t="s">
        <v>54</v>
      </c>
      <c r="AE2" s="120" t="s">
        <v>217</v>
      </c>
      <c r="AF2" s="85"/>
      <c r="AG2" s="85" t="s">
        <v>54</v>
      </c>
    </row>
    <row r="3" spans="1:54" ht="18" customHeight="1">
      <c r="B3" s="312">
        <f>IF(J9=FALSE,H18,"")</f>
        <v>0</v>
      </c>
      <c r="C3" s="102" t="str">
        <f ca="1">IF(SUM(AA62:AA101)=0,"","초과")</f>
        <v/>
      </c>
      <c r="D3" s="107" t="b">
        <f ca="1">IF(SUM(AB62:AB101)=0,FALSE,TRUE)</f>
        <v>0</v>
      </c>
      <c r="E3" s="155" t="b">
        <f ca="1">SUM(AH62:AH101)=0</f>
        <v>1</v>
      </c>
      <c r="F3" s="83"/>
      <c r="H3" s="128" t="s">
        <v>662</v>
      </c>
      <c r="I3" s="83">
        <f t="shared" ref="I3:I8" si="0">COUNTIF(H$18:H$57,H3)</f>
        <v>0</v>
      </c>
      <c r="J3" s="83" t="b">
        <f t="shared" ref="J3:J8" si="1">IF(I3=0,FALSE,TRUE)</f>
        <v>0</v>
      </c>
      <c r="AB3" s="46"/>
      <c r="AC3" s="123">
        <v>1.0000000000000001E-9</v>
      </c>
      <c r="AD3" s="123" t="s">
        <v>293</v>
      </c>
      <c r="AE3" s="123">
        <v>9</v>
      </c>
      <c r="AF3" s="123">
        <v>0</v>
      </c>
      <c r="AG3" s="123"/>
    </row>
    <row r="4" spans="1:54" ht="18" customHeight="1">
      <c r="H4" s="128" t="s">
        <v>663</v>
      </c>
      <c r="I4" s="83">
        <f t="shared" si="0"/>
        <v>0</v>
      </c>
      <c r="J4" s="83" t="b">
        <f t="shared" si="1"/>
        <v>0</v>
      </c>
      <c r="AB4" s="46"/>
      <c r="AC4" s="123">
        <v>1E-8</v>
      </c>
      <c r="AD4" s="123" t="s">
        <v>294</v>
      </c>
      <c r="AE4" s="123">
        <v>8</v>
      </c>
      <c r="AF4" s="123">
        <v>1</v>
      </c>
      <c r="AG4" s="123"/>
    </row>
    <row r="5" spans="1:54" ht="18" customHeight="1">
      <c r="B5" s="122" t="s">
        <v>221</v>
      </c>
      <c r="C5" s="124" t="s">
        <v>222</v>
      </c>
      <c r="D5" s="124" t="s">
        <v>223</v>
      </c>
      <c r="E5" s="124" t="s">
        <v>224</v>
      </c>
      <c r="F5" s="124" t="s">
        <v>225</v>
      </c>
      <c r="H5" s="128" t="s">
        <v>664</v>
      </c>
      <c r="I5" s="83">
        <f t="shared" si="0"/>
        <v>0</v>
      </c>
      <c r="J5" s="83" t="b">
        <f t="shared" si="1"/>
        <v>0</v>
      </c>
      <c r="AB5" s="46"/>
      <c r="AC5" s="123">
        <v>9.9999999999999995E-8</v>
      </c>
      <c r="AD5" s="123" t="s">
        <v>295</v>
      </c>
      <c r="AE5" s="123">
        <v>7</v>
      </c>
      <c r="AF5" s="123">
        <v>1</v>
      </c>
      <c r="AG5" s="123"/>
    </row>
    <row r="6" spans="1:54" ht="18" customHeight="1">
      <c r="B6" s="124" t="s">
        <v>226</v>
      </c>
      <c r="C6" s="125">
        <v>1</v>
      </c>
      <c r="D6" s="125">
        <v>1000</v>
      </c>
      <c r="E6" s="125">
        <v>1000000</v>
      </c>
      <c r="F6" s="125">
        <v>1000000000</v>
      </c>
      <c r="H6" s="128" t="s">
        <v>665</v>
      </c>
      <c r="I6" s="83">
        <f t="shared" si="0"/>
        <v>0</v>
      </c>
      <c r="J6" s="83" t="b">
        <f t="shared" si="1"/>
        <v>0</v>
      </c>
      <c r="AB6" s="46"/>
      <c r="AC6" s="123">
        <v>9.9999999999999995E-7</v>
      </c>
      <c r="AD6" s="123" t="s">
        <v>219</v>
      </c>
      <c r="AE6" s="123">
        <v>6</v>
      </c>
      <c r="AF6" s="123">
        <v>10</v>
      </c>
      <c r="AG6" s="123" t="s">
        <v>296</v>
      </c>
    </row>
    <row r="7" spans="1:54" ht="18" customHeight="1">
      <c r="B7" s="124" t="s">
        <v>223</v>
      </c>
      <c r="C7" s="125">
        <v>1E-3</v>
      </c>
      <c r="D7" s="125">
        <v>1</v>
      </c>
      <c r="E7" s="125">
        <v>1000</v>
      </c>
      <c r="F7" s="125">
        <v>1000000</v>
      </c>
      <c r="H7" s="128" t="s">
        <v>666</v>
      </c>
      <c r="I7" s="83">
        <f t="shared" si="0"/>
        <v>0</v>
      </c>
      <c r="J7" s="83" t="b">
        <f t="shared" si="1"/>
        <v>0</v>
      </c>
      <c r="AB7" s="46"/>
      <c r="AC7" s="123">
        <v>1.0000000000000001E-5</v>
      </c>
      <c r="AD7" s="123" t="s">
        <v>297</v>
      </c>
      <c r="AE7" s="123">
        <v>5</v>
      </c>
      <c r="AF7" s="123">
        <v>100</v>
      </c>
      <c r="AG7" s="123" t="s">
        <v>298</v>
      </c>
    </row>
    <row r="8" spans="1:54" ht="18" customHeight="1">
      <c r="B8" s="124" t="s">
        <v>224</v>
      </c>
      <c r="C8" s="125">
        <v>9.9999999999999995E-7</v>
      </c>
      <c r="D8" s="125">
        <v>1E-3</v>
      </c>
      <c r="E8" s="125">
        <v>1</v>
      </c>
      <c r="F8" s="125">
        <v>1000</v>
      </c>
      <c r="H8" s="297" t="s">
        <v>667</v>
      </c>
      <c r="I8" s="83">
        <f t="shared" si="0"/>
        <v>0</v>
      </c>
      <c r="J8" s="83" t="b">
        <f t="shared" si="1"/>
        <v>0</v>
      </c>
      <c r="AB8" s="46"/>
      <c r="AC8" s="123">
        <v>1E-4</v>
      </c>
      <c r="AD8" s="123" t="s">
        <v>299</v>
      </c>
      <c r="AE8" s="123">
        <v>4</v>
      </c>
      <c r="AF8" s="123">
        <v>1000</v>
      </c>
      <c r="AG8" s="123" t="s">
        <v>300</v>
      </c>
    </row>
    <row r="9" spans="1:54" ht="18" customHeight="1">
      <c r="B9" s="124" t="s">
        <v>225</v>
      </c>
      <c r="C9" s="125">
        <v>1.0000000000000001E-9</v>
      </c>
      <c r="D9" s="125">
        <v>9.9999999999999995E-7</v>
      </c>
      <c r="E9" s="125">
        <v>1E-3</v>
      </c>
      <c r="F9" s="125">
        <v>1</v>
      </c>
      <c r="H9" s="311" t="s">
        <v>696</v>
      </c>
      <c r="I9" s="312"/>
      <c r="J9" s="312" t="b">
        <f>COUNTIF(J3:J8,TRUE)&gt;1</f>
        <v>0</v>
      </c>
      <c r="AB9" s="46"/>
      <c r="AC9" s="123">
        <v>1E-3</v>
      </c>
      <c r="AD9" s="126" t="s">
        <v>227</v>
      </c>
      <c r="AE9" s="123">
        <v>3</v>
      </c>
      <c r="AF9" s="123">
        <v>10000</v>
      </c>
      <c r="AG9" s="123" t="s">
        <v>301</v>
      </c>
    </row>
    <row r="10" spans="1:54" ht="18" customHeight="1">
      <c r="AB10" s="46"/>
      <c r="AC10" s="123">
        <v>0.01</v>
      </c>
      <c r="AD10" s="126" t="s">
        <v>218</v>
      </c>
      <c r="AE10" s="123">
        <v>2</v>
      </c>
      <c r="AF10" s="123">
        <v>100000</v>
      </c>
      <c r="AG10" s="123" t="s">
        <v>302</v>
      </c>
    </row>
    <row r="11" spans="1:54" ht="18" customHeight="1">
      <c r="A11" s="47" t="s">
        <v>228</v>
      </c>
      <c r="AB11" s="46"/>
      <c r="AC11" s="123">
        <v>0.1</v>
      </c>
      <c r="AD11" s="126" t="s">
        <v>220</v>
      </c>
      <c r="AE11" s="123">
        <v>1</v>
      </c>
      <c r="AF11" s="123">
        <v>1000000</v>
      </c>
      <c r="AG11" s="123" t="s">
        <v>303</v>
      </c>
    </row>
    <row r="12" spans="1:54" ht="18" customHeight="1">
      <c r="B12" s="121" t="s">
        <v>229</v>
      </c>
      <c r="C12" s="121" t="s">
        <v>230</v>
      </c>
      <c r="D12" s="121" t="s">
        <v>231</v>
      </c>
      <c r="E12" s="121" t="s">
        <v>232</v>
      </c>
      <c r="AB12" s="46"/>
      <c r="AC12" s="123">
        <v>1</v>
      </c>
      <c r="AD12" s="123">
        <v>0</v>
      </c>
      <c r="AE12" s="123">
        <v>0</v>
      </c>
      <c r="AF12" s="123">
        <v>10000000</v>
      </c>
      <c r="AG12" s="123" t="s">
        <v>304</v>
      </c>
    </row>
    <row r="13" spans="1:54" ht="18" customHeight="1">
      <c r="B13" s="83" t="e">
        <f>AVERAGE(기본정보!B12:B13)</f>
        <v>#DIV/0!</v>
      </c>
      <c r="C13" s="83" t="e">
        <f>AVERAGE(기본정보!D12:D13)</f>
        <v>#DIV/0!</v>
      </c>
      <c r="D13" s="83" t="e">
        <f>AVERAGE(기본정보!F12:F13)*100</f>
        <v>#DIV/0!</v>
      </c>
      <c r="E13" s="84" t="e">
        <f>(0.00348444*D13-C13*(0.00252*B13-0.020582))/(273.15+B13)</f>
        <v>#DIV/0!</v>
      </c>
      <c r="H13" s="28"/>
      <c r="I13" s="28"/>
      <c r="J13" s="28"/>
      <c r="K13" s="28"/>
      <c r="L13" s="28"/>
      <c r="AB13" s="46"/>
      <c r="AC13" s="123">
        <v>10</v>
      </c>
      <c r="AD13" s="123">
        <v>0</v>
      </c>
      <c r="AE13" s="123">
        <v>-1</v>
      </c>
      <c r="AF13" s="123">
        <v>100000000</v>
      </c>
      <c r="AG13" s="123" t="s">
        <v>305</v>
      </c>
    </row>
    <row r="14" spans="1:54" ht="18" customHeight="1">
      <c r="AB14" s="46"/>
      <c r="AC14" s="109"/>
    </row>
    <row r="15" spans="1:54" ht="18" customHeight="1">
      <c r="A15" s="47" t="s">
        <v>233</v>
      </c>
      <c r="AA15" s="47" t="s">
        <v>234</v>
      </c>
      <c r="AB15" s="46"/>
      <c r="AU15" s="47" t="s">
        <v>322</v>
      </c>
    </row>
    <row r="16" spans="1:54" ht="18" customHeight="1">
      <c r="B16" s="154" t="s">
        <v>235</v>
      </c>
      <c r="C16" s="576" t="s">
        <v>236</v>
      </c>
      <c r="D16" s="566"/>
      <c r="E16" s="566"/>
      <c r="F16" s="566"/>
      <c r="G16" s="566"/>
      <c r="H16" s="566"/>
      <c r="I16" s="566"/>
      <c r="J16" s="566"/>
      <c r="K16" s="567"/>
      <c r="L16" s="565" t="s">
        <v>167</v>
      </c>
      <c r="M16" s="566"/>
      <c r="N16" s="566"/>
      <c r="O16" s="566"/>
      <c r="P16" s="566"/>
      <c r="Q16" s="567"/>
      <c r="R16" s="565" t="s">
        <v>168</v>
      </c>
      <c r="S16" s="566"/>
      <c r="T16" s="566"/>
      <c r="U16" s="566"/>
      <c r="V16" s="567"/>
      <c r="W16" s="565" t="s">
        <v>237</v>
      </c>
      <c r="X16" s="566"/>
      <c r="Y16" s="567"/>
      <c r="AA16" s="165" t="s">
        <v>306</v>
      </c>
      <c r="AB16" s="165" t="s">
        <v>307</v>
      </c>
      <c r="AC16" s="165" t="s">
        <v>308</v>
      </c>
      <c r="AD16" s="165" t="s">
        <v>309</v>
      </c>
      <c r="AE16" s="165" t="s">
        <v>307</v>
      </c>
      <c r="AF16" s="165" t="s">
        <v>308</v>
      </c>
      <c r="AG16" s="165" t="s">
        <v>310</v>
      </c>
      <c r="AH16" s="307" t="s">
        <v>682</v>
      </c>
      <c r="AI16" s="565" t="s">
        <v>311</v>
      </c>
      <c r="AJ16" s="566"/>
      <c r="AK16" s="567"/>
      <c r="AL16" s="565" t="s">
        <v>97</v>
      </c>
      <c r="AM16" s="567"/>
      <c r="AN16" s="565" t="s">
        <v>273</v>
      </c>
      <c r="AO16" s="567"/>
      <c r="AP16" s="127" t="s">
        <v>312</v>
      </c>
      <c r="AQ16" s="565" t="s">
        <v>313</v>
      </c>
      <c r="AR16" s="567"/>
      <c r="AS16" s="127" t="s">
        <v>284</v>
      </c>
      <c r="AT16" s="290"/>
      <c r="AU16" s="291" t="s">
        <v>650</v>
      </c>
      <c r="AV16" s="291" t="s">
        <v>651</v>
      </c>
      <c r="AW16" s="570" t="s">
        <v>324</v>
      </c>
      <c r="AX16" s="571"/>
      <c r="AY16" s="572"/>
      <c r="AZ16" s="122" t="s">
        <v>325</v>
      </c>
      <c r="BB16" s="305" t="s">
        <v>701</v>
      </c>
    </row>
    <row r="17" spans="2:54" ht="18" customHeight="1">
      <c r="B17" s="127"/>
      <c r="C17" s="127" t="s">
        <v>702</v>
      </c>
      <c r="D17" s="127" t="s">
        <v>239</v>
      </c>
      <c r="E17" s="127" t="s">
        <v>170</v>
      </c>
      <c r="F17" s="127" t="s">
        <v>703</v>
      </c>
      <c r="G17" s="127" t="s">
        <v>171</v>
      </c>
      <c r="H17" s="127" t="s">
        <v>172</v>
      </c>
      <c r="I17" s="127" t="s">
        <v>173</v>
      </c>
      <c r="J17" s="127" t="s">
        <v>329</v>
      </c>
      <c r="K17" s="127" t="s">
        <v>328</v>
      </c>
      <c r="L17" s="127" t="s">
        <v>174</v>
      </c>
      <c r="M17" s="127" t="s">
        <v>169</v>
      </c>
      <c r="N17" s="127" t="s">
        <v>329</v>
      </c>
      <c r="O17" s="127" t="s">
        <v>328</v>
      </c>
      <c r="P17" s="127" t="s">
        <v>175</v>
      </c>
      <c r="Q17" s="127" t="s">
        <v>176</v>
      </c>
      <c r="R17" s="127" t="s">
        <v>169</v>
      </c>
      <c r="S17" s="127" t="s">
        <v>329</v>
      </c>
      <c r="T17" s="127" t="s">
        <v>328</v>
      </c>
      <c r="U17" s="127" t="s">
        <v>175</v>
      </c>
      <c r="V17" s="127" t="s">
        <v>176</v>
      </c>
      <c r="W17" s="127" t="s">
        <v>177</v>
      </c>
      <c r="X17" s="127" t="s">
        <v>178</v>
      </c>
      <c r="Y17" s="127" t="s">
        <v>240</v>
      </c>
      <c r="AA17" s="127"/>
      <c r="AB17" s="127" t="s">
        <v>314</v>
      </c>
      <c r="AC17" s="127" t="s">
        <v>314</v>
      </c>
      <c r="AD17" s="127">
        <f>MIN(AD18:AD57)</f>
        <v>1</v>
      </c>
      <c r="AE17" s="127" t="str">
        <f>IF(AD17=0.001,"g","mg")</f>
        <v>mg</v>
      </c>
      <c r="AF17" s="127" t="str">
        <f>IF(AD17=0.001,"g","mg")</f>
        <v>mg</v>
      </c>
      <c r="AG17" s="127" t="s">
        <v>315</v>
      </c>
      <c r="AH17" s="305" t="s">
        <v>683</v>
      </c>
      <c r="AI17" s="127" t="s">
        <v>316</v>
      </c>
      <c r="AJ17" s="127" t="s">
        <v>317</v>
      </c>
      <c r="AK17" s="127" t="s">
        <v>318</v>
      </c>
      <c r="AL17" s="127"/>
      <c r="AM17" s="296" t="s">
        <v>681</v>
      </c>
      <c r="AN17" s="127" t="str">
        <f>AF17</f>
        <v>mg</v>
      </c>
      <c r="AO17" s="127" t="s">
        <v>224</v>
      </c>
      <c r="AP17" s="127" t="s">
        <v>224</v>
      </c>
      <c r="AQ17" s="127" t="str">
        <f>AF17</f>
        <v>mg</v>
      </c>
      <c r="AR17" s="127" t="s">
        <v>224</v>
      </c>
      <c r="AS17" s="127"/>
      <c r="AT17" s="290"/>
      <c r="AU17" s="291" t="s">
        <v>652</v>
      </c>
      <c r="AV17" s="291"/>
      <c r="AW17" s="122" t="s">
        <v>326</v>
      </c>
      <c r="AX17" s="122" t="s">
        <v>327</v>
      </c>
      <c r="AY17" s="122" t="s">
        <v>323</v>
      </c>
      <c r="AZ17" s="292" t="str">
        <f ca="1">IF(TYPE(MATCH("FAIL",AZ18:AZ57,0))=16,"PASS","FAIL")</f>
        <v>PASS</v>
      </c>
      <c r="BB17" s="305" t="s">
        <v>381</v>
      </c>
    </row>
    <row r="18" spans="2:54" ht="18" customHeight="1">
      <c r="B18" s="83">
        <v>0</v>
      </c>
      <c r="C18" s="83">
        <f>IF(TYPE(VALUE(Mass_2_1!A4))=16,Mass_2_1!A4,VALUE(Mass_2_1!A4))</f>
        <v>0</v>
      </c>
      <c r="D18" s="83">
        <f>Mass_2_1!E4</f>
        <v>0</v>
      </c>
      <c r="E18" s="83" t="str">
        <f>IF(Mass_2_1!G4="","",Mass_2_1!G4)</f>
        <v/>
      </c>
      <c r="F18" s="83">
        <f>Mass_2_1!H4</f>
        <v>0</v>
      </c>
      <c r="G18" s="83">
        <f>Mass_2_1!I4</f>
        <v>0</v>
      </c>
      <c r="H18" s="83">
        <f>Mass_2_1!B4</f>
        <v>0</v>
      </c>
      <c r="I18" s="84" t="e">
        <f t="shared" ref="I18:I57" ca="1" si="2">OFFSET($C$129,0,B18*3)</f>
        <v>#DIV/0!</v>
      </c>
      <c r="J18" s="175" t="e">
        <f t="shared" ref="J18:J57" ca="1" si="3">(N18*(1-E$13/P18)-I18*(1-E$13/U18))/(1-E$13/F18)</f>
        <v>#DIV/0!</v>
      </c>
      <c r="K18" s="313" t="e">
        <f ca="1">J18*(1-1.2*(1/F18-1/8000))</f>
        <v>#DIV/0!</v>
      </c>
      <c r="L18" s="83">
        <f>Mass_2_1!A48</f>
        <v>0</v>
      </c>
      <c r="M18" s="83">
        <f>Mass_2_1!B48</f>
        <v>0</v>
      </c>
      <c r="N18" s="83" t="e">
        <f>O18/((1-1.2/P18)/(1-1.2/8000))</f>
        <v>#DIV/0!</v>
      </c>
      <c r="O18" s="83">
        <f>Mass_2_1!D48</f>
        <v>0</v>
      </c>
      <c r="P18" s="83">
        <f>Mass_2_1!E48</f>
        <v>0</v>
      </c>
      <c r="Q18" s="83">
        <f>Mass_2_1!F48</f>
        <v>0</v>
      </c>
      <c r="R18" s="83">
        <f>Mass_2_1!G48</f>
        <v>0</v>
      </c>
      <c r="S18" s="83" t="e">
        <f>T18/((1-1.2/U18)/(1-1.2/8000))</f>
        <v>#DIV/0!</v>
      </c>
      <c r="T18" s="83">
        <f>Mass_2_1!H48</f>
        <v>0</v>
      </c>
      <c r="U18" s="83">
        <f>Mass_2_1!I48</f>
        <v>0</v>
      </c>
      <c r="V18" s="83">
        <f>Mass_2_1!J48</f>
        <v>0</v>
      </c>
      <c r="W18" s="83">
        <f>Mass_2_1!L48</f>
        <v>0</v>
      </c>
      <c r="X18" s="83">
        <f>Mass_2_1!M48</f>
        <v>0</v>
      </c>
      <c r="Y18" s="83">
        <f>Mass_2_1!M4</f>
        <v>0</v>
      </c>
      <c r="AA18" s="83" t="b">
        <f>IF(Mass_2_1!A4="",FALSE,TRUE)</f>
        <v>0</v>
      </c>
      <c r="AB18" s="129" t="e">
        <f t="shared" ref="AB18:AB57" ca="1" si="4">(K18-D18)*1000</f>
        <v>#DIV/0!</v>
      </c>
      <c r="AC18" s="129" t="e">
        <f t="shared" ref="AC18:AC57" ca="1" si="5">Z62</f>
        <v>#DIV/0!</v>
      </c>
      <c r="AD18" s="83">
        <f>IF(AA18=TRUE,IF(AC18&gt;=100,0.001,1),1)</f>
        <v>1</v>
      </c>
      <c r="AE18" s="129" t="e">
        <f ca="1">AB18*AD$17</f>
        <v>#DIV/0!</v>
      </c>
      <c r="AF18" s="129" t="e">
        <f ca="1">AC18*AD$17</f>
        <v>#DIV/0!</v>
      </c>
      <c r="AG18" s="83" t="str">
        <f t="shared" ref="AG18:AG57" ca="1" si="6">OFFSET(AE$2,COUNTIF(AC$3:AC$13,"&lt;="&amp;AF18)-1,0)</f>
        <v>소수점</v>
      </c>
      <c r="AH18" s="306" t="e">
        <f ca="1">ROUND(K18,AG18)</f>
        <v>#DIV/0!</v>
      </c>
      <c r="AI18" s="168" t="e">
        <f t="shared" ref="AI18:AI57" ca="1" si="7">OFFSET(AG$2,COUNTIF(AF$3:AF$13,"&lt;="&amp;ABS(AB18)),0)&amp;AK18</f>
        <v>#N/A</v>
      </c>
      <c r="AJ18" s="168" t="e">
        <f t="shared" ref="AJ18:AJ57" ca="1" si="8">OFFSET(AG$2,COUNTIF(AF$3:AF$13,"&lt;="&amp;AH18),0)&amp;IF(AD$17=0.001,AK18,OFFSET(AD$2,MATCH(AG18+3,AE$3:AE$13,0),0))</f>
        <v>#VALUE!</v>
      </c>
      <c r="AK18" s="83" t="e">
        <f t="shared" ref="AK18:AK57" ca="1" si="9">OFFSET(AD$2,MATCH(AG18,AE$3:AE$13,0),0)</f>
        <v>#N/A</v>
      </c>
      <c r="AL18" s="83" t="str">
        <f t="shared" ref="AL18:AL57" si="10">C18&amp;IF(E18="",""," ("&amp;E18&amp;")")</f>
        <v>0</v>
      </c>
      <c r="AM18" s="83" t="e">
        <f t="shared" ref="AM18:AM57" ca="1" si="11">TEXT(D18,AJ18)</f>
        <v>#VALUE!</v>
      </c>
      <c r="AN18" s="83" t="e">
        <f t="shared" ref="AN18:AN57" ca="1" si="12">TEXT(AE18,AI18)</f>
        <v>#DIV/0!</v>
      </c>
      <c r="AO18" s="83" t="e">
        <f t="shared" ref="AO18:AO57" ca="1" si="13">TEXT(AB18/1000,AJ18)</f>
        <v>#DIV/0!</v>
      </c>
      <c r="AP18" s="83" t="e">
        <f t="shared" ref="AP18:AP57" ca="1" si="14">TEXT(K18,AJ18)</f>
        <v>#DIV/0!</v>
      </c>
      <c r="AQ18" s="157" t="e">
        <f t="shared" ref="AQ18:AQ57" ca="1" si="15">IF(AB62=1,#DIV/0!,TEXT(AF18,AK18))</f>
        <v>#DIV/0!</v>
      </c>
      <c r="AR18" s="157" t="e">
        <f t="shared" ref="AR18:AR57" ca="1" si="16">IF(AB62=1,#DIV/0!,TEXT(AC18/1000,AJ18))</f>
        <v>#DIV/0!</v>
      </c>
      <c r="AS18" s="310" t="str">
        <f t="shared" ref="AS18:AS57" ca="1" si="17">IF(OR(SUM(AH62:AI62)=0,B$3="등급외"),"","*")</f>
        <v/>
      </c>
      <c r="AT18" s="290"/>
      <c r="AU18" s="83" t="e">
        <f t="shared" ref="AU18:AU57" ca="1" si="18">IF(AD$17=0.001,AK18,OFFSET(AE$2,MATCH(AG18+3,AE$3:AE$13,0),0))</f>
        <v>#VALUE!</v>
      </c>
      <c r="AV18" s="128" t="e">
        <f t="shared" ref="AV18:AV57" ca="1" si="19">ROUND(K18,AU18)</f>
        <v>#DIV/0!</v>
      </c>
      <c r="AW18" s="172" t="e">
        <f ca="1">ROUND(Mass_2_1!Q4,AU18)</f>
        <v>#VALUE!</v>
      </c>
      <c r="AX18" s="172" t="e">
        <f ca="1">ROUND(Mass_2_1!R4,AU18)</f>
        <v>#VALUE!</v>
      </c>
      <c r="AY18" s="172" t="e">
        <f t="shared" ref="AY18:AY57" ca="1" si="20">"± "&amp;TEXT((AX18-AW18)/2,AJ18)</f>
        <v>#VALUE!</v>
      </c>
      <c r="AZ18" s="155" t="str">
        <f ca="1">IF(TYPE(AV18)=16,"PASS",IF(AND(AW18&lt;=AV18,AV18&lt;=AX18),"PASS","FAIL"))</f>
        <v>PASS</v>
      </c>
      <c r="BB18" s="125" t="e">
        <f>VLOOKUP(Mass_2_1!M4,AC$3:AD$13,2,FALSE)</f>
        <v>#N/A</v>
      </c>
    </row>
    <row r="19" spans="2:54" ht="18" customHeight="1">
      <c r="B19" s="83">
        <v>1</v>
      </c>
      <c r="C19" s="83">
        <f>IF(TYPE(VALUE(Mass_2_1!A5))=16,Mass_2_1!A5,VALUE(Mass_2_1!A5))</f>
        <v>0</v>
      </c>
      <c r="D19" s="83">
        <f>Mass_2_1!E5</f>
        <v>0</v>
      </c>
      <c r="E19" s="83" t="str">
        <f>IF(Mass_2_1!G5="","",Mass_2_1!G5)</f>
        <v/>
      </c>
      <c r="F19" s="83">
        <f>Mass_2_1!H5</f>
        <v>0</v>
      </c>
      <c r="G19" s="83">
        <f>Mass_2_1!I5</f>
        <v>0</v>
      </c>
      <c r="H19" s="83">
        <f>Mass_2_1!B5</f>
        <v>0</v>
      </c>
      <c r="I19" s="84" t="e">
        <f t="shared" ca="1" si="2"/>
        <v>#DIV/0!</v>
      </c>
      <c r="J19" s="175" t="e">
        <f t="shared" ca="1" si="3"/>
        <v>#DIV/0!</v>
      </c>
      <c r="K19" s="313" t="e">
        <f t="shared" ref="K19:K57" ca="1" si="21">J19*(1-1.2*(1/F19-1/8000))</f>
        <v>#DIV/0!</v>
      </c>
      <c r="L19" s="83">
        <f>Mass_2_1!A49</f>
        <v>0</v>
      </c>
      <c r="M19" s="83">
        <f>Mass_2_1!B49</f>
        <v>0</v>
      </c>
      <c r="N19" s="83" t="e">
        <f t="shared" ref="N19:N57" si="22">O19/((1-1.2/P19)/(1-1.2/8000))</f>
        <v>#DIV/0!</v>
      </c>
      <c r="O19" s="83">
        <f>Mass_2_1!D49</f>
        <v>0</v>
      </c>
      <c r="P19" s="83">
        <f>Mass_2_1!E49</f>
        <v>0</v>
      </c>
      <c r="Q19" s="83">
        <f>Mass_2_1!F49</f>
        <v>0</v>
      </c>
      <c r="R19" s="83">
        <f>Mass_2_1!G49</f>
        <v>0</v>
      </c>
      <c r="S19" s="83" t="e">
        <f t="shared" ref="S19:S57" si="23">T19/((1-1.2/U19)/(1-1.2/8000))</f>
        <v>#DIV/0!</v>
      </c>
      <c r="T19" s="83">
        <f>Mass_2_1!H49</f>
        <v>0</v>
      </c>
      <c r="U19" s="83">
        <f>Mass_2_1!I49</f>
        <v>0</v>
      </c>
      <c r="V19" s="83">
        <f>Mass_2_1!J49</f>
        <v>0</v>
      </c>
      <c r="W19" s="83">
        <f>Mass_2_1!L49</f>
        <v>0</v>
      </c>
      <c r="X19" s="83">
        <f>Mass_2_1!M49</f>
        <v>0</v>
      </c>
      <c r="Y19" s="83">
        <f>Mass_2_1!M5</f>
        <v>0</v>
      </c>
      <c r="AA19" s="83" t="b">
        <f>IF(Mass_2_1!A5="",FALSE,TRUE)</f>
        <v>0</v>
      </c>
      <c r="AB19" s="129" t="e">
        <f t="shared" ca="1" si="4"/>
        <v>#DIV/0!</v>
      </c>
      <c r="AC19" s="129" t="e">
        <f t="shared" ca="1" si="5"/>
        <v>#DIV/0!</v>
      </c>
      <c r="AD19" s="83">
        <f t="shared" ref="AD19:AD57" si="24">IF(AA19=TRUE,IF(AC19&gt;=100,0.001,1),1)</f>
        <v>1</v>
      </c>
      <c r="AE19" s="129" t="e">
        <f t="shared" ref="AE19:AE57" ca="1" si="25">AB19*AD$17</f>
        <v>#DIV/0!</v>
      </c>
      <c r="AF19" s="129" t="e">
        <f t="shared" ref="AF19:AF57" ca="1" si="26">AC19*AD$17</f>
        <v>#DIV/0!</v>
      </c>
      <c r="AG19" s="83" t="str">
        <f t="shared" ca="1" si="6"/>
        <v>소수점</v>
      </c>
      <c r="AH19" s="306" t="e">
        <f t="shared" ref="AH19:AH57" ca="1" si="27">ROUND(K19,AG19)</f>
        <v>#DIV/0!</v>
      </c>
      <c r="AI19" s="168" t="e">
        <f t="shared" ca="1" si="7"/>
        <v>#N/A</v>
      </c>
      <c r="AJ19" s="168" t="e">
        <f t="shared" ca="1" si="8"/>
        <v>#VALUE!</v>
      </c>
      <c r="AK19" s="83" t="e">
        <f t="shared" ca="1" si="9"/>
        <v>#N/A</v>
      </c>
      <c r="AL19" s="83" t="str">
        <f t="shared" si="10"/>
        <v>0</v>
      </c>
      <c r="AM19" s="83" t="e">
        <f t="shared" ca="1" si="11"/>
        <v>#VALUE!</v>
      </c>
      <c r="AN19" s="83" t="e">
        <f t="shared" ca="1" si="12"/>
        <v>#DIV/0!</v>
      </c>
      <c r="AO19" s="83" t="e">
        <f t="shared" ca="1" si="13"/>
        <v>#DIV/0!</v>
      </c>
      <c r="AP19" s="83" t="e">
        <f t="shared" ca="1" si="14"/>
        <v>#DIV/0!</v>
      </c>
      <c r="AQ19" s="157" t="e">
        <f t="shared" ca="1" si="15"/>
        <v>#DIV/0!</v>
      </c>
      <c r="AR19" s="157" t="e">
        <f t="shared" ca="1" si="16"/>
        <v>#DIV/0!</v>
      </c>
      <c r="AS19" s="310" t="str">
        <f t="shared" ca="1" si="17"/>
        <v/>
      </c>
      <c r="AT19" s="290"/>
      <c r="AU19" s="83" t="e">
        <f t="shared" ca="1" si="18"/>
        <v>#VALUE!</v>
      </c>
      <c r="AV19" s="128" t="e">
        <f t="shared" ca="1" si="19"/>
        <v>#DIV/0!</v>
      </c>
      <c r="AW19" s="172" t="e">
        <f ca="1">ROUND(Mass_2_1!Q5,AU19)</f>
        <v>#VALUE!</v>
      </c>
      <c r="AX19" s="172" t="e">
        <f ca="1">ROUND(Mass_2_1!R5,AU19)</f>
        <v>#VALUE!</v>
      </c>
      <c r="AY19" s="172" t="e">
        <f t="shared" ca="1" si="20"/>
        <v>#VALUE!</v>
      </c>
      <c r="AZ19" s="155" t="str">
        <f t="shared" ref="AZ19:AZ57" ca="1" si="28">IF(TYPE(AV19)=16,"PASS",IF(AND(AW19&lt;=AV19,AV19&lt;=AX19),"PASS","FAIL"))</f>
        <v>PASS</v>
      </c>
      <c r="BB19" s="125" t="e">
        <f>VLOOKUP(Mass_2_1!M5,AC$3:AD$13,2,FALSE)</f>
        <v>#N/A</v>
      </c>
    </row>
    <row r="20" spans="2:54" ht="18" customHeight="1">
      <c r="B20" s="83">
        <v>2</v>
      </c>
      <c r="C20" s="83">
        <f>IF(TYPE(VALUE(Mass_2_1!A6))=16,Mass_2_1!A6,VALUE(Mass_2_1!A6))</f>
        <v>0</v>
      </c>
      <c r="D20" s="83">
        <f>Mass_2_1!E6</f>
        <v>0</v>
      </c>
      <c r="E20" s="83" t="str">
        <f>IF(Mass_2_1!G6="","",Mass_2_1!G6)</f>
        <v/>
      </c>
      <c r="F20" s="83">
        <f>Mass_2_1!H6</f>
        <v>0</v>
      </c>
      <c r="G20" s="83">
        <f>Mass_2_1!I6</f>
        <v>0</v>
      </c>
      <c r="H20" s="83">
        <f>Mass_2_1!B6</f>
        <v>0</v>
      </c>
      <c r="I20" s="84" t="e">
        <f t="shared" ca="1" si="2"/>
        <v>#DIV/0!</v>
      </c>
      <c r="J20" s="175" t="e">
        <f t="shared" ca="1" si="3"/>
        <v>#DIV/0!</v>
      </c>
      <c r="K20" s="313" t="e">
        <f t="shared" ca="1" si="21"/>
        <v>#DIV/0!</v>
      </c>
      <c r="L20" s="83">
        <f>Mass_2_1!A50</f>
        <v>0</v>
      </c>
      <c r="M20" s="83">
        <f>Mass_2_1!B50</f>
        <v>0</v>
      </c>
      <c r="N20" s="83" t="e">
        <f t="shared" si="22"/>
        <v>#DIV/0!</v>
      </c>
      <c r="O20" s="83">
        <f>Mass_2_1!D50</f>
        <v>0</v>
      </c>
      <c r="P20" s="83">
        <f>Mass_2_1!E50</f>
        <v>0</v>
      </c>
      <c r="Q20" s="83">
        <f>Mass_2_1!F50</f>
        <v>0</v>
      </c>
      <c r="R20" s="83">
        <f>Mass_2_1!G50</f>
        <v>0</v>
      </c>
      <c r="S20" s="83" t="e">
        <f t="shared" si="23"/>
        <v>#DIV/0!</v>
      </c>
      <c r="T20" s="83">
        <f>Mass_2_1!H50</f>
        <v>0</v>
      </c>
      <c r="U20" s="83">
        <f>Mass_2_1!I50</f>
        <v>0</v>
      </c>
      <c r="V20" s="83">
        <f>Mass_2_1!J50</f>
        <v>0</v>
      </c>
      <c r="W20" s="83">
        <f>Mass_2_1!L50</f>
        <v>0</v>
      </c>
      <c r="X20" s="83">
        <f>Mass_2_1!M50</f>
        <v>0</v>
      </c>
      <c r="Y20" s="83">
        <f>Mass_2_1!M6</f>
        <v>0</v>
      </c>
      <c r="AA20" s="83" t="b">
        <f>IF(Mass_2_1!A6="",FALSE,TRUE)</f>
        <v>0</v>
      </c>
      <c r="AB20" s="129" t="e">
        <f t="shared" ca="1" si="4"/>
        <v>#DIV/0!</v>
      </c>
      <c r="AC20" s="129" t="e">
        <f t="shared" ca="1" si="5"/>
        <v>#DIV/0!</v>
      </c>
      <c r="AD20" s="83">
        <f t="shared" si="24"/>
        <v>1</v>
      </c>
      <c r="AE20" s="129" t="e">
        <f t="shared" ca="1" si="25"/>
        <v>#DIV/0!</v>
      </c>
      <c r="AF20" s="129" t="e">
        <f t="shared" ca="1" si="26"/>
        <v>#DIV/0!</v>
      </c>
      <c r="AG20" s="83" t="str">
        <f t="shared" ca="1" si="6"/>
        <v>소수점</v>
      </c>
      <c r="AH20" s="306" t="e">
        <f t="shared" ca="1" si="27"/>
        <v>#DIV/0!</v>
      </c>
      <c r="AI20" s="168" t="e">
        <f t="shared" ca="1" si="7"/>
        <v>#N/A</v>
      </c>
      <c r="AJ20" s="168" t="e">
        <f t="shared" ca="1" si="8"/>
        <v>#VALUE!</v>
      </c>
      <c r="AK20" s="83" t="e">
        <f t="shared" ca="1" si="9"/>
        <v>#N/A</v>
      </c>
      <c r="AL20" s="83" t="str">
        <f t="shared" si="10"/>
        <v>0</v>
      </c>
      <c r="AM20" s="83" t="e">
        <f t="shared" ca="1" si="11"/>
        <v>#VALUE!</v>
      </c>
      <c r="AN20" s="83" t="e">
        <f t="shared" ca="1" si="12"/>
        <v>#DIV/0!</v>
      </c>
      <c r="AO20" s="83" t="e">
        <f t="shared" ca="1" si="13"/>
        <v>#DIV/0!</v>
      </c>
      <c r="AP20" s="83" t="e">
        <f t="shared" ca="1" si="14"/>
        <v>#DIV/0!</v>
      </c>
      <c r="AQ20" s="157" t="e">
        <f t="shared" ca="1" si="15"/>
        <v>#DIV/0!</v>
      </c>
      <c r="AR20" s="157" t="e">
        <f t="shared" ca="1" si="16"/>
        <v>#DIV/0!</v>
      </c>
      <c r="AS20" s="310" t="str">
        <f t="shared" ca="1" si="17"/>
        <v/>
      </c>
      <c r="AT20" s="290"/>
      <c r="AU20" s="83" t="e">
        <f t="shared" ca="1" si="18"/>
        <v>#VALUE!</v>
      </c>
      <c r="AV20" s="128" t="e">
        <f t="shared" ca="1" si="19"/>
        <v>#DIV/0!</v>
      </c>
      <c r="AW20" s="172" t="e">
        <f ca="1">ROUND(Mass_2_1!Q6,AU20)</f>
        <v>#VALUE!</v>
      </c>
      <c r="AX20" s="172" t="e">
        <f ca="1">ROUND(Mass_2_1!R6,AU20)</f>
        <v>#VALUE!</v>
      </c>
      <c r="AY20" s="172" t="e">
        <f t="shared" ca="1" si="20"/>
        <v>#VALUE!</v>
      </c>
      <c r="AZ20" s="155" t="str">
        <f t="shared" ca="1" si="28"/>
        <v>PASS</v>
      </c>
      <c r="BB20" s="125" t="e">
        <f>VLOOKUP(Mass_2_1!M6,AC$3:AD$13,2,FALSE)</f>
        <v>#N/A</v>
      </c>
    </row>
    <row r="21" spans="2:54" ht="18" customHeight="1">
      <c r="B21" s="83">
        <v>3</v>
      </c>
      <c r="C21" s="83">
        <f>IF(TYPE(VALUE(Mass_2_1!A7))=16,Mass_2_1!A7,VALUE(Mass_2_1!A7))</f>
        <v>0</v>
      </c>
      <c r="D21" s="83">
        <f>Mass_2_1!E7</f>
        <v>0</v>
      </c>
      <c r="E21" s="83" t="str">
        <f>IF(Mass_2_1!G7="","",Mass_2_1!G7)</f>
        <v/>
      </c>
      <c r="F21" s="83">
        <f>Mass_2_1!H7</f>
        <v>0</v>
      </c>
      <c r="G21" s="83">
        <f>Mass_2_1!I7</f>
        <v>0</v>
      </c>
      <c r="H21" s="83">
        <f>Mass_2_1!B7</f>
        <v>0</v>
      </c>
      <c r="I21" s="84" t="e">
        <f t="shared" ca="1" si="2"/>
        <v>#DIV/0!</v>
      </c>
      <c r="J21" s="175" t="e">
        <f t="shared" ca="1" si="3"/>
        <v>#DIV/0!</v>
      </c>
      <c r="K21" s="313" t="e">
        <f t="shared" ca="1" si="21"/>
        <v>#DIV/0!</v>
      </c>
      <c r="L21" s="83">
        <f>Mass_2_1!A51</f>
        <v>0</v>
      </c>
      <c r="M21" s="83">
        <f>Mass_2_1!B51</f>
        <v>0</v>
      </c>
      <c r="N21" s="83" t="e">
        <f t="shared" si="22"/>
        <v>#DIV/0!</v>
      </c>
      <c r="O21" s="83">
        <f>Mass_2_1!D51</f>
        <v>0</v>
      </c>
      <c r="P21" s="83">
        <f>Mass_2_1!E51</f>
        <v>0</v>
      </c>
      <c r="Q21" s="83">
        <f>Mass_2_1!F51</f>
        <v>0</v>
      </c>
      <c r="R21" s="83">
        <f>Mass_2_1!G51</f>
        <v>0</v>
      </c>
      <c r="S21" s="83" t="e">
        <f t="shared" si="23"/>
        <v>#DIV/0!</v>
      </c>
      <c r="T21" s="83">
        <f>Mass_2_1!H51</f>
        <v>0</v>
      </c>
      <c r="U21" s="83">
        <f>Mass_2_1!I51</f>
        <v>0</v>
      </c>
      <c r="V21" s="83">
        <f>Mass_2_1!J51</f>
        <v>0</v>
      </c>
      <c r="W21" s="83">
        <f>Mass_2_1!L51</f>
        <v>0</v>
      </c>
      <c r="X21" s="83">
        <f>Mass_2_1!M51</f>
        <v>0</v>
      </c>
      <c r="Y21" s="83">
        <f>Mass_2_1!M7</f>
        <v>0</v>
      </c>
      <c r="AA21" s="83" t="b">
        <f>IF(Mass_2_1!A7="",FALSE,TRUE)</f>
        <v>0</v>
      </c>
      <c r="AB21" s="129" t="e">
        <f t="shared" ca="1" si="4"/>
        <v>#DIV/0!</v>
      </c>
      <c r="AC21" s="129" t="e">
        <f t="shared" ca="1" si="5"/>
        <v>#DIV/0!</v>
      </c>
      <c r="AD21" s="83">
        <f t="shared" si="24"/>
        <v>1</v>
      </c>
      <c r="AE21" s="129" t="e">
        <f t="shared" ca="1" si="25"/>
        <v>#DIV/0!</v>
      </c>
      <c r="AF21" s="129" t="e">
        <f t="shared" ca="1" si="26"/>
        <v>#DIV/0!</v>
      </c>
      <c r="AG21" s="83" t="str">
        <f t="shared" ca="1" si="6"/>
        <v>소수점</v>
      </c>
      <c r="AH21" s="306" t="e">
        <f t="shared" ca="1" si="27"/>
        <v>#DIV/0!</v>
      </c>
      <c r="AI21" s="168" t="e">
        <f t="shared" ca="1" si="7"/>
        <v>#N/A</v>
      </c>
      <c r="AJ21" s="168" t="e">
        <f t="shared" ca="1" si="8"/>
        <v>#VALUE!</v>
      </c>
      <c r="AK21" s="83" t="e">
        <f t="shared" ca="1" si="9"/>
        <v>#N/A</v>
      </c>
      <c r="AL21" s="83" t="str">
        <f t="shared" si="10"/>
        <v>0</v>
      </c>
      <c r="AM21" s="83" t="e">
        <f t="shared" ca="1" si="11"/>
        <v>#VALUE!</v>
      </c>
      <c r="AN21" s="83" t="e">
        <f t="shared" ca="1" si="12"/>
        <v>#DIV/0!</v>
      </c>
      <c r="AO21" s="83" t="e">
        <f t="shared" ca="1" si="13"/>
        <v>#DIV/0!</v>
      </c>
      <c r="AP21" s="83" t="e">
        <f t="shared" ca="1" si="14"/>
        <v>#DIV/0!</v>
      </c>
      <c r="AQ21" s="157" t="e">
        <f t="shared" ca="1" si="15"/>
        <v>#DIV/0!</v>
      </c>
      <c r="AR21" s="157" t="e">
        <f t="shared" ca="1" si="16"/>
        <v>#DIV/0!</v>
      </c>
      <c r="AS21" s="310" t="str">
        <f t="shared" ca="1" si="17"/>
        <v/>
      </c>
      <c r="AT21" s="290"/>
      <c r="AU21" s="83" t="e">
        <f t="shared" ca="1" si="18"/>
        <v>#VALUE!</v>
      </c>
      <c r="AV21" s="128" t="e">
        <f t="shared" ca="1" si="19"/>
        <v>#DIV/0!</v>
      </c>
      <c r="AW21" s="172" t="e">
        <f ca="1">ROUND(Mass_2_1!Q7,AU21)</f>
        <v>#VALUE!</v>
      </c>
      <c r="AX21" s="172" t="e">
        <f ca="1">ROUND(Mass_2_1!R7,AU21)</f>
        <v>#VALUE!</v>
      </c>
      <c r="AY21" s="172" t="e">
        <f t="shared" ca="1" si="20"/>
        <v>#VALUE!</v>
      </c>
      <c r="AZ21" s="155" t="str">
        <f t="shared" ca="1" si="28"/>
        <v>PASS</v>
      </c>
      <c r="BB21" s="125" t="e">
        <f>VLOOKUP(Mass_2_1!M7,AC$3:AD$13,2,FALSE)</f>
        <v>#N/A</v>
      </c>
    </row>
    <row r="22" spans="2:54" ht="18" customHeight="1">
      <c r="B22" s="83">
        <v>4</v>
      </c>
      <c r="C22" s="83">
        <f>IF(TYPE(VALUE(Mass_2_1!A8))=16,Mass_2_1!A8,VALUE(Mass_2_1!A8))</f>
        <v>0</v>
      </c>
      <c r="D22" s="83">
        <f>Mass_2_1!E8</f>
        <v>0</v>
      </c>
      <c r="E22" s="83" t="str">
        <f>IF(Mass_2_1!G8="","",Mass_2_1!G8)</f>
        <v/>
      </c>
      <c r="F22" s="83">
        <f>Mass_2_1!H8</f>
        <v>0</v>
      </c>
      <c r="G22" s="83">
        <f>Mass_2_1!I8</f>
        <v>0</v>
      </c>
      <c r="H22" s="83">
        <f>Mass_2_1!B8</f>
        <v>0</v>
      </c>
      <c r="I22" s="84" t="e">
        <f t="shared" ca="1" si="2"/>
        <v>#DIV/0!</v>
      </c>
      <c r="J22" s="175" t="e">
        <f t="shared" ca="1" si="3"/>
        <v>#DIV/0!</v>
      </c>
      <c r="K22" s="313" t="e">
        <f t="shared" ca="1" si="21"/>
        <v>#DIV/0!</v>
      </c>
      <c r="L22" s="83">
        <f>Mass_2_1!A52</f>
        <v>0</v>
      </c>
      <c r="M22" s="83">
        <f>Mass_2_1!B52</f>
        <v>0</v>
      </c>
      <c r="N22" s="83" t="e">
        <f t="shared" si="22"/>
        <v>#DIV/0!</v>
      </c>
      <c r="O22" s="83">
        <f>Mass_2_1!D52</f>
        <v>0</v>
      </c>
      <c r="P22" s="83">
        <f>Mass_2_1!E52</f>
        <v>0</v>
      </c>
      <c r="Q22" s="83">
        <f>Mass_2_1!F52</f>
        <v>0</v>
      </c>
      <c r="R22" s="83">
        <f>Mass_2_1!G52</f>
        <v>0</v>
      </c>
      <c r="S22" s="83" t="e">
        <f t="shared" si="23"/>
        <v>#DIV/0!</v>
      </c>
      <c r="T22" s="83">
        <f>Mass_2_1!H52</f>
        <v>0</v>
      </c>
      <c r="U22" s="83">
        <f>Mass_2_1!I52</f>
        <v>0</v>
      </c>
      <c r="V22" s="83">
        <f>Mass_2_1!J52</f>
        <v>0</v>
      </c>
      <c r="W22" s="83">
        <f>Mass_2_1!L52</f>
        <v>0</v>
      </c>
      <c r="X22" s="83">
        <f>Mass_2_1!M52</f>
        <v>0</v>
      </c>
      <c r="Y22" s="83">
        <f>Mass_2_1!M8</f>
        <v>0</v>
      </c>
      <c r="AA22" s="83" t="b">
        <f>IF(Mass_2_1!A8="",FALSE,TRUE)</f>
        <v>0</v>
      </c>
      <c r="AB22" s="129" t="e">
        <f t="shared" ca="1" si="4"/>
        <v>#DIV/0!</v>
      </c>
      <c r="AC22" s="129" t="e">
        <f t="shared" ca="1" si="5"/>
        <v>#DIV/0!</v>
      </c>
      <c r="AD22" s="83">
        <f t="shared" si="24"/>
        <v>1</v>
      </c>
      <c r="AE22" s="129" t="e">
        <f t="shared" ca="1" si="25"/>
        <v>#DIV/0!</v>
      </c>
      <c r="AF22" s="129" t="e">
        <f t="shared" ca="1" si="26"/>
        <v>#DIV/0!</v>
      </c>
      <c r="AG22" s="83" t="str">
        <f t="shared" ca="1" si="6"/>
        <v>소수점</v>
      </c>
      <c r="AH22" s="306" t="e">
        <f t="shared" ca="1" si="27"/>
        <v>#DIV/0!</v>
      </c>
      <c r="AI22" s="168" t="e">
        <f t="shared" ca="1" si="7"/>
        <v>#N/A</v>
      </c>
      <c r="AJ22" s="168" t="e">
        <f t="shared" ca="1" si="8"/>
        <v>#VALUE!</v>
      </c>
      <c r="AK22" s="83" t="e">
        <f t="shared" ca="1" si="9"/>
        <v>#N/A</v>
      </c>
      <c r="AL22" s="83" t="str">
        <f t="shared" si="10"/>
        <v>0</v>
      </c>
      <c r="AM22" s="83" t="e">
        <f t="shared" ca="1" si="11"/>
        <v>#VALUE!</v>
      </c>
      <c r="AN22" s="83" t="e">
        <f t="shared" ca="1" si="12"/>
        <v>#DIV/0!</v>
      </c>
      <c r="AO22" s="83" t="e">
        <f t="shared" ca="1" si="13"/>
        <v>#DIV/0!</v>
      </c>
      <c r="AP22" s="83" t="e">
        <f t="shared" ca="1" si="14"/>
        <v>#DIV/0!</v>
      </c>
      <c r="AQ22" s="157" t="e">
        <f t="shared" ca="1" si="15"/>
        <v>#DIV/0!</v>
      </c>
      <c r="AR22" s="157" t="e">
        <f t="shared" ca="1" si="16"/>
        <v>#DIV/0!</v>
      </c>
      <c r="AS22" s="310" t="str">
        <f t="shared" ca="1" si="17"/>
        <v/>
      </c>
      <c r="AT22" s="290"/>
      <c r="AU22" s="83" t="e">
        <f t="shared" ca="1" si="18"/>
        <v>#VALUE!</v>
      </c>
      <c r="AV22" s="128" t="e">
        <f t="shared" ca="1" si="19"/>
        <v>#DIV/0!</v>
      </c>
      <c r="AW22" s="172" t="e">
        <f ca="1">ROUND(Mass_2_1!Q8,AU22)</f>
        <v>#VALUE!</v>
      </c>
      <c r="AX22" s="172" t="e">
        <f ca="1">ROUND(Mass_2_1!R8,AU22)</f>
        <v>#VALUE!</v>
      </c>
      <c r="AY22" s="172" t="e">
        <f t="shared" ca="1" si="20"/>
        <v>#VALUE!</v>
      </c>
      <c r="AZ22" s="155" t="str">
        <f t="shared" ca="1" si="28"/>
        <v>PASS</v>
      </c>
      <c r="BB22" s="125" t="e">
        <f>VLOOKUP(Mass_2_1!M8,AC$3:AD$13,2,FALSE)</f>
        <v>#N/A</v>
      </c>
    </row>
    <row r="23" spans="2:54" ht="18" customHeight="1">
      <c r="B23" s="83">
        <v>5</v>
      </c>
      <c r="C23" s="83">
        <f>IF(TYPE(VALUE(Mass_2_1!A9))=16,Mass_2_1!A9,VALUE(Mass_2_1!A9))</f>
        <v>0</v>
      </c>
      <c r="D23" s="83">
        <f>Mass_2_1!E9</f>
        <v>0</v>
      </c>
      <c r="E23" s="83" t="str">
        <f>IF(Mass_2_1!G9="","",Mass_2_1!G9)</f>
        <v/>
      </c>
      <c r="F23" s="83">
        <f>Mass_2_1!H9</f>
        <v>0</v>
      </c>
      <c r="G23" s="83">
        <f>Mass_2_1!I9</f>
        <v>0</v>
      </c>
      <c r="H23" s="83">
        <f>Mass_2_1!B9</f>
        <v>0</v>
      </c>
      <c r="I23" s="84" t="e">
        <f t="shared" ca="1" si="2"/>
        <v>#DIV/0!</v>
      </c>
      <c r="J23" s="175" t="e">
        <f t="shared" ca="1" si="3"/>
        <v>#DIV/0!</v>
      </c>
      <c r="K23" s="313" t="e">
        <f t="shared" ca="1" si="21"/>
        <v>#DIV/0!</v>
      </c>
      <c r="L23" s="83">
        <f>Mass_2_1!A53</f>
        <v>0</v>
      </c>
      <c r="M23" s="83">
        <f>Mass_2_1!B53</f>
        <v>0</v>
      </c>
      <c r="N23" s="83" t="e">
        <f t="shared" si="22"/>
        <v>#DIV/0!</v>
      </c>
      <c r="O23" s="83">
        <f>Mass_2_1!D53</f>
        <v>0</v>
      </c>
      <c r="P23" s="83">
        <f>Mass_2_1!E53</f>
        <v>0</v>
      </c>
      <c r="Q23" s="83">
        <f>Mass_2_1!F53</f>
        <v>0</v>
      </c>
      <c r="R23" s="83">
        <f>Mass_2_1!G53</f>
        <v>0</v>
      </c>
      <c r="S23" s="83" t="e">
        <f t="shared" si="23"/>
        <v>#DIV/0!</v>
      </c>
      <c r="T23" s="83">
        <f>Mass_2_1!H53</f>
        <v>0</v>
      </c>
      <c r="U23" s="83">
        <f>Mass_2_1!I53</f>
        <v>0</v>
      </c>
      <c r="V23" s="83">
        <f>Mass_2_1!J53</f>
        <v>0</v>
      </c>
      <c r="W23" s="83">
        <f>Mass_2_1!L53</f>
        <v>0</v>
      </c>
      <c r="X23" s="83">
        <f>Mass_2_1!M53</f>
        <v>0</v>
      </c>
      <c r="Y23" s="83">
        <f>Mass_2_1!M9</f>
        <v>0</v>
      </c>
      <c r="AA23" s="83" t="b">
        <f>IF(Mass_2_1!A9="",FALSE,TRUE)</f>
        <v>0</v>
      </c>
      <c r="AB23" s="129" t="e">
        <f t="shared" ca="1" si="4"/>
        <v>#DIV/0!</v>
      </c>
      <c r="AC23" s="129" t="e">
        <f t="shared" ca="1" si="5"/>
        <v>#DIV/0!</v>
      </c>
      <c r="AD23" s="83">
        <f t="shared" si="24"/>
        <v>1</v>
      </c>
      <c r="AE23" s="129" t="e">
        <f t="shared" ca="1" si="25"/>
        <v>#DIV/0!</v>
      </c>
      <c r="AF23" s="129" t="e">
        <f t="shared" ca="1" si="26"/>
        <v>#DIV/0!</v>
      </c>
      <c r="AG23" s="83" t="str">
        <f t="shared" ca="1" si="6"/>
        <v>소수점</v>
      </c>
      <c r="AH23" s="306" t="e">
        <f t="shared" ca="1" si="27"/>
        <v>#DIV/0!</v>
      </c>
      <c r="AI23" s="168" t="e">
        <f t="shared" ca="1" si="7"/>
        <v>#N/A</v>
      </c>
      <c r="AJ23" s="168" t="e">
        <f t="shared" ca="1" si="8"/>
        <v>#VALUE!</v>
      </c>
      <c r="AK23" s="83" t="e">
        <f t="shared" ca="1" si="9"/>
        <v>#N/A</v>
      </c>
      <c r="AL23" s="83" t="str">
        <f t="shared" si="10"/>
        <v>0</v>
      </c>
      <c r="AM23" s="83" t="e">
        <f t="shared" ca="1" si="11"/>
        <v>#VALUE!</v>
      </c>
      <c r="AN23" s="83" t="e">
        <f t="shared" ca="1" si="12"/>
        <v>#DIV/0!</v>
      </c>
      <c r="AO23" s="83" t="e">
        <f t="shared" ca="1" si="13"/>
        <v>#DIV/0!</v>
      </c>
      <c r="AP23" s="83" t="e">
        <f t="shared" ca="1" si="14"/>
        <v>#DIV/0!</v>
      </c>
      <c r="AQ23" s="157" t="e">
        <f t="shared" ca="1" si="15"/>
        <v>#DIV/0!</v>
      </c>
      <c r="AR23" s="157" t="e">
        <f t="shared" ca="1" si="16"/>
        <v>#DIV/0!</v>
      </c>
      <c r="AS23" s="310" t="str">
        <f t="shared" ca="1" si="17"/>
        <v/>
      </c>
      <c r="AT23" s="290"/>
      <c r="AU23" s="83" t="e">
        <f t="shared" ca="1" si="18"/>
        <v>#VALUE!</v>
      </c>
      <c r="AV23" s="128" t="e">
        <f t="shared" ca="1" si="19"/>
        <v>#DIV/0!</v>
      </c>
      <c r="AW23" s="172" t="e">
        <f ca="1">ROUND(Mass_2_1!Q9,AU23)</f>
        <v>#VALUE!</v>
      </c>
      <c r="AX23" s="172" t="e">
        <f ca="1">ROUND(Mass_2_1!R9,AU23)</f>
        <v>#VALUE!</v>
      </c>
      <c r="AY23" s="172" t="e">
        <f t="shared" ca="1" si="20"/>
        <v>#VALUE!</v>
      </c>
      <c r="AZ23" s="155" t="str">
        <f t="shared" ca="1" si="28"/>
        <v>PASS</v>
      </c>
      <c r="BB23" s="125" t="e">
        <f>VLOOKUP(Mass_2_1!M9,AC$3:AD$13,2,FALSE)</f>
        <v>#N/A</v>
      </c>
    </row>
    <row r="24" spans="2:54" ht="18" customHeight="1">
      <c r="B24" s="83">
        <v>6</v>
      </c>
      <c r="C24" s="83">
        <f>IF(TYPE(VALUE(Mass_2_1!A10))=16,Mass_2_1!A10,VALUE(Mass_2_1!A10))</f>
        <v>0</v>
      </c>
      <c r="D24" s="83">
        <f>Mass_2_1!E10</f>
        <v>0</v>
      </c>
      <c r="E24" s="83" t="str">
        <f>IF(Mass_2_1!G10="","",Mass_2_1!G10)</f>
        <v/>
      </c>
      <c r="F24" s="83">
        <f>Mass_2_1!H10</f>
        <v>0</v>
      </c>
      <c r="G24" s="83">
        <f>Mass_2_1!I10</f>
        <v>0</v>
      </c>
      <c r="H24" s="83">
        <f>Mass_2_1!B10</f>
        <v>0</v>
      </c>
      <c r="I24" s="84" t="e">
        <f t="shared" ca="1" si="2"/>
        <v>#DIV/0!</v>
      </c>
      <c r="J24" s="175" t="e">
        <f t="shared" ca="1" si="3"/>
        <v>#DIV/0!</v>
      </c>
      <c r="K24" s="313" t="e">
        <f t="shared" ca="1" si="21"/>
        <v>#DIV/0!</v>
      </c>
      <c r="L24" s="83">
        <f>Mass_2_1!A54</f>
        <v>0</v>
      </c>
      <c r="M24" s="83">
        <f>Mass_2_1!B54</f>
        <v>0</v>
      </c>
      <c r="N24" s="83" t="e">
        <f t="shared" si="22"/>
        <v>#DIV/0!</v>
      </c>
      <c r="O24" s="83">
        <f>Mass_2_1!D54</f>
        <v>0</v>
      </c>
      <c r="P24" s="83">
        <f>Mass_2_1!E54</f>
        <v>0</v>
      </c>
      <c r="Q24" s="83">
        <f>Mass_2_1!F54</f>
        <v>0</v>
      </c>
      <c r="R24" s="83">
        <f>Mass_2_1!G54</f>
        <v>0</v>
      </c>
      <c r="S24" s="83" t="e">
        <f t="shared" si="23"/>
        <v>#DIV/0!</v>
      </c>
      <c r="T24" s="83">
        <f>Mass_2_1!H54</f>
        <v>0</v>
      </c>
      <c r="U24" s="83">
        <f>Mass_2_1!I54</f>
        <v>0</v>
      </c>
      <c r="V24" s="83">
        <f>Mass_2_1!J54</f>
        <v>0</v>
      </c>
      <c r="W24" s="83">
        <f>Mass_2_1!L54</f>
        <v>0</v>
      </c>
      <c r="X24" s="83">
        <f>Mass_2_1!M54</f>
        <v>0</v>
      </c>
      <c r="Y24" s="83">
        <f>Mass_2_1!M10</f>
        <v>0</v>
      </c>
      <c r="AA24" s="83" t="b">
        <f>IF(Mass_2_1!A10="",FALSE,TRUE)</f>
        <v>0</v>
      </c>
      <c r="AB24" s="129" t="e">
        <f t="shared" ca="1" si="4"/>
        <v>#DIV/0!</v>
      </c>
      <c r="AC24" s="129" t="e">
        <f t="shared" ca="1" si="5"/>
        <v>#DIV/0!</v>
      </c>
      <c r="AD24" s="83">
        <f t="shared" si="24"/>
        <v>1</v>
      </c>
      <c r="AE24" s="129" t="e">
        <f t="shared" ca="1" si="25"/>
        <v>#DIV/0!</v>
      </c>
      <c r="AF24" s="129" t="e">
        <f t="shared" ca="1" si="26"/>
        <v>#DIV/0!</v>
      </c>
      <c r="AG24" s="83" t="str">
        <f t="shared" ca="1" si="6"/>
        <v>소수점</v>
      </c>
      <c r="AH24" s="306" t="e">
        <f t="shared" ca="1" si="27"/>
        <v>#DIV/0!</v>
      </c>
      <c r="AI24" s="168" t="e">
        <f t="shared" ca="1" si="7"/>
        <v>#N/A</v>
      </c>
      <c r="AJ24" s="168" t="e">
        <f t="shared" ca="1" si="8"/>
        <v>#VALUE!</v>
      </c>
      <c r="AK24" s="83" t="e">
        <f t="shared" ca="1" si="9"/>
        <v>#N/A</v>
      </c>
      <c r="AL24" s="83" t="str">
        <f t="shared" si="10"/>
        <v>0</v>
      </c>
      <c r="AM24" s="83" t="e">
        <f t="shared" ca="1" si="11"/>
        <v>#VALUE!</v>
      </c>
      <c r="AN24" s="83" t="e">
        <f t="shared" ca="1" si="12"/>
        <v>#DIV/0!</v>
      </c>
      <c r="AO24" s="83" t="e">
        <f t="shared" ca="1" si="13"/>
        <v>#DIV/0!</v>
      </c>
      <c r="AP24" s="83" t="e">
        <f t="shared" ca="1" si="14"/>
        <v>#DIV/0!</v>
      </c>
      <c r="AQ24" s="157" t="e">
        <f t="shared" ca="1" si="15"/>
        <v>#DIV/0!</v>
      </c>
      <c r="AR24" s="157" t="e">
        <f t="shared" ca="1" si="16"/>
        <v>#DIV/0!</v>
      </c>
      <c r="AS24" s="310" t="str">
        <f t="shared" ca="1" si="17"/>
        <v/>
      </c>
      <c r="AT24" s="290"/>
      <c r="AU24" s="83" t="e">
        <f t="shared" ca="1" si="18"/>
        <v>#VALUE!</v>
      </c>
      <c r="AV24" s="128" t="e">
        <f t="shared" ca="1" si="19"/>
        <v>#DIV/0!</v>
      </c>
      <c r="AW24" s="172" t="e">
        <f ca="1">ROUND(Mass_2_1!Q10,AU24)</f>
        <v>#VALUE!</v>
      </c>
      <c r="AX24" s="172" t="e">
        <f ca="1">ROUND(Mass_2_1!R10,AU24)</f>
        <v>#VALUE!</v>
      </c>
      <c r="AY24" s="172" t="e">
        <f t="shared" ca="1" si="20"/>
        <v>#VALUE!</v>
      </c>
      <c r="AZ24" s="155" t="str">
        <f t="shared" ca="1" si="28"/>
        <v>PASS</v>
      </c>
      <c r="BB24" s="125" t="e">
        <f>VLOOKUP(Mass_2_1!M10,AC$3:AD$13,2,FALSE)</f>
        <v>#N/A</v>
      </c>
    </row>
    <row r="25" spans="2:54" ht="18" customHeight="1">
      <c r="B25" s="83">
        <v>7</v>
      </c>
      <c r="C25" s="83">
        <f>IF(TYPE(VALUE(Mass_2_1!A11))=16,Mass_2_1!A11,VALUE(Mass_2_1!A11))</f>
        <v>0</v>
      </c>
      <c r="D25" s="83">
        <f>Mass_2_1!E11</f>
        <v>0</v>
      </c>
      <c r="E25" s="83" t="str">
        <f>IF(Mass_2_1!G11="","",Mass_2_1!G11)</f>
        <v/>
      </c>
      <c r="F25" s="83">
        <f>Mass_2_1!H11</f>
        <v>0</v>
      </c>
      <c r="G25" s="83">
        <f>Mass_2_1!I11</f>
        <v>0</v>
      </c>
      <c r="H25" s="83">
        <f>Mass_2_1!B11</f>
        <v>0</v>
      </c>
      <c r="I25" s="84" t="e">
        <f t="shared" ca="1" si="2"/>
        <v>#DIV/0!</v>
      </c>
      <c r="J25" s="175" t="e">
        <f t="shared" ca="1" si="3"/>
        <v>#DIV/0!</v>
      </c>
      <c r="K25" s="313" t="e">
        <f t="shared" ca="1" si="21"/>
        <v>#DIV/0!</v>
      </c>
      <c r="L25" s="83">
        <f>Mass_2_1!A55</f>
        <v>0</v>
      </c>
      <c r="M25" s="83">
        <f>Mass_2_1!B55</f>
        <v>0</v>
      </c>
      <c r="N25" s="83" t="e">
        <f t="shared" si="22"/>
        <v>#DIV/0!</v>
      </c>
      <c r="O25" s="83">
        <f>Mass_2_1!D55</f>
        <v>0</v>
      </c>
      <c r="P25" s="83">
        <f>Mass_2_1!E55</f>
        <v>0</v>
      </c>
      <c r="Q25" s="83">
        <f>Mass_2_1!F55</f>
        <v>0</v>
      </c>
      <c r="R25" s="83">
        <f>Mass_2_1!G55</f>
        <v>0</v>
      </c>
      <c r="S25" s="83" t="e">
        <f t="shared" si="23"/>
        <v>#DIV/0!</v>
      </c>
      <c r="T25" s="83">
        <f>Mass_2_1!H55</f>
        <v>0</v>
      </c>
      <c r="U25" s="83">
        <f>Mass_2_1!I55</f>
        <v>0</v>
      </c>
      <c r="V25" s="83">
        <f>Mass_2_1!J55</f>
        <v>0</v>
      </c>
      <c r="W25" s="83">
        <f>Mass_2_1!L55</f>
        <v>0</v>
      </c>
      <c r="X25" s="83">
        <f>Mass_2_1!M55</f>
        <v>0</v>
      </c>
      <c r="Y25" s="83">
        <f>Mass_2_1!M11</f>
        <v>0</v>
      </c>
      <c r="AA25" s="83" t="b">
        <f>IF(Mass_2_1!A11="",FALSE,TRUE)</f>
        <v>0</v>
      </c>
      <c r="AB25" s="129" t="e">
        <f t="shared" ca="1" si="4"/>
        <v>#DIV/0!</v>
      </c>
      <c r="AC25" s="129" t="e">
        <f t="shared" ca="1" si="5"/>
        <v>#DIV/0!</v>
      </c>
      <c r="AD25" s="83">
        <f t="shared" si="24"/>
        <v>1</v>
      </c>
      <c r="AE25" s="129" t="e">
        <f t="shared" ca="1" si="25"/>
        <v>#DIV/0!</v>
      </c>
      <c r="AF25" s="129" t="e">
        <f t="shared" ca="1" si="26"/>
        <v>#DIV/0!</v>
      </c>
      <c r="AG25" s="83" t="str">
        <f t="shared" ca="1" si="6"/>
        <v>소수점</v>
      </c>
      <c r="AH25" s="306" t="e">
        <f t="shared" ca="1" si="27"/>
        <v>#DIV/0!</v>
      </c>
      <c r="AI25" s="168" t="e">
        <f t="shared" ca="1" si="7"/>
        <v>#N/A</v>
      </c>
      <c r="AJ25" s="168" t="e">
        <f t="shared" ca="1" si="8"/>
        <v>#VALUE!</v>
      </c>
      <c r="AK25" s="83" t="e">
        <f t="shared" ca="1" si="9"/>
        <v>#N/A</v>
      </c>
      <c r="AL25" s="83" t="str">
        <f t="shared" si="10"/>
        <v>0</v>
      </c>
      <c r="AM25" s="83" t="e">
        <f t="shared" ca="1" si="11"/>
        <v>#VALUE!</v>
      </c>
      <c r="AN25" s="83" t="e">
        <f t="shared" ca="1" si="12"/>
        <v>#DIV/0!</v>
      </c>
      <c r="AO25" s="83" t="e">
        <f t="shared" ca="1" si="13"/>
        <v>#DIV/0!</v>
      </c>
      <c r="AP25" s="83" t="e">
        <f t="shared" ca="1" si="14"/>
        <v>#DIV/0!</v>
      </c>
      <c r="AQ25" s="157" t="e">
        <f t="shared" ca="1" si="15"/>
        <v>#DIV/0!</v>
      </c>
      <c r="AR25" s="157" t="e">
        <f t="shared" ca="1" si="16"/>
        <v>#DIV/0!</v>
      </c>
      <c r="AS25" s="310" t="str">
        <f t="shared" ca="1" si="17"/>
        <v/>
      </c>
      <c r="AT25" s="290"/>
      <c r="AU25" s="83" t="e">
        <f t="shared" ca="1" si="18"/>
        <v>#VALUE!</v>
      </c>
      <c r="AV25" s="128" t="e">
        <f t="shared" ca="1" si="19"/>
        <v>#DIV/0!</v>
      </c>
      <c r="AW25" s="172" t="e">
        <f ca="1">ROUND(Mass_2_1!Q11,AU25)</f>
        <v>#VALUE!</v>
      </c>
      <c r="AX25" s="172" t="e">
        <f ca="1">ROUND(Mass_2_1!R11,AU25)</f>
        <v>#VALUE!</v>
      </c>
      <c r="AY25" s="172" t="e">
        <f t="shared" ca="1" si="20"/>
        <v>#VALUE!</v>
      </c>
      <c r="AZ25" s="155" t="str">
        <f t="shared" ca="1" si="28"/>
        <v>PASS</v>
      </c>
      <c r="BB25" s="125" t="e">
        <f>VLOOKUP(Mass_2_1!M11,AC$3:AD$13,2,FALSE)</f>
        <v>#N/A</v>
      </c>
    </row>
    <row r="26" spans="2:54" ht="18" customHeight="1">
      <c r="B26" s="83">
        <v>8</v>
      </c>
      <c r="C26" s="83">
        <f>IF(TYPE(VALUE(Mass_2_1!A12))=16,Mass_2_1!A12,VALUE(Mass_2_1!A12))</f>
        <v>0</v>
      </c>
      <c r="D26" s="83">
        <f>Mass_2_1!E12</f>
        <v>0</v>
      </c>
      <c r="E26" s="83" t="str">
        <f>IF(Mass_2_1!G12="","",Mass_2_1!G12)</f>
        <v/>
      </c>
      <c r="F26" s="83">
        <f>Mass_2_1!H12</f>
        <v>0</v>
      </c>
      <c r="G26" s="83">
        <f>Mass_2_1!I12</f>
        <v>0</v>
      </c>
      <c r="H26" s="83">
        <f>Mass_2_1!B12</f>
        <v>0</v>
      </c>
      <c r="I26" s="84" t="e">
        <f t="shared" ca="1" si="2"/>
        <v>#DIV/0!</v>
      </c>
      <c r="J26" s="175" t="e">
        <f t="shared" ca="1" si="3"/>
        <v>#DIV/0!</v>
      </c>
      <c r="K26" s="313" t="e">
        <f t="shared" ca="1" si="21"/>
        <v>#DIV/0!</v>
      </c>
      <c r="L26" s="83">
        <f>Mass_2_1!A56</f>
        <v>0</v>
      </c>
      <c r="M26" s="83">
        <f>Mass_2_1!B56</f>
        <v>0</v>
      </c>
      <c r="N26" s="83" t="e">
        <f t="shared" si="22"/>
        <v>#DIV/0!</v>
      </c>
      <c r="O26" s="83">
        <f>Mass_2_1!D56</f>
        <v>0</v>
      </c>
      <c r="P26" s="83">
        <f>Mass_2_1!E56</f>
        <v>0</v>
      </c>
      <c r="Q26" s="83">
        <f>Mass_2_1!F56</f>
        <v>0</v>
      </c>
      <c r="R26" s="83">
        <f>Mass_2_1!G56</f>
        <v>0</v>
      </c>
      <c r="S26" s="83" t="e">
        <f t="shared" si="23"/>
        <v>#DIV/0!</v>
      </c>
      <c r="T26" s="83">
        <f>Mass_2_1!H56</f>
        <v>0</v>
      </c>
      <c r="U26" s="83">
        <f>Mass_2_1!I56</f>
        <v>0</v>
      </c>
      <c r="V26" s="83">
        <f>Mass_2_1!J56</f>
        <v>0</v>
      </c>
      <c r="W26" s="83">
        <f>Mass_2_1!L56</f>
        <v>0</v>
      </c>
      <c r="X26" s="83">
        <f>Mass_2_1!M56</f>
        <v>0</v>
      </c>
      <c r="Y26" s="83">
        <f>Mass_2_1!M12</f>
        <v>0</v>
      </c>
      <c r="AA26" s="83" t="b">
        <f>IF(Mass_2_1!A12="",FALSE,TRUE)</f>
        <v>0</v>
      </c>
      <c r="AB26" s="129" t="e">
        <f t="shared" ca="1" si="4"/>
        <v>#DIV/0!</v>
      </c>
      <c r="AC26" s="129" t="e">
        <f t="shared" ca="1" si="5"/>
        <v>#DIV/0!</v>
      </c>
      <c r="AD26" s="83">
        <f t="shared" si="24"/>
        <v>1</v>
      </c>
      <c r="AE26" s="129" t="e">
        <f t="shared" ca="1" si="25"/>
        <v>#DIV/0!</v>
      </c>
      <c r="AF26" s="129" t="e">
        <f t="shared" ca="1" si="26"/>
        <v>#DIV/0!</v>
      </c>
      <c r="AG26" s="83" t="str">
        <f t="shared" ca="1" si="6"/>
        <v>소수점</v>
      </c>
      <c r="AH26" s="306" t="e">
        <f t="shared" ca="1" si="27"/>
        <v>#DIV/0!</v>
      </c>
      <c r="AI26" s="168" t="e">
        <f t="shared" ca="1" si="7"/>
        <v>#N/A</v>
      </c>
      <c r="AJ26" s="168" t="e">
        <f t="shared" ca="1" si="8"/>
        <v>#VALUE!</v>
      </c>
      <c r="AK26" s="83" t="e">
        <f t="shared" ca="1" si="9"/>
        <v>#N/A</v>
      </c>
      <c r="AL26" s="83" t="str">
        <f t="shared" si="10"/>
        <v>0</v>
      </c>
      <c r="AM26" s="83" t="e">
        <f t="shared" ca="1" si="11"/>
        <v>#VALUE!</v>
      </c>
      <c r="AN26" s="83" t="e">
        <f t="shared" ca="1" si="12"/>
        <v>#DIV/0!</v>
      </c>
      <c r="AO26" s="83" t="e">
        <f t="shared" ca="1" si="13"/>
        <v>#DIV/0!</v>
      </c>
      <c r="AP26" s="83" t="e">
        <f t="shared" ca="1" si="14"/>
        <v>#DIV/0!</v>
      </c>
      <c r="AQ26" s="157" t="e">
        <f t="shared" ca="1" si="15"/>
        <v>#DIV/0!</v>
      </c>
      <c r="AR26" s="157" t="e">
        <f t="shared" ca="1" si="16"/>
        <v>#DIV/0!</v>
      </c>
      <c r="AS26" s="310" t="str">
        <f t="shared" ca="1" si="17"/>
        <v/>
      </c>
      <c r="AT26" s="290"/>
      <c r="AU26" s="83" t="e">
        <f t="shared" ca="1" si="18"/>
        <v>#VALUE!</v>
      </c>
      <c r="AV26" s="128" t="e">
        <f t="shared" ca="1" si="19"/>
        <v>#DIV/0!</v>
      </c>
      <c r="AW26" s="172" t="e">
        <f ca="1">ROUND(Mass_2_1!Q12,AU26)</f>
        <v>#VALUE!</v>
      </c>
      <c r="AX26" s="172" t="e">
        <f ca="1">ROUND(Mass_2_1!R12,AU26)</f>
        <v>#VALUE!</v>
      </c>
      <c r="AY26" s="172" t="e">
        <f t="shared" ca="1" si="20"/>
        <v>#VALUE!</v>
      </c>
      <c r="AZ26" s="155" t="str">
        <f t="shared" ca="1" si="28"/>
        <v>PASS</v>
      </c>
      <c r="BB26" s="125" t="e">
        <f>VLOOKUP(Mass_2_1!M12,AC$3:AD$13,2,FALSE)</f>
        <v>#N/A</v>
      </c>
    </row>
    <row r="27" spans="2:54" ht="18" customHeight="1">
      <c r="B27" s="83">
        <v>9</v>
      </c>
      <c r="C27" s="83">
        <f>IF(TYPE(VALUE(Mass_2_1!A13))=16,Mass_2_1!A13,VALUE(Mass_2_1!A13))</f>
        <v>0</v>
      </c>
      <c r="D27" s="83">
        <f>Mass_2_1!E13</f>
        <v>0</v>
      </c>
      <c r="E27" s="83" t="str">
        <f>IF(Mass_2_1!G13="","",Mass_2_1!G13)</f>
        <v/>
      </c>
      <c r="F27" s="83">
        <f>Mass_2_1!H13</f>
        <v>0</v>
      </c>
      <c r="G27" s="83">
        <f>Mass_2_1!I13</f>
        <v>0</v>
      </c>
      <c r="H27" s="83">
        <f>Mass_2_1!B13</f>
        <v>0</v>
      </c>
      <c r="I27" s="84" t="e">
        <f t="shared" ca="1" si="2"/>
        <v>#DIV/0!</v>
      </c>
      <c r="J27" s="175" t="e">
        <f t="shared" ca="1" si="3"/>
        <v>#DIV/0!</v>
      </c>
      <c r="K27" s="313" t="e">
        <f t="shared" ca="1" si="21"/>
        <v>#DIV/0!</v>
      </c>
      <c r="L27" s="83">
        <f>Mass_2_1!A57</f>
        <v>0</v>
      </c>
      <c r="M27" s="83">
        <f>Mass_2_1!B57</f>
        <v>0</v>
      </c>
      <c r="N27" s="83" t="e">
        <f t="shared" si="22"/>
        <v>#DIV/0!</v>
      </c>
      <c r="O27" s="83">
        <f>Mass_2_1!D57</f>
        <v>0</v>
      </c>
      <c r="P27" s="83">
        <f>Mass_2_1!E57</f>
        <v>0</v>
      </c>
      <c r="Q27" s="83">
        <f>Mass_2_1!F57</f>
        <v>0</v>
      </c>
      <c r="R27" s="83">
        <f>Mass_2_1!G57</f>
        <v>0</v>
      </c>
      <c r="S27" s="83" t="e">
        <f t="shared" si="23"/>
        <v>#DIV/0!</v>
      </c>
      <c r="T27" s="83">
        <f>Mass_2_1!H57</f>
        <v>0</v>
      </c>
      <c r="U27" s="83">
        <f>Mass_2_1!I57</f>
        <v>0</v>
      </c>
      <c r="V27" s="83">
        <f>Mass_2_1!J57</f>
        <v>0</v>
      </c>
      <c r="W27" s="83">
        <f>Mass_2_1!L57</f>
        <v>0</v>
      </c>
      <c r="X27" s="83">
        <f>Mass_2_1!M57</f>
        <v>0</v>
      </c>
      <c r="Y27" s="83">
        <f>Mass_2_1!M13</f>
        <v>0</v>
      </c>
      <c r="AA27" s="83" t="b">
        <f>IF(Mass_2_1!A13="",FALSE,TRUE)</f>
        <v>0</v>
      </c>
      <c r="AB27" s="129" t="e">
        <f t="shared" ca="1" si="4"/>
        <v>#DIV/0!</v>
      </c>
      <c r="AC27" s="129" t="e">
        <f t="shared" ca="1" si="5"/>
        <v>#DIV/0!</v>
      </c>
      <c r="AD27" s="83">
        <f t="shared" si="24"/>
        <v>1</v>
      </c>
      <c r="AE27" s="129" t="e">
        <f t="shared" ca="1" si="25"/>
        <v>#DIV/0!</v>
      </c>
      <c r="AF27" s="129" t="e">
        <f t="shared" ca="1" si="26"/>
        <v>#DIV/0!</v>
      </c>
      <c r="AG27" s="83" t="str">
        <f t="shared" ca="1" si="6"/>
        <v>소수점</v>
      </c>
      <c r="AH27" s="306" t="e">
        <f t="shared" ca="1" si="27"/>
        <v>#DIV/0!</v>
      </c>
      <c r="AI27" s="168" t="e">
        <f t="shared" ca="1" si="7"/>
        <v>#N/A</v>
      </c>
      <c r="AJ27" s="168" t="e">
        <f t="shared" ca="1" si="8"/>
        <v>#VALUE!</v>
      </c>
      <c r="AK27" s="83" t="e">
        <f t="shared" ca="1" si="9"/>
        <v>#N/A</v>
      </c>
      <c r="AL27" s="83" t="str">
        <f t="shared" si="10"/>
        <v>0</v>
      </c>
      <c r="AM27" s="83" t="e">
        <f t="shared" ca="1" si="11"/>
        <v>#VALUE!</v>
      </c>
      <c r="AN27" s="83" t="e">
        <f t="shared" ca="1" si="12"/>
        <v>#DIV/0!</v>
      </c>
      <c r="AO27" s="83" t="e">
        <f t="shared" ca="1" si="13"/>
        <v>#DIV/0!</v>
      </c>
      <c r="AP27" s="83" t="e">
        <f t="shared" ca="1" si="14"/>
        <v>#DIV/0!</v>
      </c>
      <c r="AQ27" s="157" t="e">
        <f t="shared" ca="1" si="15"/>
        <v>#DIV/0!</v>
      </c>
      <c r="AR27" s="157" t="e">
        <f t="shared" ca="1" si="16"/>
        <v>#DIV/0!</v>
      </c>
      <c r="AS27" s="310" t="str">
        <f t="shared" ca="1" si="17"/>
        <v/>
      </c>
      <c r="AT27" s="290"/>
      <c r="AU27" s="83" t="e">
        <f t="shared" ca="1" si="18"/>
        <v>#VALUE!</v>
      </c>
      <c r="AV27" s="128" t="e">
        <f t="shared" ca="1" si="19"/>
        <v>#DIV/0!</v>
      </c>
      <c r="AW27" s="172" t="e">
        <f ca="1">ROUND(Mass_2_1!Q13,AU27)</f>
        <v>#VALUE!</v>
      </c>
      <c r="AX27" s="172" t="e">
        <f ca="1">ROUND(Mass_2_1!R13,AU27)</f>
        <v>#VALUE!</v>
      </c>
      <c r="AY27" s="172" t="e">
        <f t="shared" ca="1" si="20"/>
        <v>#VALUE!</v>
      </c>
      <c r="AZ27" s="155" t="str">
        <f t="shared" ca="1" si="28"/>
        <v>PASS</v>
      </c>
      <c r="BB27" s="125" t="e">
        <f>VLOOKUP(Mass_2_1!M13,AC$3:AD$13,2,FALSE)</f>
        <v>#N/A</v>
      </c>
    </row>
    <row r="28" spans="2:54" ht="18" customHeight="1">
      <c r="B28" s="83">
        <v>10</v>
      </c>
      <c r="C28" s="83">
        <f>IF(TYPE(VALUE(Mass_2_1!A14))=16,Mass_2_1!A14,VALUE(Mass_2_1!A14))</f>
        <v>0</v>
      </c>
      <c r="D28" s="83">
        <f>Mass_2_1!E14</f>
        <v>0</v>
      </c>
      <c r="E28" s="83" t="str">
        <f>IF(Mass_2_1!G14="","",Mass_2_1!G14)</f>
        <v/>
      </c>
      <c r="F28" s="83">
        <f>Mass_2_1!H14</f>
        <v>0</v>
      </c>
      <c r="G28" s="83">
        <f>Mass_2_1!I14</f>
        <v>0</v>
      </c>
      <c r="H28" s="83">
        <f>Mass_2_1!B14</f>
        <v>0</v>
      </c>
      <c r="I28" s="84" t="e">
        <f t="shared" ca="1" si="2"/>
        <v>#DIV/0!</v>
      </c>
      <c r="J28" s="175" t="e">
        <f t="shared" ca="1" si="3"/>
        <v>#DIV/0!</v>
      </c>
      <c r="K28" s="313" t="e">
        <f t="shared" ca="1" si="21"/>
        <v>#DIV/0!</v>
      </c>
      <c r="L28" s="83">
        <f>Mass_2_1!A58</f>
        <v>0</v>
      </c>
      <c r="M28" s="83">
        <f>Mass_2_1!B58</f>
        <v>0</v>
      </c>
      <c r="N28" s="83" t="e">
        <f t="shared" si="22"/>
        <v>#DIV/0!</v>
      </c>
      <c r="O28" s="83">
        <f>Mass_2_1!D58</f>
        <v>0</v>
      </c>
      <c r="P28" s="83">
        <f>Mass_2_1!E58</f>
        <v>0</v>
      </c>
      <c r="Q28" s="83">
        <f>Mass_2_1!F58</f>
        <v>0</v>
      </c>
      <c r="R28" s="83">
        <f>Mass_2_1!G58</f>
        <v>0</v>
      </c>
      <c r="S28" s="83" t="e">
        <f t="shared" si="23"/>
        <v>#DIV/0!</v>
      </c>
      <c r="T28" s="83">
        <f>Mass_2_1!H58</f>
        <v>0</v>
      </c>
      <c r="U28" s="83">
        <f>Mass_2_1!I58</f>
        <v>0</v>
      </c>
      <c r="V28" s="83">
        <f>Mass_2_1!J58</f>
        <v>0</v>
      </c>
      <c r="W28" s="83">
        <f>Mass_2_1!L58</f>
        <v>0</v>
      </c>
      <c r="X28" s="83">
        <f>Mass_2_1!M58</f>
        <v>0</v>
      </c>
      <c r="Y28" s="83">
        <f>Mass_2_1!M14</f>
        <v>0</v>
      </c>
      <c r="AA28" s="83" t="b">
        <f>IF(Mass_2_1!A14="",FALSE,TRUE)</f>
        <v>0</v>
      </c>
      <c r="AB28" s="129" t="e">
        <f t="shared" ca="1" si="4"/>
        <v>#DIV/0!</v>
      </c>
      <c r="AC28" s="129" t="e">
        <f t="shared" ca="1" si="5"/>
        <v>#DIV/0!</v>
      </c>
      <c r="AD28" s="83">
        <f t="shared" si="24"/>
        <v>1</v>
      </c>
      <c r="AE28" s="129" t="e">
        <f t="shared" ca="1" si="25"/>
        <v>#DIV/0!</v>
      </c>
      <c r="AF28" s="129" t="e">
        <f t="shared" ca="1" si="26"/>
        <v>#DIV/0!</v>
      </c>
      <c r="AG28" s="83" t="str">
        <f t="shared" ca="1" si="6"/>
        <v>소수점</v>
      </c>
      <c r="AH28" s="306" t="e">
        <f t="shared" ca="1" si="27"/>
        <v>#DIV/0!</v>
      </c>
      <c r="AI28" s="168" t="e">
        <f t="shared" ca="1" si="7"/>
        <v>#N/A</v>
      </c>
      <c r="AJ28" s="168" t="e">
        <f t="shared" ca="1" si="8"/>
        <v>#VALUE!</v>
      </c>
      <c r="AK28" s="83" t="e">
        <f t="shared" ca="1" si="9"/>
        <v>#N/A</v>
      </c>
      <c r="AL28" s="83" t="str">
        <f t="shared" si="10"/>
        <v>0</v>
      </c>
      <c r="AM28" s="83" t="e">
        <f t="shared" ca="1" si="11"/>
        <v>#VALUE!</v>
      </c>
      <c r="AN28" s="83" t="e">
        <f t="shared" ca="1" si="12"/>
        <v>#DIV/0!</v>
      </c>
      <c r="AO28" s="83" t="e">
        <f t="shared" ca="1" si="13"/>
        <v>#DIV/0!</v>
      </c>
      <c r="AP28" s="83" t="e">
        <f t="shared" ca="1" si="14"/>
        <v>#DIV/0!</v>
      </c>
      <c r="AQ28" s="157" t="e">
        <f t="shared" ca="1" si="15"/>
        <v>#DIV/0!</v>
      </c>
      <c r="AR28" s="157" t="e">
        <f t="shared" ca="1" si="16"/>
        <v>#DIV/0!</v>
      </c>
      <c r="AS28" s="310" t="str">
        <f t="shared" ca="1" si="17"/>
        <v/>
      </c>
      <c r="AT28" s="290"/>
      <c r="AU28" s="83" t="e">
        <f t="shared" ca="1" si="18"/>
        <v>#VALUE!</v>
      </c>
      <c r="AV28" s="128" t="e">
        <f t="shared" ca="1" si="19"/>
        <v>#DIV/0!</v>
      </c>
      <c r="AW28" s="172" t="e">
        <f ca="1">ROUND(Mass_2_1!Q14,AU28)</f>
        <v>#VALUE!</v>
      </c>
      <c r="AX28" s="172" t="e">
        <f ca="1">ROUND(Mass_2_1!R14,AU28)</f>
        <v>#VALUE!</v>
      </c>
      <c r="AY28" s="172" t="e">
        <f t="shared" ca="1" si="20"/>
        <v>#VALUE!</v>
      </c>
      <c r="AZ28" s="155" t="str">
        <f t="shared" ca="1" si="28"/>
        <v>PASS</v>
      </c>
      <c r="BB28" s="125" t="e">
        <f>VLOOKUP(Mass_2_1!M14,AC$3:AD$13,2,FALSE)</f>
        <v>#N/A</v>
      </c>
    </row>
    <row r="29" spans="2:54" ht="18" customHeight="1">
      <c r="B29" s="83">
        <v>11</v>
      </c>
      <c r="C29" s="83">
        <f>IF(TYPE(VALUE(Mass_2_1!A15))=16,Mass_2_1!A15,VALUE(Mass_2_1!A15))</f>
        <v>0</v>
      </c>
      <c r="D29" s="83">
        <f>Mass_2_1!E15</f>
        <v>0</v>
      </c>
      <c r="E29" s="83" t="str">
        <f>IF(Mass_2_1!G15="","",Mass_2_1!G15)</f>
        <v/>
      </c>
      <c r="F29" s="83">
        <f>Mass_2_1!H15</f>
        <v>0</v>
      </c>
      <c r="G29" s="83">
        <f>Mass_2_1!I15</f>
        <v>0</v>
      </c>
      <c r="H29" s="83">
        <f>Mass_2_1!B15</f>
        <v>0</v>
      </c>
      <c r="I29" s="84" t="e">
        <f t="shared" ca="1" si="2"/>
        <v>#DIV/0!</v>
      </c>
      <c r="J29" s="175" t="e">
        <f t="shared" ca="1" si="3"/>
        <v>#DIV/0!</v>
      </c>
      <c r="K29" s="313" t="e">
        <f t="shared" ca="1" si="21"/>
        <v>#DIV/0!</v>
      </c>
      <c r="L29" s="83">
        <f>Mass_2_1!A59</f>
        <v>0</v>
      </c>
      <c r="M29" s="83">
        <f>Mass_2_1!B59</f>
        <v>0</v>
      </c>
      <c r="N29" s="83" t="e">
        <f t="shared" si="22"/>
        <v>#DIV/0!</v>
      </c>
      <c r="O29" s="83">
        <f>Mass_2_1!D59</f>
        <v>0</v>
      </c>
      <c r="P29" s="83">
        <f>Mass_2_1!E59</f>
        <v>0</v>
      </c>
      <c r="Q29" s="83">
        <f>Mass_2_1!F59</f>
        <v>0</v>
      </c>
      <c r="R29" s="83">
        <f>Mass_2_1!G59</f>
        <v>0</v>
      </c>
      <c r="S29" s="83" t="e">
        <f t="shared" si="23"/>
        <v>#DIV/0!</v>
      </c>
      <c r="T29" s="83">
        <f>Mass_2_1!H59</f>
        <v>0</v>
      </c>
      <c r="U29" s="83">
        <f>Mass_2_1!I59</f>
        <v>0</v>
      </c>
      <c r="V29" s="83">
        <f>Mass_2_1!J59</f>
        <v>0</v>
      </c>
      <c r="W29" s="83">
        <f>Mass_2_1!L59</f>
        <v>0</v>
      </c>
      <c r="X29" s="83">
        <f>Mass_2_1!M59</f>
        <v>0</v>
      </c>
      <c r="Y29" s="83">
        <f>Mass_2_1!M15</f>
        <v>0</v>
      </c>
      <c r="AA29" s="83" t="b">
        <f>IF(Mass_2_1!A15="",FALSE,TRUE)</f>
        <v>0</v>
      </c>
      <c r="AB29" s="129" t="e">
        <f t="shared" ca="1" si="4"/>
        <v>#DIV/0!</v>
      </c>
      <c r="AC29" s="129" t="e">
        <f t="shared" ca="1" si="5"/>
        <v>#DIV/0!</v>
      </c>
      <c r="AD29" s="83">
        <f t="shared" si="24"/>
        <v>1</v>
      </c>
      <c r="AE29" s="129" t="e">
        <f t="shared" ca="1" si="25"/>
        <v>#DIV/0!</v>
      </c>
      <c r="AF29" s="129" t="e">
        <f t="shared" ca="1" si="26"/>
        <v>#DIV/0!</v>
      </c>
      <c r="AG29" s="83" t="str">
        <f t="shared" ca="1" si="6"/>
        <v>소수점</v>
      </c>
      <c r="AH29" s="306" t="e">
        <f t="shared" ca="1" si="27"/>
        <v>#DIV/0!</v>
      </c>
      <c r="AI29" s="168" t="e">
        <f t="shared" ca="1" si="7"/>
        <v>#N/A</v>
      </c>
      <c r="AJ29" s="168" t="e">
        <f t="shared" ca="1" si="8"/>
        <v>#VALUE!</v>
      </c>
      <c r="AK29" s="83" t="e">
        <f t="shared" ca="1" si="9"/>
        <v>#N/A</v>
      </c>
      <c r="AL29" s="83" t="str">
        <f t="shared" si="10"/>
        <v>0</v>
      </c>
      <c r="AM29" s="83" t="e">
        <f t="shared" ca="1" si="11"/>
        <v>#VALUE!</v>
      </c>
      <c r="AN29" s="83" t="e">
        <f t="shared" ca="1" si="12"/>
        <v>#DIV/0!</v>
      </c>
      <c r="AO29" s="83" t="e">
        <f t="shared" ca="1" si="13"/>
        <v>#DIV/0!</v>
      </c>
      <c r="AP29" s="83" t="e">
        <f t="shared" ca="1" si="14"/>
        <v>#DIV/0!</v>
      </c>
      <c r="AQ29" s="157" t="e">
        <f t="shared" ca="1" si="15"/>
        <v>#DIV/0!</v>
      </c>
      <c r="AR29" s="157" t="e">
        <f t="shared" ca="1" si="16"/>
        <v>#DIV/0!</v>
      </c>
      <c r="AS29" s="310" t="str">
        <f t="shared" ca="1" si="17"/>
        <v/>
      </c>
      <c r="AT29" s="290"/>
      <c r="AU29" s="83" t="e">
        <f t="shared" ca="1" si="18"/>
        <v>#VALUE!</v>
      </c>
      <c r="AV29" s="128" t="e">
        <f t="shared" ca="1" si="19"/>
        <v>#DIV/0!</v>
      </c>
      <c r="AW29" s="172" t="e">
        <f ca="1">ROUND(Mass_2_1!Q15,AU29)</f>
        <v>#VALUE!</v>
      </c>
      <c r="AX29" s="172" t="e">
        <f ca="1">ROUND(Mass_2_1!R15,AU29)</f>
        <v>#VALUE!</v>
      </c>
      <c r="AY29" s="172" t="e">
        <f t="shared" ca="1" si="20"/>
        <v>#VALUE!</v>
      </c>
      <c r="AZ29" s="155" t="str">
        <f t="shared" ca="1" si="28"/>
        <v>PASS</v>
      </c>
      <c r="BB29" s="125" t="e">
        <f>VLOOKUP(Mass_2_1!M15,AC$3:AD$13,2,FALSE)</f>
        <v>#N/A</v>
      </c>
    </row>
    <row r="30" spans="2:54" ht="18" customHeight="1">
      <c r="B30" s="83">
        <v>12</v>
      </c>
      <c r="C30" s="83">
        <f>IF(TYPE(VALUE(Mass_2_1!A16))=16,Mass_2_1!A16,VALUE(Mass_2_1!A16))</f>
        <v>0</v>
      </c>
      <c r="D30" s="83">
        <f>Mass_2_1!E16</f>
        <v>0</v>
      </c>
      <c r="E30" s="83" t="str">
        <f>IF(Mass_2_1!G16="","",Mass_2_1!G16)</f>
        <v/>
      </c>
      <c r="F30" s="83">
        <f>Mass_2_1!H16</f>
        <v>0</v>
      </c>
      <c r="G30" s="83">
        <f>Mass_2_1!I16</f>
        <v>0</v>
      </c>
      <c r="H30" s="83">
        <f>Mass_2_1!B16</f>
        <v>0</v>
      </c>
      <c r="I30" s="84" t="e">
        <f t="shared" ca="1" si="2"/>
        <v>#DIV/0!</v>
      </c>
      <c r="J30" s="175" t="e">
        <f t="shared" ca="1" si="3"/>
        <v>#DIV/0!</v>
      </c>
      <c r="K30" s="313" t="e">
        <f t="shared" ca="1" si="21"/>
        <v>#DIV/0!</v>
      </c>
      <c r="L30" s="83">
        <f>Mass_2_1!A60</f>
        <v>0</v>
      </c>
      <c r="M30" s="83">
        <f>Mass_2_1!B60</f>
        <v>0</v>
      </c>
      <c r="N30" s="83" t="e">
        <f t="shared" si="22"/>
        <v>#DIV/0!</v>
      </c>
      <c r="O30" s="83">
        <f>Mass_2_1!D60</f>
        <v>0</v>
      </c>
      <c r="P30" s="83">
        <f>Mass_2_1!E60</f>
        <v>0</v>
      </c>
      <c r="Q30" s="83">
        <f>Mass_2_1!F60</f>
        <v>0</v>
      </c>
      <c r="R30" s="83">
        <f>Mass_2_1!G60</f>
        <v>0</v>
      </c>
      <c r="S30" s="83" t="e">
        <f t="shared" si="23"/>
        <v>#DIV/0!</v>
      </c>
      <c r="T30" s="83">
        <f>Mass_2_1!H60</f>
        <v>0</v>
      </c>
      <c r="U30" s="83">
        <f>Mass_2_1!I60</f>
        <v>0</v>
      </c>
      <c r="V30" s="83">
        <f>Mass_2_1!J60</f>
        <v>0</v>
      </c>
      <c r="W30" s="83">
        <f>Mass_2_1!L60</f>
        <v>0</v>
      </c>
      <c r="X30" s="83">
        <f>Mass_2_1!M60</f>
        <v>0</v>
      </c>
      <c r="Y30" s="83">
        <f>Mass_2_1!M16</f>
        <v>0</v>
      </c>
      <c r="AA30" s="83" t="b">
        <f>IF(Mass_2_1!A16="",FALSE,TRUE)</f>
        <v>0</v>
      </c>
      <c r="AB30" s="129" t="e">
        <f t="shared" ca="1" si="4"/>
        <v>#DIV/0!</v>
      </c>
      <c r="AC30" s="129" t="e">
        <f t="shared" ca="1" si="5"/>
        <v>#DIV/0!</v>
      </c>
      <c r="AD30" s="83">
        <f t="shared" si="24"/>
        <v>1</v>
      </c>
      <c r="AE30" s="129" t="e">
        <f t="shared" ca="1" si="25"/>
        <v>#DIV/0!</v>
      </c>
      <c r="AF30" s="129" t="e">
        <f t="shared" ca="1" si="26"/>
        <v>#DIV/0!</v>
      </c>
      <c r="AG30" s="83" t="str">
        <f t="shared" ca="1" si="6"/>
        <v>소수점</v>
      </c>
      <c r="AH30" s="306" t="e">
        <f t="shared" ca="1" si="27"/>
        <v>#DIV/0!</v>
      </c>
      <c r="AI30" s="168" t="e">
        <f t="shared" ca="1" si="7"/>
        <v>#N/A</v>
      </c>
      <c r="AJ30" s="168" t="e">
        <f t="shared" ca="1" si="8"/>
        <v>#VALUE!</v>
      </c>
      <c r="AK30" s="83" t="e">
        <f t="shared" ca="1" si="9"/>
        <v>#N/A</v>
      </c>
      <c r="AL30" s="83" t="str">
        <f t="shared" si="10"/>
        <v>0</v>
      </c>
      <c r="AM30" s="83" t="e">
        <f t="shared" ca="1" si="11"/>
        <v>#VALUE!</v>
      </c>
      <c r="AN30" s="83" t="e">
        <f t="shared" ca="1" si="12"/>
        <v>#DIV/0!</v>
      </c>
      <c r="AO30" s="83" t="e">
        <f t="shared" ca="1" si="13"/>
        <v>#DIV/0!</v>
      </c>
      <c r="AP30" s="83" t="e">
        <f t="shared" ca="1" si="14"/>
        <v>#DIV/0!</v>
      </c>
      <c r="AQ30" s="157" t="e">
        <f t="shared" ca="1" si="15"/>
        <v>#DIV/0!</v>
      </c>
      <c r="AR30" s="157" t="e">
        <f t="shared" ca="1" si="16"/>
        <v>#DIV/0!</v>
      </c>
      <c r="AS30" s="310" t="str">
        <f t="shared" ca="1" si="17"/>
        <v/>
      </c>
      <c r="AT30" s="290"/>
      <c r="AU30" s="83" t="e">
        <f t="shared" ca="1" si="18"/>
        <v>#VALUE!</v>
      </c>
      <c r="AV30" s="128" t="e">
        <f t="shared" ca="1" si="19"/>
        <v>#DIV/0!</v>
      </c>
      <c r="AW30" s="172" t="e">
        <f ca="1">ROUND(Mass_2_1!Q16,AU30)</f>
        <v>#VALUE!</v>
      </c>
      <c r="AX30" s="172" t="e">
        <f ca="1">ROUND(Mass_2_1!R16,AU30)</f>
        <v>#VALUE!</v>
      </c>
      <c r="AY30" s="172" t="e">
        <f t="shared" ca="1" si="20"/>
        <v>#VALUE!</v>
      </c>
      <c r="AZ30" s="155" t="str">
        <f t="shared" ca="1" si="28"/>
        <v>PASS</v>
      </c>
      <c r="BB30" s="125" t="e">
        <f>VLOOKUP(Mass_2_1!M16,AC$3:AD$13,2,FALSE)</f>
        <v>#N/A</v>
      </c>
    </row>
    <row r="31" spans="2:54" ht="18" customHeight="1">
      <c r="B31" s="83">
        <v>13</v>
      </c>
      <c r="C31" s="83">
        <f>IF(TYPE(VALUE(Mass_2_1!A17))=16,Mass_2_1!A17,VALUE(Mass_2_1!A17))</f>
        <v>0</v>
      </c>
      <c r="D31" s="83">
        <f>Mass_2_1!E17</f>
        <v>0</v>
      </c>
      <c r="E31" s="83" t="str">
        <f>IF(Mass_2_1!G17="","",Mass_2_1!G17)</f>
        <v/>
      </c>
      <c r="F31" s="83">
        <f>Mass_2_1!H17</f>
        <v>0</v>
      </c>
      <c r="G31" s="83">
        <f>Mass_2_1!I17</f>
        <v>0</v>
      </c>
      <c r="H31" s="83">
        <f>Mass_2_1!B17</f>
        <v>0</v>
      </c>
      <c r="I31" s="84" t="e">
        <f t="shared" ca="1" si="2"/>
        <v>#DIV/0!</v>
      </c>
      <c r="J31" s="175" t="e">
        <f t="shared" ca="1" si="3"/>
        <v>#DIV/0!</v>
      </c>
      <c r="K31" s="313" t="e">
        <f t="shared" ca="1" si="21"/>
        <v>#DIV/0!</v>
      </c>
      <c r="L31" s="83">
        <f>Mass_2_1!A61</f>
        <v>0</v>
      </c>
      <c r="M31" s="83">
        <f>Mass_2_1!B61</f>
        <v>0</v>
      </c>
      <c r="N31" s="83" t="e">
        <f t="shared" si="22"/>
        <v>#DIV/0!</v>
      </c>
      <c r="O31" s="83">
        <f>Mass_2_1!D61</f>
        <v>0</v>
      </c>
      <c r="P31" s="83">
        <f>Mass_2_1!E61</f>
        <v>0</v>
      </c>
      <c r="Q31" s="83">
        <f>Mass_2_1!F61</f>
        <v>0</v>
      </c>
      <c r="R31" s="83">
        <f>Mass_2_1!G61</f>
        <v>0</v>
      </c>
      <c r="S31" s="83" t="e">
        <f t="shared" si="23"/>
        <v>#DIV/0!</v>
      </c>
      <c r="T31" s="83">
        <f>Mass_2_1!H61</f>
        <v>0</v>
      </c>
      <c r="U31" s="83">
        <f>Mass_2_1!I61</f>
        <v>0</v>
      </c>
      <c r="V31" s="83">
        <f>Mass_2_1!J61</f>
        <v>0</v>
      </c>
      <c r="W31" s="83">
        <f>Mass_2_1!L61</f>
        <v>0</v>
      </c>
      <c r="X31" s="83">
        <f>Mass_2_1!M61</f>
        <v>0</v>
      </c>
      <c r="Y31" s="83">
        <f>Mass_2_1!M17</f>
        <v>0</v>
      </c>
      <c r="AA31" s="83" t="b">
        <f>IF(Mass_2_1!A17="",FALSE,TRUE)</f>
        <v>0</v>
      </c>
      <c r="AB31" s="129" t="e">
        <f t="shared" ca="1" si="4"/>
        <v>#DIV/0!</v>
      </c>
      <c r="AC31" s="129" t="e">
        <f t="shared" ca="1" si="5"/>
        <v>#DIV/0!</v>
      </c>
      <c r="AD31" s="83">
        <f t="shared" si="24"/>
        <v>1</v>
      </c>
      <c r="AE31" s="129" t="e">
        <f t="shared" ca="1" si="25"/>
        <v>#DIV/0!</v>
      </c>
      <c r="AF31" s="129" t="e">
        <f t="shared" ca="1" si="26"/>
        <v>#DIV/0!</v>
      </c>
      <c r="AG31" s="83" t="str">
        <f t="shared" ca="1" si="6"/>
        <v>소수점</v>
      </c>
      <c r="AH31" s="306" t="e">
        <f t="shared" ca="1" si="27"/>
        <v>#DIV/0!</v>
      </c>
      <c r="AI31" s="168" t="e">
        <f t="shared" ca="1" si="7"/>
        <v>#N/A</v>
      </c>
      <c r="AJ31" s="168" t="e">
        <f t="shared" ca="1" si="8"/>
        <v>#VALUE!</v>
      </c>
      <c r="AK31" s="83" t="e">
        <f t="shared" ca="1" si="9"/>
        <v>#N/A</v>
      </c>
      <c r="AL31" s="83" t="str">
        <f t="shared" si="10"/>
        <v>0</v>
      </c>
      <c r="AM31" s="83" t="e">
        <f t="shared" ca="1" si="11"/>
        <v>#VALUE!</v>
      </c>
      <c r="AN31" s="83" t="e">
        <f t="shared" ca="1" si="12"/>
        <v>#DIV/0!</v>
      </c>
      <c r="AO31" s="83" t="e">
        <f t="shared" ca="1" si="13"/>
        <v>#DIV/0!</v>
      </c>
      <c r="AP31" s="83" t="e">
        <f t="shared" ca="1" si="14"/>
        <v>#DIV/0!</v>
      </c>
      <c r="AQ31" s="157" t="e">
        <f t="shared" ca="1" si="15"/>
        <v>#DIV/0!</v>
      </c>
      <c r="AR31" s="157" t="e">
        <f t="shared" ca="1" si="16"/>
        <v>#DIV/0!</v>
      </c>
      <c r="AS31" s="310" t="str">
        <f t="shared" ca="1" si="17"/>
        <v/>
      </c>
      <c r="AT31" s="290"/>
      <c r="AU31" s="83" t="e">
        <f t="shared" ca="1" si="18"/>
        <v>#VALUE!</v>
      </c>
      <c r="AV31" s="128" t="e">
        <f t="shared" ca="1" si="19"/>
        <v>#DIV/0!</v>
      </c>
      <c r="AW31" s="172" t="e">
        <f ca="1">ROUND(Mass_2_1!Q17,AU31)</f>
        <v>#VALUE!</v>
      </c>
      <c r="AX31" s="172" t="e">
        <f ca="1">ROUND(Mass_2_1!R17,AU31)</f>
        <v>#VALUE!</v>
      </c>
      <c r="AY31" s="172" t="e">
        <f t="shared" ca="1" si="20"/>
        <v>#VALUE!</v>
      </c>
      <c r="AZ31" s="155" t="str">
        <f t="shared" ca="1" si="28"/>
        <v>PASS</v>
      </c>
      <c r="BB31" s="125" t="e">
        <f>VLOOKUP(Mass_2_1!M17,AC$3:AD$13,2,FALSE)</f>
        <v>#N/A</v>
      </c>
    </row>
    <row r="32" spans="2:54" ht="18" customHeight="1">
      <c r="B32" s="83">
        <v>14</v>
      </c>
      <c r="C32" s="83">
        <f>IF(TYPE(VALUE(Mass_2_1!A18))=16,Mass_2_1!A18,VALUE(Mass_2_1!A18))</f>
        <v>0</v>
      </c>
      <c r="D32" s="83">
        <f>Mass_2_1!E18</f>
        <v>0</v>
      </c>
      <c r="E32" s="83" t="str">
        <f>IF(Mass_2_1!G18="","",Mass_2_1!G18)</f>
        <v/>
      </c>
      <c r="F32" s="83">
        <f>Mass_2_1!H18</f>
        <v>0</v>
      </c>
      <c r="G32" s="83">
        <f>Mass_2_1!I18</f>
        <v>0</v>
      </c>
      <c r="H32" s="83">
        <f>Mass_2_1!B18</f>
        <v>0</v>
      </c>
      <c r="I32" s="84" t="e">
        <f t="shared" ca="1" si="2"/>
        <v>#DIV/0!</v>
      </c>
      <c r="J32" s="175" t="e">
        <f t="shared" ca="1" si="3"/>
        <v>#DIV/0!</v>
      </c>
      <c r="K32" s="313" t="e">
        <f t="shared" ca="1" si="21"/>
        <v>#DIV/0!</v>
      </c>
      <c r="L32" s="83">
        <f>Mass_2_1!A62</f>
        <v>0</v>
      </c>
      <c r="M32" s="83">
        <f>Mass_2_1!B62</f>
        <v>0</v>
      </c>
      <c r="N32" s="83" t="e">
        <f t="shared" si="22"/>
        <v>#DIV/0!</v>
      </c>
      <c r="O32" s="83">
        <f>Mass_2_1!D62</f>
        <v>0</v>
      </c>
      <c r="P32" s="83">
        <f>Mass_2_1!E62</f>
        <v>0</v>
      </c>
      <c r="Q32" s="83">
        <f>Mass_2_1!F62</f>
        <v>0</v>
      </c>
      <c r="R32" s="83">
        <f>Mass_2_1!G62</f>
        <v>0</v>
      </c>
      <c r="S32" s="83" t="e">
        <f t="shared" si="23"/>
        <v>#DIV/0!</v>
      </c>
      <c r="T32" s="83">
        <f>Mass_2_1!H62</f>
        <v>0</v>
      </c>
      <c r="U32" s="83">
        <f>Mass_2_1!I62</f>
        <v>0</v>
      </c>
      <c r="V32" s="83">
        <f>Mass_2_1!J62</f>
        <v>0</v>
      </c>
      <c r="W32" s="83">
        <f>Mass_2_1!L62</f>
        <v>0</v>
      </c>
      <c r="X32" s="83">
        <f>Mass_2_1!M62</f>
        <v>0</v>
      </c>
      <c r="Y32" s="83">
        <f>Mass_2_1!M18</f>
        <v>0</v>
      </c>
      <c r="AA32" s="83" t="b">
        <f>IF(Mass_2_1!A18="",FALSE,TRUE)</f>
        <v>0</v>
      </c>
      <c r="AB32" s="129" t="e">
        <f t="shared" ca="1" si="4"/>
        <v>#DIV/0!</v>
      </c>
      <c r="AC32" s="129" t="e">
        <f t="shared" ca="1" si="5"/>
        <v>#DIV/0!</v>
      </c>
      <c r="AD32" s="83">
        <f t="shared" si="24"/>
        <v>1</v>
      </c>
      <c r="AE32" s="129" t="e">
        <f t="shared" ca="1" si="25"/>
        <v>#DIV/0!</v>
      </c>
      <c r="AF32" s="129" t="e">
        <f t="shared" ca="1" si="26"/>
        <v>#DIV/0!</v>
      </c>
      <c r="AG32" s="83" t="str">
        <f t="shared" ca="1" si="6"/>
        <v>소수점</v>
      </c>
      <c r="AH32" s="306" t="e">
        <f t="shared" ca="1" si="27"/>
        <v>#DIV/0!</v>
      </c>
      <c r="AI32" s="168" t="e">
        <f t="shared" ca="1" si="7"/>
        <v>#N/A</v>
      </c>
      <c r="AJ32" s="168" t="e">
        <f t="shared" ca="1" si="8"/>
        <v>#VALUE!</v>
      </c>
      <c r="AK32" s="83" t="e">
        <f t="shared" ca="1" si="9"/>
        <v>#N/A</v>
      </c>
      <c r="AL32" s="83" t="str">
        <f t="shared" si="10"/>
        <v>0</v>
      </c>
      <c r="AM32" s="83" t="e">
        <f t="shared" ca="1" si="11"/>
        <v>#VALUE!</v>
      </c>
      <c r="AN32" s="83" t="e">
        <f t="shared" ca="1" si="12"/>
        <v>#DIV/0!</v>
      </c>
      <c r="AO32" s="83" t="e">
        <f t="shared" ca="1" si="13"/>
        <v>#DIV/0!</v>
      </c>
      <c r="AP32" s="83" t="e">
        <f t="shared" ca="1" si="14"/>
        <v>#DIV/0!</v>
      </c>
      <c r="AQ32" s="157" t="e">
        <f t="shared" ca="1" si="15"/>
        <v>#DIV/0!</v>
      </c>
      <c r="AR32" s="157" t="e">
        <f t="shared" ca="1" si="16"/>
        <v>#DIV/0!</v>
      </c>
      <c r="AS32" s="310" t="str">
        <f t="shared" ca="1" si="17"/>
        <v/>
      </c>
      <c r="AT32" s="290"/>
      <c r="AU32" s="83" t="e">
        <f t="shared" ca="1" si="18"/>
        <v>#VALUE!</v>
      </c>
      <c r="AV32" s="128" t="e">
        <f t="shared" ca="1" si="19"/>
        <v>#DIV/0!</v>
      </c>
      <c r="AW32" s="172" t="e">
        <f ca="1">ROUND(Mass_2_1!Q18,AU32)</f>
        <v>#VALUE!</v>
      </c>
      <c r="AX32" s="172" t="e">
        <f ca="1">ROUND(Mass_2_1!R18,AU32)</f>
        <v>#VALUE!</v>
      </c>
      <c r="AY32" s="172" t="e">
        <f t="shared" ca="1" si="20"/>
        <v>#VALUE!</v>
      </c>
      <c r="AZ32" s="155" t="str">
        <f t="shared" ca="1" si="28"/>
        <v>PASS</v>
      </c>
      <c r="BB32" s="125" t="e">
        <f>VLOOKUP(Mass_2_1!M18,AC$3:AD$13,2,FALSE)</f>
        <v>#N/A</v>
      </c>
    </row>
    <row r="33" spans="2:54" ht="18" customHeight="1">
      <c r="B33" s="83">
        <v>15</v>
      </c>
      <c r="C33" s="83">
        <f>IF(TYPE(VALUE(Mass_2_1!A19))=16,Mass_2_1!A19,VALUE(Mass_2_1!A19))</f>
        <v>0</v>
      </c>
      <c r="D33" s="83">
        <f>Mass_2_1!E19</f>
        <v>0</v>
      </c>
      <c r="E33" s="83" t="str">
        <f>IF(Mass_2_1!G19="","",Mass_2_1!G19)</f>
        <v/>
      </c>
      <c r="F33" s="83">
        <f>Mass_2_1!H19</f>
        <v>0</v>
      </c>
      <c r="G33" s="83">
        <f>Mass_2_1!I19</f>
        <v>0</v>
      </c>
      <c r="H33" s="83">
        <f>Mass_2_1!B19</f>
        <v>0</v>
      </c>
      <c r="I33" s="84" t="e">
        <f t="shared" ca="1" si="2"/>
        <v>#DIV/0!</v>
      </c>
      <c r="J33" s="175" t="e">
        <f t="shared" ca="1" si="3"/>
        <v>#DIV/0!</v>
      </c>
      <c r="K33" s="313" t="e">
        <f t="shared" ca="1" si="21"/>
        <v>#DIV/0!</v>
      </c>
      <c r="L33" s="83">
        <f>Mass_2_1!A63</f>
        <v>0</v>
      </c>
      <c r="M33" s="83">
        <f>Mass_2_1!B63</f>
        <v>0</v>
      </c>
      <c r="N33" s="83" t="e">
        <f t="shared" si="22"/>
        <v>#DIV/0!</v>
      </c>
      <c r="O33" s="83">
        <f>Mass_2_1!D63</f>
        <v>0</v>
      </c>
      <c r="P33" s="83">
        <f>Mass_2_1!E63</f>
        <v>0</v>
      </c>
      <c r="Q33" s="83">
        <f>Mass_2_1!F63</f>
        <v>0</v>
      </c>
      <c r="R33" s="83">
        <f>Mass_2_1!G63</f>
        <v>0</v>
      </c>
      <c r="S33" s="83" t="e">
        <f t="shared" si="23"/>
        <v>#DIV/0!</v>
      </c>
      <c r="T33" s="83">
        <f>Mass_2_1!H63</f>
        <v>0</v>
      </c>
      <c r="U33" s="83">
        <f>Mass_2_1!I63</f>
        <v>0</v>
      </c>
      <c r="V33" s="83">
        <f>Mass_2_1!J63</f>
        <v>0</v>
      </c>
      <c r="W33" s="83">
        <f>Mass_2_1!L63</f>
        <v>0</v>
      </c>
      <c r="X33" s="83">
        <f>Mass_2_1!M63</f>
        <v>0</v>
      </c>
      <c r="Y33" s="83">
        <f>Mass_2_1!M19</f>
        <v>0</v>
      </c>
      <c r="AA33" s="83" t="b">
        <f>IF(Mass_2_1!A19="",FALSE,TRUE)</f>
        <v>0</v>
      </c>
      <c r="AB33" s="129" t="e">
        <f t="shared" ca="1" si="4"/>
        <v>#DIV/0!</v>
      </c>
      <c r="AC33" s="129" t="e">
        <f t="shared" ca="1" si="5"/>
        <v>#DIV/0!</v>
      </c>
      <c r="AD33" s="83">
        <f t="shared" si="24"/>
        <v>1</v>
      </c>
      <c r="AE33" s="129" t="e">
        <f t="shared" ca="1" si="25"/>
        <v>#DIV/0!</v>
      </c>
      <c r="AF33" s="129" t="e">
        <f t="shared" ca="1" si="26"/>
        <v>#DIV/0!</v>
      </c>
      <c r="AG33" s="83" t="str">
        <f t="shared" ca="1" si="6"/>
        <v>소수점</v>
      </c>
      <c r="AH33" s="306" t="e">
        <f t="shared" ca="1" si="27"/>
        <v>#DIV/0!</v>
      </c>
      <c r="AI33" s="168" t="e">
        <f t="shared" ca="1" si="7"/>
        <v>#N/A</v>
      </c>
      <c r="AJ33" s="168" t="e">
        <f t="shared" ca="1" si="8"/>
        <v>#VALUE!</v>
      </c>
      <c r="AK33" s="83" t="e">
        <f t="shared" ca="1" si="9"/>
        <v>#N/A</v>
      </c>
      <c r="AL33" s="83" t="str">
        <f t="shared" si="10"/>
        <v>0</v>
      </c>
      <c r="AM33" s="83" t="e">
        <f t="shared" ca="1" si="11"/>
        <v>#VALUE!</v>
      </c>
      <c r="AN33" s="83" t="e">
        <f t="shared" ca="1" si="12"/>
        <v>#DIV/0!</v>
      </c>
      <c r="AO33" s="83" t="e">
        <f t="shared" ca="1" si="13"/>
        <v>#DIV/0!</v>
      </c>
      <c r="AP33" s="83" t="e">
        <f t="shared" ca="1" si="14"/>
        <v>#DIV/0!</v>
      </c>
      <c r="AQ33" s="157" t="e">
        <f t="shared" ca="1" si="15"/>
        <v>#DIV/0!</v>
      </c>
      <c r="AR33" s="157" t="e">
        <f t="shared" ca="1" si="16"/>
        <v>#DIV/0!</v>
      </c>
      <c r="AS33" s="310" t="str">
        <f t="shared" ca="1" si="17"/>
        <v/>
      </c>
      <c r="AT33" s="290"/>
      <c r="AU33" s="83" t="e">
        <f t="shared" ca="1" si="18"/>
        <v>#VALUE!</v>
      </c>
      <c r="AV33" s="128" t="e">
        <f t="shared" ca="1" si="19"/>
        <v>#DIV/0!</v>
      </c>
      <c r="AW33" s="172" t="e">
        <f ca="1">ROUND(Mass_2_1!Q19,AU33)</f>
        <v>#VALUE!</v>
      </c>
      <c r="AX33" s="172" t="e">
        <f ca="1">ROUND(Mass_2_1!R19,AU33)</f>
        <v>#VALUE!</v>
      </c>
      <c r="AY33" s="172" t="e">
        <f t="shared" ca="1" si="20"/>
        <v>#VALUE!</v>
      </c>
      <c r="AZ33" s="155" t="str">
        <f t="shared" ca="1" si="28"/>
        <v>PASS</v>
      </c>
      <c r="BB33" s="125" t="e">
        <f>VLOOKUP(Mass_2_1!M19,AC$3:AD$13,2,FALSE)</f>
        <v>#N/A</v>
      </c>
    </row>
    <row r="34" spans="2:54" ht="18" customHeight="1">
      <c r="B34" s="83">
        <v>16</v>
      </c>
      <c r="C34" s="83">
        <f>IF(TYPE(VALUE(Mass_2_1!A20))=16,Mass_2_1!A20,VALUE(Mass_2_1!A20))</f>
        <v>0</v>
      </c>
      <c r="D34" s="83">
        <f>Mass_2_1!E20</f>
        <v>0</v>
      </c>
      <c r="E34" s="83" t="str">
        <f>IF(Mass_2_1!G20="","",Mass_2_1!G20)</f>
        <v/>
      </c>
      <c r="F34" s="83">
        <f>Mass_2_1!H20</f>
        <v>0</v>
      </c>
      <c r="G34" s="83">
        <f>Mass_2_1!I20</f>
        <v>0</v>
      </c>
      <c r="H34" s="83">
        <f>Mass_2_1!B20</f>
        <v>0</v>
      </c>
      <c r="I34" s="84" t="e">
        <f t="shared" ca="1" si="2"/>
        <v>#DIV/0!</v>
      </c>
      <c r="J34" s="175" t="e">
        <f t="shared" ca="1" si="3"/>
        <v>#DIV/0!</v>
      </c>
      <c r="K34" s="313" t="e">
        <f t="shared" ca="1" si="21"/>
        <v>#DIV/0!</v>
      </c>
      <c r="L34" s="83">
        <f>Mass_2_1!A64</f>
        <v>0</v>
      </c>
      <c r="M34" s="83">
        <f>Mass_2_1!B64</f>
        <v>0</v>
      </c>
      <c r="N34" s="83" t="e">
        <f t="shared" si="22"/>
        <v>#DIV/0!</v>
      </c>
      <c r="O34" s="83">
        <f>Mass_2_1!D64</f>
        <v>0</v>
      </c>
      <c r="P34" s="83">
        <f>Mass_2_1!E64</f>
        <v>0</v>
      </c>
      <c r="Q34" s="83">
        <f>Mass_2_1!F64</f>
        <v>0</v>
      </c>
      <c r="R34" s="83">
        <f>Mass_2_1!G64</f>
        <v>0</v>
      </c>
      <c r="S34" s="83" t="e">
        <f t="shared" si="23"/>
        <v>#DIV/0!</v>
      </c>
      <c r="T34" s="83">
        <f>Mass_2_1!H64</f>
        <v>0</v>
      </c>
      <c r="U34" s="83">
        <f>Mass_2_1!I64</f>
        <v>0</v>
      </c>
      <c r="V34" s="83">
        <f>Mass_2_1!J64</f>
        <v>0</v>
      </c>
      <c r="W34" s="83">
        <f>Mass_2_1!L64</f>
        <v>0</v>
      </c>
      <c r="X34" s="83">
        <f>Mass_2_1!M64</f>
        <v>0</v>
      </c>
      <c r="Y34" s="83">
        <f>Mass_2_1!M20</f>
        <v>0</v>
      </c>
      <c r="AA34" s="83" t="b">
        <f>IF(Mass_2_1!A20="",FALSE,TRUE)</f>
        <v>0</v>
      </c>
      <c r="AB34" s="129" t="e">
        <f t="shared" ca="1" si="4"/>
        <v>#DIV/0!</v>
      </c>
      <c r="AC34" s="129" t="e">
        <f t="shared" ca="1" si="5"/>
        <v>#DIV/0!</v>
      </c>
      <c r="AD34" s="83">
        <f t="shared" si="24"/>
        <v>1</v>
      </c>
      <c r="AE34" s="129" t="e">
        <f t="shared" ca="1" si="25"/>
        <v>#DIV/0!</v>
      </c>
      <c r="AF34" s="129" t="e">
        <f t="shared" ca="1" si="26"/>
        <v>#DIV/0!</v>
      </c>
      <c r="AG34" s="83" t="str">
        <f t="shared" ca="1" si="6"/>
        <v>소수점</v>
      </c>
      <c r="AH34" s="306" t="e">
        <f t="shared" ca="1" si="27"/>
        <v>#DIV/0!</v>
      </c>
      <c r="AI34" s="168" t="e">
        <f t="shared" ca="1" si="7"/>
        <v>#N/A</v>
      </c>
      <c r="AJ34" s="168" t="e">
        <f t="shared" ca="1" si="8"/>
        <v>#VALUE!</v>
      </c>
      <c r="AK34" s="83" t="e">
        <f t="shared" ca="1" si="9"/>
        <v>#N/A</v>
      </c>
      <c r="AL34" s="83" t="str">
        <f t="shared" si="10"/>
        <v>0</v>
      </c>
      <c r="AM34" s="83" t="e">
        <f t="shared" ca="1" si="11"/>
        <v>#VALUE!</v>
      </c>
      <c r="AN34" s="83" t="e">
        <f t="shared" ca="1" si="12"/>
        <v>#DIV/0!</v>
      </c>
      <c r="AO34" s="83" t="e">
        <f t="shared" ca="1" si="13"/>
        <v>#DIV/0!</v>
      </c>
      <c r="AP34" s="83" t="e">
        <f t="shared" ca="1" si="14"/>
        <v>#DIV/0!</v>
      </c>
      <c r="AQ34" s="157" t="e">
        <f t="shared" ca="1" si="15"/>
        <v>#DIV/0!</v>
      </c>
      <c r="AR34" s="157" t="e">
        <f t="shared" ca="1" si="16"/>
        <v>#DIV/0!</v>
      </c>
      <c r="AS34" s="310" t="str">
        <f t="shared" ca="1" si="17"/>
        <v/>
      </c>
      <c r="AT34" s="290"/>
      <c r="AU34" s="83" t="e">
        <f t="shared" ca="1" si="18"/>
        <v>#VALUE!</v>
      </c>
      <c r="AV34" s="128" t="e">
        <f t="shared" ca="1" si="19"/>
        <v>#DIV/0!</v>
      </c>
      <c r="AW34" s="172" t="e">
        <f ca="1">ROUND(Mass_2_1!Q20,AU34)</f>
        <v>#VALUE!</v>
      </c>
      <c r="AX34" s="172" t="e">
        <f ca="1">ROUND(Mass_2_1!R20,AU34)</f>
        <v>#VALUE!</v>
      </c>
      <c r="AY34" s="172" t="e">
        <f t="shared" ca="1" si="20"/>
        <v>#VALUE!</v>
      </c>
      <c r="AZ34" s="155" t="str">
        <f t="shared" ca="1" si="28"/>
        <v>PASS</v>
      </c>
      <c r="BB34" s="125" t="e">
        <f>VLOOKUP(Mass_2_1!M20,AC$3:AD$13,2,FALSE)</f>
        <v>#N/A</v>
      </c>
    </row>
    <row r="35" spans="2:54" ht="18" customHeight="1">
      <c r="B35" s="83">
        <v>17</v>
      </c>
      <c r="C35" s="83">
        <f>IF(TYPE(VALUE(Mass_2_1!A21))=16,Mass_2_1!A21,VALUE(Mass_2_1!A21))</f>
        <v>0</v>
      </c>
      <c r="D35" s="83">
        <f>Mass_2_1!E21</f>
        <v>0</v>
      </c>
      <c r="E35" s="83" t="str">
        <f>IF(Mass_2_1!G21="","",Mass_2_1!G21)</f>
        <v/>
      </c>
      <c r="F35" s="83">
        <f>Mass_2_1!H21</f>
        <v>0</v>
      </c>
      <c r="G35" s="83">
        <f>Mass_2_1!I21</f>
        <v>0</v>
      </c>
      <c r="H35" s="83">
        <f>Mass_2_1!B21</f>
        <v>0</v>
      </c>
      <c r="I35" s="84" t="e">
        <f t="shared" ca="1" si="2"/>
        <v>#DIV/0!</v>
      </c>
      <c r="J35" s="175" t="e">
        <f t="shared" ca="1" si="3"/>
        <v>#DIV/0!</v>
      </c>
      <c r="K35" s="313" t="e">
        <f t="shared" ca="1" si="21"/>
        <v>#DIV/0!</v>
      </c>
      <c r="L35" s="83">
        <f>Mass_2_1!A65</f>
        <v>0</v>
      </c>
      <c r="M35" s="83">
        <f>Mass_2_1!B65</f>
        <v>0</v>
      </c>
      <c r="N35" s="83" t="e">
        <f t="shared" si="22"/>
        <v>#DIV/0!</v>
      </c>
      <c r="O35" s="83">
        <f>Mass_2_1!D65</f>
        <v>0</v>
      </c>
      <c r="P35" s="83">
        <f>Mass_2_1!E65</f>
        <v>0</v>
      </c>
      <c r="Q35" s="83">
        <f>Mass_2_1!F65</f>
        <v>0</v>
      </c>
      <c r="R35" s="83">
        <f>Mass_2_1!G65</f>
        <v>0</v>
      </c>
      <c r="S35" s="83" t="e">
        <f t="shared" si="23"/>
        <v>#DIV/0!</v>
      </c>
      <c r="T35" s="83">
        <f>Mass_2_1!H65</f>
        <v>0</v>
      </c>
      <c r="U35" s="83">
        <f>Mass_2_1!I65</f>
        <v>0</v>
      </c>
      <c r="V35" s="83">
        <f>Mass_2_1!J65</f>
        <v>0</v>
      </c>
      <c r="W35" s="83">
        <f>Mass_2_1!L65</f>
        <v>0</v>
      </c>
      <c r="X35" s="83">
        <f>Mass_2_1!M65</f>
        <v>0</v>
      </c>
      <c r="Y35" s="83">
        <f>Mass_2_1!M21</f>
        <v>0</v>
      </c>
      <c r="AA35" s="83" t="b">
        <f>IF(Mass_2_1!A21="",FALSE,TRUE)</f>
        <v>0</v>
      </c>
      <c r="AB35" s="129" t="e">
        <f t="shared" ca="1" si="4"/>
        <v>#DIV/0!</v>
      </c>
      <c r="AC35" s="129" t="e">
        <f t="shared" ca="1" si="5"/>
        <v>#DIV/0!</v>
      </c>
      <c r="AD35" s="83">
        <f t="shared" si="24"/>
        <v>1</v>
      </c>
      <c r="AE35" s="129" t="e">
        <f t="shared" ca="1" si="25"/>
        <v>#DIV/0!</v>
      </c>
      <c r="AF35" s="129" t="e">
        <f t="shared" ca="1" si="26"/>
        <v>#DIV/0!</v>
      </c>
      <c r="AG35" s="83" t="str">
        <f t="shared" ca="1" si="6"/>
        <v>소수점</v>
      </c>
      <c r="AH35" s="306" t="e">
        <f t="shared" ca="1" si="27"/>
        <v>#DIV/0!</v>
      </c>
      <c r="AI35" s="168" t="e">
        <f t="shared" ca="1" si="7"/>
        <v>#N/A</v>
      </c>
      <c r="AJ35" s="168" t="e">
        <f t="shared" ca="1" si="8"/>
        <v>#VALUE!</v>
      </c>
      <c r="AK35" s="83" t="e">
        <f t="shared" ca="1" si="9"/>
        <v>#N/A</v>
      </c>
      <c r="AL35" s="83" t="str">
        <f t="shared" si="10"/>
        <v>0</v>
      </c>
      <c r="AM35" s="83" t="e">
        <f t="shared" ca="1" si="11"/>
        <v>#VALUE!</v>
      </c>
      <c r="AN35" s="83" t="e">
        <f t="shared" ca="1" si="12"/>
        <v>#DIV/0!</v>
      </c>
      <c r="AO35" s="83" t="e">
        <f t="shared" ca="1" si="13"/>
        <v>#DIV/0!</v>
      </c>
      <c r="AP35" s="83" t="e">
        <f t="shared" ca="1" si="14"/>
        <v>#DIV/0!</v>
      </c>
      <c r="AQ35" s="157" t="e">
        <f t="shared" ca="1" si="15"/>
        <v>#DIV/0!</v>
      </c>
      <c r="AR35" s="157" t="e">
        <f t="shared" ca="1" si="16"/>
        <v>#DIV/0!</v>
      </c>
      <c r="AS35" s="310" t="str">
        <f t="shared" ca="1" si="17"/>
        <v/>
      </c>
      <c r="AT35" s="290"/>
      <c r="AU35" s="83" t="e">
        <f t="shared" ca="1" si="18"/>
        <v>#VALUE!</v>
      </c>
      <c r="AV35" s="128" t="e">
        <f t="shared" ca="1" si="19"/>
        <v>#DIV/0!</v>
      </c>
      <c r="AW35" s="172" t="e">
        <f ca="1">ROUND(Mass_2_1!Q21,AU35)</f>
        <v>#VALUE!</v>
      </c>
      <c r="AX35" s="172" t="e">
        <f ca="1">ROUND(Mass_2_1!R21,AU35)</f>
        <v>#VALUE!</v>
      </c>
      <c r="AY35" s="172" t="e">
        <f t="shared" ca="1" si="20"/>
        <v>#VALUE!</v>
      </c>
      <c r="AZ35" s="155" t="str">
        <f t="shared" ca="1" si="28"/>
        <v>PASS</v>
      </c>
      <c r="BB35" s="125" t="e">
        <f>VLOOKUP(Mass_2_1!M21,AC$3:AD$13,2,FALSE)</f>
        <v>#N/A</v>
      </c>
    </row>
    <row r="36" spans="2:54" ht="18" customHeight="1">
      <c r="B36" s="83">
        <v>18</v>
      </c>
      <c r="C36" s="83">
        <f>IF(TYPE(VALUE(Mass_2_1!A22))=16,Mass_2_1!A22,VALUE(Mass_2_1!A22))</f>
        <v>0</v>
      </c>
      <c r="D36" s="83">
        <f>Mass_2_1!E22</f>
        <v>0</v>
      </c>
      <c r="E36" s="83" t="str">
        <f>IF(Mass_2_1!G22="","",Mass_2_1!G22)</f>
        <v/>
      </c>
      <c r="F36" s="83">
        <f>Mass_2_1!H22</f>
        <v>0</v>
      </c>
      <c r="G36" s="83">
        <f>Mass_2_1!I22</f>
        <v>0</v>
      </c>
      <c r="H36" s="83">
        <f>Mass_2_1!B22</f>
        <v>0</v>
      </c>
      <c r="I36" s="84" t="e">
        <f t="shared" ca="1" si="2"/>
        <v>#DIV/0!</v>
      </c>
      <c r="J36" s="175" t="e">
        <f t="shared" ca="1" si="3"/>
        <v>#DIV/0!</v>
      </c>
      <c r="K36" s="313" t="e">
        <f t="shared" ca="1" si="21"/>
        <v>#DIV/0!</v>
      </c>
      <c r="L36" s="83">
        <f>Mass_2_1!A66</f>
        <v>0</v>
      </c>
      <c r="M36" s="83">
        <f>Mass_2_1!B66</f>
        <v>0</v>
      </c>
      <c r="N36" s="83" t="e">
        <f t="shared" si="22"/>
        <v>#DIV/0!</v>
      </c>
      <c r="O36" s="83">
        <f>Mass_2_1!D66</f>
        <v>0</v>
      </c>
      <c r="P36" s="83">
        <f>Mass_2_1!E66</f>
        <v>0</v>
      </c>
      <c r="Q36" s="83">
        <f>Mass_2_1!F66</f>
        <v>0</v>
      </c>
      <c r="R36" s="83">
        <f>Mass_2_1!G66</f>
        <v>0</v>
      </c>
      <c r="S36" s="83" t="e">
        <f t="shared" si="23"/>
        <v>#DIV/0!</v>
      </c>
      <c r="T36" s="83">
        <f>Mass_2_1!H66</f>
        <v>0</v>
      </c>
      <c r="U36" s="83">
        <f>Mass_2_1!I66</f>
        <v>0</v>
      </c>
      <c r="V36" s="83">
        <f>Mass_2_1!J66</f>
        <v>0</v>
      </c>
      <c r="W36" s="83">
        <f>Mass_2_1!L66</f>
        <v>0</v>
      </c>
      <c r="X36" s="83">
        <f>Mass_2_1!M66</f>
        <v>0</v>
      </c>
      <c r="Y36" s="83">
        <f>Mass_2_1!M22</f>
        <v>0</v>
      </c>
      <c r="AA36" s="83" t="b">
        <f>IF(Mass_2_1!A22="",FALSE,TRUE)</f>
        <v>0</v>
      </c>
      <c r="AB36" s="129" t="e">
        <f t="shared" ca="1" si="4"/>
        <v>#DIV/0!</v>
      </c>
      <c r="AC36" s="129" t="e">
        <f t="shared" ca="1" si="5"/>
        <v>#DIV/0!</v>
      </c>
      <c r="AD36" s="83">
        <f t="shared" si="24"/>
        <v>1</v>
      </c>
      <c r="AE36" s="129" t="e">
        <f t="shared" ca="1" si="25"/>
        <v>#DIV/0!</v>
      </c>
      <c r="AF36" s="129" t="e">
        <f t="shared" ca="1" si="26"/>
        <v>#DIV/0!</v>
      </c>
      <c r="AG36" s="83" t="str">
        <f t="shared" ca="1" si="6"/>
        <v>소수점</v>
      </c>
      <c r="AH36" s="306" t="e">
        <f t="shared" ca="1" si="27"/>
        <v>#DIV/0!</v>
      </c>
      <c r="AI36" s="168" t="e">
        <f t="shared" ca="1" si="7"/>
        <v>#N/A</v>
      </c>
      <c r="AJ36" s="168" t="e">
        <f t="shared" ca="1" si="8"/>
        <v>#VALUE!</v>
      </c>
      <c r="AK36" s="83" t="e">
        <f t="shared" ca="1" si="9"/>
        <v>#N/A</v>
      </c>
      <c r="AL36" s="83" t="str">
        <f t="shared" si="10"/>
        <v>0</v>
      </c>
      <c r="AM36" s="83" t="e">
        <f t="shared" ca="1" si="11"/>
        <v>#VALUE!</v>
      </c>
      <c r="AN36" s="83" t="e">
        <f t="shared" ca="1" si="12"/>
        <v>#DIV/0!</v>
      </c>
      <c r="AO36" s="83" t="e">
        <f t="shared" ca="1" si="13"/>
        <v>#DIV/0!</v>
      </c>
      <c r="AP36" s="83" t="e">
        <f t="shared" ca="1" si="14"/>
        <v>#DIV/0!</v>
      </c>
      <c r="AQ36" s="157" t="e">
        <f t="shared" ca="1" si="15"/>
        <v>#DIV/0!</v>
      </c>
      <c r="AR36" s="157" t="e">
        <f t="shared" ca="1" si="16"/>
        <v>#DIV/0!</v>
      </c>
      <c r="AS36" s="310" t="str">
        <f t="shared" ca="1" si="17"/>
        <v/>
      </c>
      <c r="AT36" s="290"/>
      <c r="AU36" s="83" t="e">
        <f t="shared" ca="1" si="18"/>
        <v>#VALUE!</v>
      </c>
      <c r="AV36" s="128" t="e">
        <f t="shared" ca="1" si="19"/>
        <v>#DIV/0!</v>
      </c>
      <c r="AW36" s="172" t="e">
        <f ca="1">ROUND(Mass_2_1!Q22,AU36)</f>
        <v>#VALUE!</v>
      </c>
      <c r="AX36" s="172" t="e">
        <f ca="1">ROUND(Mass_2_1!R22,AU36)</f>
        <v>#VALUE!</v>
      </c>
      <c r="AY36" s="172" t="e">
        <f t="shared" ca="1" si="20"/>
        <v>#VALUE!</v>
      </c>
      <c r="AZ36" s="155" t="str">
        <f t="shared" ca="1" si="28"/>
        <v>PASS</v>
      </c>
      <c r="BB36" s="125" t="e">
        <f>VLOOKUP(Mass_2_1!M22,AC$3:AD$13,2,FALSE)</f>
        <v>#N/A</v>
      </c>
    </row>
    <row r="37" spans="2:54" ht="18" customHeight="1">
      <c r="B37" s="83">
        <v>19</v>
      </c>
      <c r="C37" s="83">
        <f>IF(TYPE(VALUE(Mass_2_1!A23))=16,Mass_2_1!A23,VALUE(Mass_2_1!A23))</f>
        <v>0</v>
      </c>
      <c r="D37" s="83">
        <f>Mass_2_1!E23</f>
        <v>0</v>
      </c>
      <c r="E37" s="83" t="str">
        <f>IF(Mass_2_1!G23="","",Mass_2_1!G23)</f>
        <v/>
      </c>
      <c r="F37" s="83">
        <f>Mass_2_1!H23</f>
        <v>0</v>
      </c>
      <c r="G37" s="83">
        <f>Mass_2_1!I23</f>
        <v>0</v>
      </c>
      <c r="H37" s="83">
        <f>Mass_2_1!B23</f>
        <v>0</v>
      </c>
      <c r="I37" s="84" t="e">
        <f t="shared" ca="1" si="2"/>
        <v>#DIV/0!</v>
      </c>
      <c r="J37" s="175" t="e">
        <f t="shared" ca="1" si="3"/>
        <v>#DIV/0!</v>
      </c>
      <c r="K37" s="313" t="e">
        <f t="shared" ca="1" si="21"/>
        <v>#DIV/0!</v>
      </c>
      <c r="L37" s="83">
        <f>Mass_2_1!A67</f>
        <v>0</v>
      </c>
      <c r="M37" s="83">
        <f>Mass_2_1!B67</f>
        <v>0</v>
      </c>
      <c r="N37" s="83" t="e">
        <f t="shared" si="22"/>
        <v>#DIV/0!</v>
      </c>
      <c r="O37" s="83">
        <f>Mass_2_1!D67</f>
        <v>0</v>
      </c>
      <c r="P37" s="83">
        <f>Mass_2_1!E67</f>
        <v>0</v>
      </c>
      <c r="Q37" s="83">
        <f>Mass_2_1!F67</f>
        <v>0</v>
      </c>
      <c r="R37" s="83">
        <f>Mass_2_1!G67</f>
        <v>0</v>
      </c>
      <c r="S37" s="83" t="e">
        <f t="shared" si="23"/>
        <v>#DIV/0!</v>
      </c>
      <c r="T37" s="83">
        <f>Mass_2_1!H67</f>
        <v>0</v>
      </c>
      <c r="U37" s="83">
        <f>Mass_2_1!I67</f>
        <v>0</v>
      </c>
      <c r="V37" s="83">
        <f>Mass_2_1!J67</f>
        <v>0</v>
      </c>
      <c r="W37" s="83">
        <f>Mass_2_1!L67</f>
        <v>0</v>
      </c>
      <c r="X37" s="83">
        <f>Mass_2_1!M67</f>
        <v>0</v>
      </c>
      <c r="Y37" s="83">
        <f>Mass_2_1!M23</f>
        <v>0</v>
      </c>
      <c r="AA37" s="83" t="b">
        <f>IF(Mass_2_1!A23="",FALSE,TRUE)</f>
        <v>0</v>
      </c>
      <c r="AB37" s="129" t="e">
        <f t="shared" ca="1" si="4"/>
        <v>#DIV/0!</v>
      </c>
      <c r="AC37" s="129" t="e">
        <f t="shared" ca="1" si="5"/>
        <v>#DIV/0!</v>
      </c>
      <c r="AD37" s="83">
        <f t="shared" si="24"/>
        <v>1</v>
      </c>
      <c r="AE37" s="129" t="e">
        <f t="shared" ca="1" si="25"/>
        <v>#DIV/0!</v>
      </c>
      <c r="AF37" s="129" t="e">
        <f t="shared" ca="1" si="26"/>
        <v>#DIV/0!</v>
      </c>
      <c r="AG37" s="83" t="str">
        <f t="shared" ca="1" si="6"/>
        <v>소수점</v>
      </c>
      <c r="AH37" s="306" t="e">
        <f t="shared" ca="1" si="27"/>
        <v>#DIV/0!</v>
      </c>
      <c r="AI37" s="168" t="e">
        <f t="shared" ca="1" si="7"/>
        <v>#N/A</v>
      </c>
      <c r="AJ37" s="168" t="e">
        <f t="shared" ca="1" si="8"/>
        <v>#VALUE!</v>
      </c>
      <c r="AK37" s="83" t="e">
        <f t="shared" ca="1" si="9"/>
        <v>#N/A</v>
      </c>
      <c r="AL37" s="83" t="str">
        <f t="shared" si="10"/>
        <v>0</v>
      </c>
      <c r="AM37" s="83" t="e">
        <f t="shared" ca="1" si="11"/>
        <v>#VALUE!</v>
      </c>
      <c r="AN37" s="83" t="e">
        <f t="shared" ca="1" si="12"/>
        <v>#DIV/0!</v>
      </c>
      <c r="AO37" s="83" t="e">
        <f t="shared" ca="1" si="13"/>
        <v>#DIV/0!</v>
      </c>
      <c r="AP37" s="83" t="e">
        <f t="shared" ca="1" si="14"/>
        <v>#DIV/0!</v>
      </c>
      <c r="AQ37" s="157" t="e">
        <f t="shared" ca="1" si="15"/>
        <v>#DIV/0!</v>
      </c>
      <c r="AR37" s="157" t="e">
        <f t="shared" ca="1" si="16"/>
        <v>#DIV/0!</v>
      </c>
      <c r="AS37" s="310" t="str">
        <f t="shared" ca="1" si="17"/>
        <v/>
      </c>
      <c r="AT37" s="290"/>
      <c r="AU37" s="83" t="e">
        <f t="shared" ca="1" si="18"/>
        <v>#VALUE!</v>
      </c>
      <c r="AV37" s="128" t="e">
        <f t="shared" ca="1" si="19"/>
        <v>#DIV/0!</v>
      </c>
      <c r="AW37" s="172" t="e">
        <f ca="1">ROUND(Mass_2_1!Q23,AU37)</f>
        <v>#VALUE!</v>
      </c>
      <c r="AX37" s="172" t="e">
        <f ca="1">ROUND(Mass_2_1!R23,AU37)</f>
        <v>#VALUE!</v>
      </c>
      <c r="AY37" s="172" t="e">
        <f t="shared" ca="1" si="20"/>
        <v>#VALUE!</v>
      </c>
      <c r="AZ37" s="155" t="str">
        <f t="shared" ca="1" si="28"/>
        <v>PASS</v>
      </c>
      <c r="BB37" s="125" t="e">
        <f>VLOOKUP(Mass_2_1!M23,AC$3:AD$13,2,FALSE)</f>
        <v>#N/A</v>
      </c>
    </row>
    <row r="38" spans="2:54" ht="18" customHeight="1">
      <c r="B38" s="83">
        <v>20</v>
      </c>
      <c r="C38" s="83">
        <f>IF(TYPE(VALUE(Mass_2_1!A24))=16,Mass_2_1!A24,VALUE(Mass_2_1!A24))</f>
        <v>0</v>
      </c>
      <c r="D38" s="83">
        <f>Mass_2_1!E24</f>
        <v>0</v>
      </c>
      <c r="E38" s="83" t="str">
        <f>IF(Mass_2_1!G24="","",Mass_2_1!G24)</f>
        <v/>
      </c>
      <c r="F38" s="83">
        <f>Mass_2_1!H24</f>
        <v>0</v>
      </c>
      <c r="G38" s="83">
        <f>Mass_2_1!I24</f>
        <v>0</v>
      </c>
      <c r="H38" s="83">
        <f>Mass_2_1!B24</f>
        <v>0</v>
      </c>
      <c r="I38" s="84" t="e">
        <f t="shared" ca="1" si="2"/>
        <v>#DIV/0!</v>
      </c>
      <c r="J38" s="175" t="e">
        <f t="shared" ca="1" si="3"/>
        <v>#DIV/0!</v>
      </c>
      <c r="K38" s="313" t="e">
        <f t="shared" ca="1" si="21"/>
        <v>#DIV/0!</v>
      </c>
      <c r="L38" s="83">
        <f>Mass_2_1!A68</f>
        <v>0</v>
      </c>
      <c r="M38" s="83">
        <f>Mass_2_1!B68</f>
        <v>0</v>
      </c>
      <c r="N38" s="83" t="e">
        <f t="shared" si="22"/>
        <v>#DIV/0!</v>
      </c>
      <c r="O38" s="83">
        <f>Mass_2_1!D68</f>
        <v>0</v>
      </c>
      <c r="P38" s="83">
        <f>Mass_2_1!E68</f>
        <v>0</v>
      </c>
      <c r="Q38" s="83">
        <f>Mass_2_1!F68</f>
        <v>0</v>
      </c>
      <c r="R38" s="83">
        <f>Mass_2_1!G68</f>
        <v>0</v>
      </c>
      <c r="S38" s="83" t="e">
        <f t="shared" si="23"/>
        <v>#DIV/0!</v>
      </c>
      <c r="T38" s="83">
        <f>Mass_2_1!H68</f>
        <v>0</v>
      </c>
      <c r="U38" s="83">
        <f>Mass_2_1!I68</f>
        <v>0</v>
      </c>
      <c r="V38" s="83">
        <f>Mass_2_1!J68</f>
        <v>0</v>
      </c>
      <c r="W38" s="83">
        <f>Mass_2_1!L68</f>
        <v>0</v>
      </c>
      <c r="X38" s="83">
        <f>Mass_2_1!M68</f>
        <v>0</v>
      </c>
      <c r="Y38" s="83">
        <f>Mass_2_1!M24</f>
        <v>0</v>
      </c>
      <c r="AA38" s="83" t="b">
        <f>IF(Mass_2_1!A24="",FALSE,TRUE)</f>
        <v>0</v>
      </c>
      <c r="AB38" s="129" t="e">
        <f t="shared" ca="1" si="4"/>
        <v>#DIV/0!</v>
      </c>
      <c r="AC38" s="129" t="e">
        <f t="shared" ca="1" si="5"/>
        <v>#DIV/0!</v>
      </c>
      <c r="AD38" s="83">
        <f t="shared" si="24"/>
        <v>1</v>
      </c>
      <c r="AE38" s="129" t="e">
        <f t="shared" ca="1" si="25"/>
        <v>#DIV/0!</v>
      </c>
      <c r="AF38" s="129" t="e">
        <f t="shared" ca="1" si="26"/>
        <v>#DIV/0!</v>
      </c>
      <c r="AG38" s="83" t="str">
        <f t="shared" ca="1" si="6"/>
        <v>소수점</v>
      </c>
      <c r="AH38" s="306" t="e">
        <f t="shared" ca="1" si="27"/>
        <v>#DIV/0!</v>
      </c>
      <c r="AI38" s="168" t="e">
        <f t="shared" ca="1" si="7"/>
        <v>#N/A</v>
      </c>
      <c r="AJ38" s="168" t="e">
        <f t="shared" ca="1" si="8"/>
        <v>#VALUE!</v>
      </c>
      <c r="AK38" s="83" t="e">
        <f t="shared" ca="1" si="9"/>
        <v>#N/A</v>
      </c>
      <c r="AL38" s="83" t="str">
        <f t="shared" si="10"/>
        <v>0</v>
      </c>
      <c r="AM38" s="83" t="e">
        <f t="shared" ca="1" si="11"/>
        <v>#VALUE!</v>
      </c>
      <c r="AN38" s="83" t="e">
        <f t="shared" ca="1" si="12"/>
        <v>#DIV/0!</v>
      </c>
      <c r="AO38" s="83" t="e">
        <f t="shared" ca="1" si="13"/>
        <v>#DIV/0!</v>
      </c>
      <c r="AP38" s="83" t="e">
        <f t="shared" ca="1" si="14"/>
        <v>#DIV/0!</v>
      </c>
      <c r="AQ38" s="157" t="e">
        <f t="shared" ca="1" si="15"/>
        <v>#DIV/0!</v>
      </c>
      <c r="AR38" s="157" t="e">
        <f t="shared" ca="1" si="16"/>
        <v>#DIV/0!</v>
      </c>
      <c r="AS38" s="310" t="str">
        <f t="shared" ca="1" si="17"/>
        <v/>
      </c>
      <c r="AT38" s="290"/>
      <c r="AU38" s="83" t="e">
        <f t="shared" ca="1" si="18"/>
        <v>#VALUE!</v>
      </c>
      <c r="AV38" s="128" t="e">
        <f t="shared" ca="1" si="19"/>
        <v>#DIV/0!</v>
      </c>
      <c r="AW38" s="172" t="e">
        <f ca="1">ROUND(Mass_2_1!Q24,AU38)</f>
        <v>#VALUE!</v>
      </c>
      <c r="AX38" s="172" t="e">
        <f ca="1">ROUND(Mass_2_1!R24,AU38)</f>
        <v>#VALUE!</v>
      </c>
      <c r="AY38" s="172" t="e">
        <f t="shared" ca="1" si="20"/>
        <v>#VALUE!</v>
      </c>
      <c r="AZ38" s="155" t="str">
        <f t="shared" ca="1" si="28"/>
        <v>PASS</v>
      </c>
      <c r="BB38" s="125" t="e">
        <f>VLOOKUP(Mass_2_1!M24,AC$3:AD$13,2,FALSE)</f>
        <v>#N/A</v>
      </c>
    </row>
    <row r="39" spans="2:54" ht="18" customHeight="1">
      <c r="B39" s="83">
        <v>21</v>
      </c>
      <c r="C39" s="83">
        <f>IF(TYPE(VALUE(Mass_2_1!A25))=16,Mass_2_1!A25,VALUE(Mass_2_1!A25))</f>
        <v>0</v>
      </c>
      <c r="D39" s="83">
        <f>Mass_2_1!E25</f>
        <v>0</v>
      </c>
      <c r="E39" s="83" t="str">
        <f>IF(Mass_2_1!G25="","",Mass_2_1!G25)</f>
        <v/>
      </c>
      <c r="F39" s="83">
        <f>Mass_2_1!H25</f>
        <v>0</v>
      </c>
      <c r="G39" s="83">
        <f>Mass_2_1!I25</f>
        <v>0</v>
      </c>
      <c r="H39" s="83">
        <f>Mass_2_1!B25</f>
        <v>0</v>
      </c>
      <c r="I39" s="84" t="e">
        <f t="shared" ca="1" si="2"/>
        <v>#DIV/0!</v>
      </c>
      <c r="J39" s="175" t="e">
        <f t="shared" ca="1" si="3"/>
        <v>#DIV/0!</v>
      </c>
      <c r="K39" s="313" t="e">
        <f t="shared" ca="1" si="21"/>
        <v>#DIV/0!</v>
      </c>
      <c r="L39" s="83">
        <f>Mass_2_1!A69</f>
        <v>0</v>
      </c>
      <c r="M39" s="83">
        <f>Mass_2_1!B69</f>
        <v>0</v>
      </c>
      <c r="N39" s="83" t="e">
        <f t="shared" si="22"/>
        <v>#DIV/0!</v>
      </c>
      <c r="O39" s="83">
        <f>Mass_2_1!D69</f>
        <v>0</v>
      </c>
      <c r="P39" s="83">
        <f>Mass_2_1!E69</f>
        <v>0</v>
      </c>
      <c r="Q39" s="83">
        <f>Mass_2_1!F69</f>
        <v>0</v>
      </c>
      <c r="R39" s="83">
        <f>Mass_2_1!G69</f>
        <v>0</v>
      </c>
      <c r="S39" s="83" t="e">
        <f t="shared" si="23"/>
        <v>#DIV/0!</v>
      </c>
      <c r="T39" s="83">
        <f>Mass_2_1!H69</f>
        <v>0</v>
      </c>
      <c r="U39" s="83">
        <f>Mass_2_1!I69</f>
        <v>0</v>
      </c>
      <c r="V39" s="83">
        <f>Mass_2_1!J69</f>
        <v>0</v>
      </c>
      <c r="W39" s="83">
        <f>Mass_2_1!L69</f>
        <v>0</v>
      </c>
      <c r="X39" s="83">
        <f>Mass_2_1!M69</f>
        <v>0</v>
      </c>
      <c r="Y39" s="83">
        <f>Mass_2_1!M25</f>
        <v>0</v>
      </c>
      <c r="AA39" s="83" t="b">
        <f>IF(Mass_2_1!A25="",FALSE,TRUE)</f>
        <v>0</v>
      </c>
      <c r="AB39" s="129" t="e">
        <f t="shared" ca="1" si="4"/>
        <v>#DIV/0!</v>
      </c>
      <c r="AC39" s="129" t="e">
        <f t="shared" ca="1" si="5"/>
        <v>#DIV/0!</v>
      </c>
      <c r="AD39" s="83">
        <f t="shared" si="24"/>
        <v>1</v>
      </c>
      <c r="AE39" s="129" t="e">
        <f t="shared" ca="1" si="25"/>
        <v>#DIV/0!</v>
      </c>
      <c r="AF39" s="129" t="e">
        <f t="shared" ca="1" si="26"/>
        <v>#DIV/0!</v>
      </c>
      <c r="AG39" s="83" t="str">
        <f t="shared" ca="1" si="6"/>
        <v>소수점</v>
      </c>
      <c r="AH39" s="306" t="e">
        <f t="shared" ca="1" si="27"/>
        <v>#DIV/0!</v>
      </c>
      <c r="AI39" s="168" t="e">
        <f t="shared" ca="1" si="7"/>
        <v>#N/A</v>
      </c>
      <c r="AJ39" s="168" t="e">
        <f t="shared" ca="1" si="8"/>
        <v>#VALUE!</v>
      </c>
      <c r="AK39" s="83" t="e">
        <f t="shared" ca="1" si="9"/>
        <v>#N/A</v>
      </c>
      <c r="AL39" s="83" t="str">
        <f t="shared" si="10"/>
        <v>0</v>
      </c>
      <c r="AM39" s="83" t="e">
        <f t="shared" ca="1" si="11"/>
        <v>#VALUE!</v>
      </c>
      <c r="AN39" s="83" t="e">
        <f t="shared" ca="1" si="12"/>
        <v>#DIV/0!</v>
      </c>
      <c r="AO39" s="83" t="e">
        <f t="shared" ca="1" si="13"/>
        <v>#DIV/0!</v>
      </c>
      <c r="AP39" s="83" t="e">
        <f t="shared" ca="1" si="14"/>
        <v>#DIV/0!</v>
      </c>
      <c r="AQ39" s="157" t="e">
        <f t="shared" ca="1" si="15"/>
        <v>#DIV/0!</v>
      </c>
      <c r="AR39" s="157" t="e">
        <f t="shared" ca="1" si="16"/>
        <v>#DIV/0!</v>
      </c>
      <c r="AS39" s="310" t="str">
        <f t="shared" ca="1" si="17"/>
        <v/>
      </c>
      <c r="AT39" s="290"/>
      <c r="AU39" s="83" t="e">
        <f t="shared" ca="1" si="18"/>
        <v>#VALUE!</v>
      </c>
      <c r="AV39" s="128" t="e">
        <f t="shared" ca="1" si="19"/>
        <v>#DIV/0!</v>
      </c>
      <c r="AW39" s="172" t="e">
        <f ca="1">ROUND(Mass_2_1!Q25,AU39)</f>
        <v>#VALUE!</v>
      </c>
      <c r="AX39" s="172" t="e">
        <f ca="1">ROUND(Mass_2_1!R25,AU39)</f>
        <v>#VALUE!</v>
      </c>
      <c r="AY39" s="172" t="e">
        <f t="shared" ca="1" si="20"/>
        <v>#VALUE!</v>
      </c>
      <c r="AZ39" s="155" t="str">
        <f t="shared" ca="1" si="28"/>
        <v>PASS</v>
      </c>
      <c r="BB39" s="125" t="e">
        <f>VLOOKUP(Mass_2_1!M25,AC$3:AD$13,2,FALSE)</f>
        <v>#N/A</v>
      </c>
    </row>
    <row r="40" spans="2:54" ht="18" customHeight="1">
      <c r="B40" s="83">
        <v>22</v>
      </c>
      <c r="C40" s="83">
        <f>IF(TYPE(VALUE(Mass_2_1!A26))=16,Mass_2_1!A26,VALUE(Mass_2_1!A26))</f>
        <v>0</v>
      </c>
      <c r="D40" s="83">
        <f>Mass_2_1!E26</f>
        <v>0</v>
      </c>
      <c r="E40" s="83" t="str">
        <f>IF(Mass_2_1!G26="","",Mass_2_1!G26)</f>
        <v/>
      </c>
      <c r="F40" s="83">
        <f>Mass_2_1!H26</f>
        <v>0</v>
      </c>
      <c r="G40" s="83">
        <f>Mass_2_1!I26</f>
        <v>0</v>
      </c>
      <c r="H40" s="83">
        <f>Mass_2_1!B26</f>
        <v>0</v>
      </c>
      <c r="I40" s="84" t="e">
        <f t="shared" ca="1" si="2"/>
        <v>#DIV/0!</v>
      </c>
      <c r="J40" s="175" t="e">
        <f t="shared" ca="1" si="3"/>
        <v>#DIV/0!</v>
      </c>
      <c r="K40" s="313" t="e">
        <f t="shared" ca="1" si="21"/>
        <v>#DIV/0!</v>
      </c>
      <c r="L40" s="83">
        <f>Mass_2_1!A70</f>
        <v>0</v>
      </c>
      <c r="M40" s="83">
        <f>Mass_2_1!B70</f>
        <v>0</v>
      </c>
      <c r="N40" s="83" t="e">
        <f t="shared" si="22"/>
        <v>#DIV/0!</v>
      </c>
      <c r="O40" s="83">
        <f>Mass_2_1!D70</f>
        <v>0</v>
      </c>
      <c r="P40" s="83">
        <f>Mass_2_1!E70</f>
        <v>0</v>
      </c>
      <c r="Q40" s="83">
        <f>Mass_2_1!F70</f>
        <v>0</v>
      </c>
      <c r="R40" s="83">
        <f>Mass_2_1!G70</f>
        <v>0</v>
      </c>
      <c r="S40" s="83" t="e">
        <f t="shared" si="23"/>
        <v>#DIV/0!</v>
      </c>
      <c r="T40" s="83">
        <f>Mass_2_1!H70</f>
        <v>0</v>
      </c>
      <c r="U40" s="83">
        <f>Mass_2_1!I70</f>
        <v>0</v>
      </c>
      <c r="V40" s="83">
        <f>Mass_2_1!J70</f>
        <v>0</v>
      </c>
      <c r="W40" s="83">
        <f>Mass_2_1!L70</f>
        <v>0</v>
      </c>
      <c r="X40" s="83">
        <f>Mass_2_1!M70</f>
        <v>0</v>
      </c>
      <c r="Y40" s="83">
        <f>Mass_2_1!M26</f>
        <v>0</v>
      </c>
      <c r="AA40" s="83" t="b">
        <f>IF(Mass_2_1!A26="",FALSE,TRUE)</f>
        <v>0</v>
      </c>
      <c r="AB40" s="129" t="e">
        <f t="shared" ca="1" si="4"/>
        <v>#DIV/0!</v>
      </c>
      <c r="AC40" s="129" t="e">
        <f t="shared" ca="1" si="5"/>
        <v>#DIV/0!</v>
      </c>
      <c r="AD40" s="83">
        <f t="shared" si="24"/>
        <v>1</v>
      </c>
      <c r="AE40" s="129" t="e">
        <f t="shared" ca="1" si="25"/>
        <v>#DIV/0!</v>
      </c>
      <c r="AF40" s="129" t="e">
        <f t="shared" ca="1" si="26"/>
        <v>#DIV/0!</v>
      </c>
      <c r="AG40" s="83" t="str">
        <f t="shared" ca="1" si="6"/>
        <v>소수점</v>
      </c>
      <c r="AH40" s="306" t="e">
        <f t="shared" ca="1" si="27"/>
        <v>#DIV/0!</v>
      </c>
      <c r="AI40" s="168" t="e">
        <f t="shared" ca="1" si="7"/>
        <v>#N/A</v>
      </c>
      <c r="AJ40" s="168" t="e">
        <f t="shared" ca="1" si="8"/>
        <v>#VALUE!</v>
      </c>
      <c r="AK40" s="83" t="e">
        <f t="shared" ca="1" si="9"/>
        <v>#N/A</v>
      </c>
      <c r="AL40" s="83" t="str">
        <f t="shared" si="10"/>
        <v>0</v>
      </c>
      <c r="AM40" s="83" t="e">
        <f t="shared" ca="1" si="11"/>
        <v>#VALUE!</v>
      </c>
      <c r="AN40" s="83" t="e">
        <f t="shared" ca="1" si="12"/>
        <v>#DIV/0!</v>
      </c>
      <c r="AO40" s="83" t="e">
        <f t="shared" ca="1" si="13"/>
        <v>#DIV/0!</v>
      </c>
      <c r="AP40" s="83" t="e">
        <f t="shared" ca="1" si="14"/>
        <v>#DIV/0!</v>
      </c>
      <c r="AQ40" s="157" t="e">
        <f t="shared" ca="1" si="15"/>
        <v>#DIV/0!</v>
      </c>
      <c r="AR40" s="157" t="e">
        <f t="shared" ca="1" si="16"/>
        <v>#DIV/0!</v>
      </c>
      <c r="AS40" s="310" t="str">
        <f t="shared" ca="1" si="17"/>
        <v/>
      </c>
      <c r="AT40" s="290"/>
      <c r="AU40" s="83" t="e">
        <f t="shared" ca="1" si="18"/>
        <v>#VALUE!</v>
      </c>
      <c r="AV40" s="128" t="e">
        <f t="shared" ca="1" si="19"/>
        <v>#DIV/0!</v>
      </c>
      <c r="AW40" s="172" t="e">
        <f ca="1">ROUND(Mass_2_1!Q26,AU40)</f>
        <v>#VALUE!</v>
      </c>
      <c r="AX40" s="172" t="e">
        <f ca="1">ROUND(Mass_2_1!R26,AU40)</f>
        <v>#VALUE!</v>
      </c>
      <c r="AY40" s="172" t="e">
        <f t="shared" ca="1" si="20"/>
        <v>#VALUE!</v>
      </c>
      <c r="AZ40" s="155" t="str">
        <f t="shared" ca="1" si="28"/>
        <v>PASS</v>
      </c>
      <c r="BB40" s="125" t="e">
        <f>VLOOKUP(Mass_2_1!M26,AC$3:AD$13,2,FALSE)</f>
        <v>#N/A</v>
      </c>
    </row>
    <row r="41" spans="2:54" ht="18" customHeight="1">
      <c r="B41" s="83">
        <v>23</v>
      </c>
      <c r="C41" s="83">
        <f>IF(TYPE(VALUE(Mass_2_1!A27))=16,Mass_2_1!A27,VALUE(Mass_2_1!A27))</f>
        <v>0</v>
      </c>
      <c r="D41" s="83">
        <f>Mass_2_1!E27</f>
        <v>0</v>
      </c>
      <c r="E41" s="83" t="str">
        <f>IF(Mass_2_1!G27="","",Mass_2_1!G27)</f>
        <v/>
      </c>
      <c r="F41" s="83">
        <f>Mass_2_1!H27</f>
        <v>0</v>
      </c>
      <c r="G41" s="83">
        <f>Mass_2_1!I27</f>
        <v>0</v>
      </c>
      <c r="H41" s="83">
        <f>Mass_2_1!B27</f>
        <v>0</v>
      </c>
      <c r="I41" s="84" t="e">
        <f t="shared" ca="1" si="2"/>
        <v>#DIV/0!</v>
      </c>
      <c r="J41" s="175" t="e">
        <f t="shared" ca="1" si="3"/>
        <v>#DIV/0!</v>
      </c>
      <c r="K41" s="313" t="e">
        <f t="shared" ca="1" si="21"/>
        <v>#DIV/0!</v>
      </c>
      <c r="L41" s="83">
        <f>Mass_2_1!A71</f>
        <v>0</v>
      </c>
      <c r="M41" s="83">
        <f>Mass_2_1!B71</f>
        <v>0</v>
      </c>
      <c r="N41" s="83" t="e">
        <f t="shared" si="22"/>
        <v>#DIV/0!</v>
      </c>
      <c r="O41" s="83">
        <f>Mass_2_1!D71</f>
        <v>0</v>
      </c>
      <c r="P41" s="83">
        <f>Mass_2_1!E71</f>
        <v>0</v>
      </c>
      <c r="Q41" s="83">
        <f>Mass_2_1!F71</f>
        <v>0</v>
      </c>
      <c r="R41" s="83">
        <f>Mass_2_1!G71</f>
        <v>0</v>
      </c>
      <c r="S41" s="83" t="e">
        <f t="shared" si="23"/>
        <v>#DIV/0!</v>
      </c>
      <c r="T41" s="83">
        <f>Mass_2_1!H71</f>
        <v>0</v>
      </c>
      <c r="U41" s="83">
        <f>Mass_2_1!I71</f>
        <v>0</v>
      </c>
      <c r="V41" s="83">
        <f>Mass_2_1!J71</f>
        <v>0</v>
      </c>
      <c r="W41" s="83">
        <f>Mass_2_1!L71</f>
        <v>0</v>
      </c>
      <c r="X41" s="83">
        <f>Mass_2_1!M71</f>
        <v>0</v>
      </c>
      <c r="Y41" s="83">
        <f>Mass_2_1!M27</f>
        <v>0</v>
      </c>
      <c r="AA41" s="83" t="b">
        <f>IF(Mass_2_1!A27="",FALSE,TRUE)</f>
        <v>0</v>
      </c>
      <c r="AB41" s="129" t="e">
        <f t="shared" ca="1" si="4"/>
        <v>#DIV/0!</v>
      </c>
      <c r="AC41" s="129" t="e">
        <f t="shared" ca="1" si="5"/>
        <v>#DIV/0!</v>
      </c>
      <c r="AD41" s="83">
        <f t="shared" si="24"/>
        <v>1</v>
      </c>
      <c r="AE41" s="129" t="e">
        <f t="shared" ca="1" si="25"/>
        <v>#DIV/0!</v>
      </c>
      <c r="AF41" s="129" t="e">
        <f t="shared" ca="1" si="26"/>
        <v>#DIV/0!</v>
      </c>
      <c r="AG41" s="83" t="str">
        <f t="shared" ca="1" si="6"/>
        <v>소수점</v>
      </c>
      <c r="AH41" s="306" t="e">
        <f t="shared" ca="1" si="27"/>
        <v>#DIV/0!</v>
      </c>
      <c r="AI41" s="168" t="e">
        <f t="shared" ca="1" si="7"/>
        <v>#N/A</v>
      </c>
      <c r="AJ41" s="168" t="e">
        <f t="shared" ca="1" si="8"/>
        <v>#VALUE!</v>
      </c>
      <c r="AK41" s="83" t="e">
        <f t="shared" ca="1" si="9"/>
        <v>#N/A</v>
      </c>
      <c r="AL41" s="83" t="str">
        <f t="shared" si="10"/>
        <v>0</v>
      </c>
      <c r="AM41" s="83" t="e">
        <f t="shared" ca="1" si="11"/>
        <v>#VALUE!</v>
      </c>
      <c r="AN41" s="83" t="e">
        <f t="shared" ca="1" si="12"/>
        <v>#DIV/0!</v>
      </c>
      <c r="AO41" s="83" t="e">
        <f t="shared" ca="1" si="13"/>
        <v>#DIV/0!</v>
      </c>
      <c r="AP41" s="83" t="e">
        <f t="shared" ca="1" si="14"/>
        <v>#DIV/0!</v>
      </c>
      <c r="AQ41" s="157" t="e">
        <f t="shared" ca="1" si="15"/>
        <v>#DIV/0!</v>
      </c>
      <c r="AR41" s="157" t="e">
        <f t="shared" ca="1" si="16"/>
        <v>#DIV/0!</v>
      </c>
      <c r="AS41" s="310" t="str">
        <f t="shared" ca="1" si="17"/>
        <v/>
      </c>
      <c r="AT41" s="290"/>
      <c r="AU41" s="83" t="e">
        <f t="shared" ca="1" si="18"/>
        <v>#VALUE!</v>
      </c>
      <c r="AV41" s="128" t="e">
        <f t="shared" ca="1" si="19"/>
        <v>#DIV/0!</v>
      </c>
      <c r="AW41" s="172" t="e">
        <f ca="1">ROUND(Mass_2_1!Q27,AU41)</f>
        <v>#VALUE!</v>
      </c>
      <c r="AX41" s="172" t="e">
        <f ca="1">ROUND(Mass_2_1!R27,AU41)</f>
        <v>#VALUE!</v>
      </c>
      <c r="AY41" s="172" t="e">
        <f t="shared" ca="1" si="20"/>
        <v>#VALUE!</v>
      </c>
      <c r="AZ41" s="155" t="str">
        <f t="shared" ca="1" si="28"/>
        <v>PASS</v>
      </c>
      <c r="BB41" s="125" t="e">
        <f>VLOOKUP(Mass_2_1!M27,AC$3:AD$13,2,FALSE)</f>
        <v>#N/A</v>
      </c>
    </row>
    <row r="42" spans="2:54" ht="18" customHeight="1">
      <c r="B42" s="83">
        <v>24</v>
      </c>
      <c r="C42" s="83">
        <f>IF(TYPE(VALUE(Mass_2_1!A28))=16,Mass_2_1!A28,VALUE(Mass_2_1!A28))</f>
        <v>0</v>
      </c>
      <c r="D42" s="83">
        <f>Mass_2_1!E28</f>
        <v>0</v>
      </c>
      <c r="E42" s="83" t="str">
        <f>IF(Mass_2_1!G28="","",Mass_2_1!G28)</f>
        <v/>
      </c>
      <c r="F42" s="83">
        <f>Mass_2_1!H28</f>
        <v>0</v>
      </c>
      <c r="G42" s="83">
        <f>Mass_2_1!I28</f>
        <v>0</v>
      </c>
      <c r="H42" s="83">
        <f>Mass_2_1!B28</f>
        <v>0</v>
      </c>
      <c r="I42" s="84" t="e">
        <f t="shared" ca="1" si="2"/>
        <v>#DIV/0!</v>
      </c>
      <c r="J42" s="175" t="e">
        <f t="shared" ca="1" si="3"/>
        <v>#DIV/0!</v>
      </c>
      <c r="K42" s="313" t="e">
        <f t="shared" ca="1" si="21"/>
        <v>#DIV/0!</v>
      </c>
      <c r="L42" s="83">
        <f>Mass_2_1!A72</f>
        <v>0</v>
      </c>
      <c r="M42" s="83">
        <f>Mass_2_1!B72</f>
        <v>0</v>
      </c>
      <c r="N42" s="83" t="e">
        <f t="shared" si="22"/>
        <v>#DIV/0!</v>
      </c>
      <c r="O42" s="83">
        <f>Mass_2_1!D72</f>
        <v>0</v>
      </c>
      <c r="P42" s="83">
        <f>Mass_2_1!E72</f>
        <v>0</v>
      </c>
      <c r="Q42" s="83">
        <f>Mass_2_1!F72</f>
        <v>0</v>
      </c>
      <c r="R42" s="83">
        <f>Mass_2_1!G72</f>
        <v>0</v>
      </c>
      <c r="S42" s="83" t="e">
        <f t="shared" si="23"/>
        <v>#DIV/0!</v>
      </c>
      <c r="T42" s="83">
        <f>Mass_2_1!H72</f>
        <v>0</v>
      </c>
      <c r="U42" s="83">
        <f>Mass_2_1!I72</f>
        <v>0</v>
      </c>
      <c r="V42" s="83">
        <f>Mass_2_1!J72</f>
        <v>0</v>
      </c>
      <c r="W42" s="83">
        <f>Mass_2_1!L72</f>
        <v>0</v>
      </c>
      <c r="X42" s="83">
        <f>Mass_2_1!M72</f>
        <v>0</v>
      </c>
      <c r="Y42" s="83">
        <f>Mass_2_1!M28</f>
        <v>0</v>
      </c>
      <c r="AA42" s="83" t="b">
        <f>IF(Mass_2_1!A28="",FALSE,TRUE)</f>
        <v>0</v>
      </c>
      <c r="AB42" s="129" t="e">
        <f t="shared" ca="1" si="4"/>
        <v>#DIV/0!</v>
      </c>
      <c r="AC42" s="129" t="e">
        <f t="shared" ca="1" si="5"/>
        <v>#DIV/0!</v>
      </c>
      <c r="AD42" s="83">
        <f t="shared" si="24"/>
        <v>1</v>
      </c>
      <c r="AE42" s="129" t="e">
        <f t="shared" ca="1" si="25"/>
        <v>#DIV/0!</v>
      </c>
      <c r="AF42" s="129" t="e">
        <f t="shared" ca="1" si="26"/>
        <v>#DIV/0!</v>
      </c>
      <c r="AG42" s="83" t="str">
        <f t="shared" ca="1" si="6"/>
        <v>소수점</v>
      </c>
      <c r="AH42" s="306" t="e">
        <f t="shared" ca="1" si="27"/>
        <v>#DIV/0!</v>
      </c>
      <c r="AI42" s="168" t="e">
        <f t="shared" ca="1" si="7"/>
        <v>#N/A</v>
      </c>
      <c r="AJ42" s="168" t="e">
        <f t="shared" ca="1" si="8"/>
        <v>#VALUE!</v>
      </c>
      <c r="AK42" s="83" t="e">
        <f t="shared" ca="1" si="9"/>
        <v>#N/A</v>
      </c>
      <c r="AL42" s="83" t="str">
        <f t="shared" si="10"/>
        <v>0</v>
      </c>
      <c r="AM42" s="83" t="e">
        <f t="shared" ca="1" si="11"/>
        <v>#VALUE!</v>
      </c>
      <c r="AN42" s="83" t="e">
        <f t="shared" ca="1" si="12"/>
        <v>#DIV/0!</v>
      </c>
      <c r="AO42" s="83" t="e">
        <f t="shared" ca="1" si="13"/>
        <v>#DIV/0!</v>
      </c>
      <c r="AP42" s="83" t="e">
        <f t="shared" ca="1" si="14"/>
        <v>#DIV/0!</v>
      </c>
      <c r="AQ42" s="157" t="e">
        <f t="shared" ca="1" si="15"/>
        <v>#DIV/0!</v>
      </c>
      <c r="AR42" s="157" t="e">
        <f t="shared" ca="1" si="16"/>
        <v>#DIV/0!</v>
      </c>
      <c r="AS42" s="310" t="str">
        <f t="shared" ca="1" si="17"/>
        <v/>
      </c>
      <c r="AT42" s="290"/>
      <c r="AU42" s="83" t="e">
        <f t="shared" ca="1" si="18"/>
        <v>#VALUE!</v>
      </c>
      <c r="AV42" s="128" t="e">
        <f t="shared" ca="1" si="19"/>
        <v>#DIV/0!</v>
      </c>
      <c r="AW42" s="172" t="e">
        <f ca="1">ROUND(Mass_2_1!Q28,AU42)</f>
        <v>#VALUE!</v>
      </c>
      <c r="AX42" s="172" t="e">
        <f ca="1">ROUND(Mass_2_1!R28,AU42)</f>
        <v>#VALUE!</v>
      </c>
      <c r="AY42" s="172" t="e">
        <f t="shared" ca="1" si="20"/>
        <v>#VALUE!</v>
      </c>
      <c r="AZ42" s="155" t="str">
        <f t="shared" ca="1" si="28"/>
        <v>PASS</v>
      </c>
      <c r="BB42" s="125" t="e">
        <f>VLOOKUP(Mass_2_1!M28,AC$3:AD$13,2,FALSE)</f>
        <v>#N/A</v>
      </c>
    </row>
    <row r="43" spans="2:54" ht="18" customHeight="1">
      <c r="B43" s="83">
        <v>25</v>
      </c>
      <c r="C43" s="83">
        <f>IF(TYPE(VALUE(Mass_2_1!A29))=16,Mass_2_1!A29,VALUE(Mass_2_1!A29))</f>
        <v>0</v>
      </c>
      <c r="D43" s="83">
        <f>Mass_2_1!E29</f>
        <v>0</v>
      </c>
      <c r="E43" s="83" t="str">
        <f>IF(Mass_2_1!G29="","",Mass_2_1!G29)</f>
        <v/>
      </c>
      <c r="F43" s="83">
        <f>Mass_2_1!H29</f>
        <v>0</v>
      </c>
      <c r="G43" s="83">
        <f>Mass_2_1!I29</f>
        <v>0</v>
      </c>
      <c r="H43" s="83">
        <f>Mass_2_1!B29</f>
        <v>0</v>
      </c>
      <c r="I43" s="84" t="e">
        <f t="shared" ca="1" si="2"/>
        <v>#DIV/0!</v>
      </c>
      <c r="J43" s="175" t="e">
        <f t="shared" ca="1" si="3"/>
        <v>#DIV/0!</v>
      </c>
      <c r="K43" s="313" t="e">
        <f t="shared" ca="1" si="21"/>
        <v>#DIV/0!</v>
      </c>
      <c r="L43" s="83">
        <f>Mass_2_1!A73</f>
        <v>0</v>
      </c>
      <c r="M43" s="83">
        <f>Mass_2_1!B73</f>
        <v>0</v>
      </c>
      <c r="N43" s="83" t="e">
        <f t="shared" si="22"/>
        <v>#DIV/0!</v>
      </c>
      <c r="O43" s="83">
        <f>Mass_2_1!D73</f>
        <v>0</v>
      </c>
      <c r="P43" s="83">
        <f>Mass_2_1!E73</f>
        <v>0</v>
      </c>
      <c r="Q43" s="83">
        <f>Mass_2_1!F73</f>
        <v>0</v>
      </c>
      <c r="R43" s="83">
        <f>Mass_2_1!G73</f>
        <v>0</v>
      </c>
      <c r="S43" s="83" t="e">
        <f t="shared" si="23"/>
        <v>#DIV/0!</v>
      </c>
      <c r="T43" s="83">
        <f>Mass_2_1!H73</f>
        <v>0</v>
      </c>
      <c r="U43" s="83">
        <f>Mass_2_1!I73</f>
        <v>0</v>
      </c>
      <c r="V43" s="83">
        <f>Mass_2_1!J73</f>
        <v>0</v>
      </c>
      <c r="W43" s="83">
        <f>Mass_2_1!L73</f>
        <v>0</v>
      </c>
      <c r="X43" s="83">
        <f>Mass_2_1!M73</f>
        <v>0</v>
      </c>
      <c r="Y43" s="83">
        <f>Mass_2_1!M29</f>
        <v>0</v>
      </c>
      <c r="AA43" s="83" t="b">
        <f>IF(Mass_2_1!A29="",FALSE,TRUE)</f>
        <v>0</v>
      </c>
      <c r="AB43" s="129" t="e">
        <f t="shared" ca="1" si="4"/>
        <v>#DIV/0!</v>
      </c>
      <c r="AC43" s="129" t="e">
        <f t="shared" ca="1" si="5"/>
        <v>#DIV/0!</v>
      </c>
      <c r="AD43" s="83">
        <f t="shared" si="24"/>
        <v>1</v>
      </c>
      <c r="AE43" s="129" t="e">
        <f t="shared" ca="1" si="25"/>
        <v>#DIV/0!</v>
      </c>
      <c r="AF43" s="129" t="e">
        <f t="shared" ca="1" si="26"/>
        <v>#DIV/0!</v>
      </c>
      <c r="AG43" s="83" t="str">
        <f t="shared" ca="1" si="6"/>
        <v>소수점</v>
      </c>
      <c r="AH43" s="306" t="e">
        <f t="shared" ca="1" si="27"/>
        <v>#DIV/0!</v>
      </c>
      <c r="AI43" s="168" t="e">
        <f t="shared" ca="1" si="7"/>
        <v>#N/A</v>
      </c>
      <c r="AJ43" s="168" t="e">
        <f t="shared" ca="1" si="8"/>
        <v>#VALUE!</v>
      </c>
      <c r="AK43" s="83" t="e">
        <f t="shared" ca="1" si="9"/>
        <v>#N/A</v>
      </c>
      <c r="AL43" s="83" t="str">
        <f t="shared" si="10"/>
        <v>0</v>
      </c>
      <c r="AM43" s="83" t="e">
        <f t="shared" ca="1" si="11"/>
        <v>#VALUE!</v>
      </c>
      <c r="AN43" s="83" t="e">
        <f t="shared" ca="1" si="12"/>
        <v>#DIV/0!</v>
      </c>
      <c r="AO43" s="83" t="e">
        <f t="shared" ca="1" si="13"/>
        <v>#DIV/0!</v>
      </c>
      <c r="AP43" s="83" t="e">
        <f t="shared" ca="1" si="14"/>
        <v>#DIV/0!</v>
      </c>
      <c r="AQ43" s="157" t="e">
        <f t="shared" ca="1" si="15"/>
        <v>#DIV/0!</v>
      </c>
      <c r="AR43" s="157" t="e">
        <f t="shared" ca="1" si="16"/>
        <v>#DIV/0!</v>
      </c>
      <c r="AS43" s="310" t="str">
        <f t="shared" ca="1" si="17"/>
        <v/>
      </c>
      <c r="AT43" s="290"/>
      <c r="AU43" s="83" t="e">
        <f t="shared" ca="1" si="18"/>
        <v>#VALUE!</v>
      </c>
      <c r="AV43" s="128" t="e">
        <f t="shared" ca="1" si="19"/>
        <v>#DIV/0!</v>
      </c>
      <c r="AW43" s="172" t="e">
        <f ca="1">ROUND(Mass_2_1!Q29,AU43)</f>
        <v>#VALUE!</v>
      </c>
      <c r="AX43" s="172" t="e">
        <f ca="1">ROUND(Mass_2_1!R29,AU43)</f>
        <v>#VALUE!</v>
      </c>
      <c r="AY43" s="172" t="e">
        <f t="shared" ca="1" si="20"/>
        <v>#VALUE!</v>
      </c>
      <c r="AZ43" s="155" t="str">
        <f t="shared" ca="1" si="28"/>
        <v>PASS</v>
      </c>
      <c r="BB43" s="125" t="e">
        <f>VLOOKUP(Mass_2_1!M29,AC$3:AD$13,2,FALSE)</f>
        <v>#N/A</v>
      </c>
    </row>
    <row r="44" spans="2:54" ht="18" customHeight="1">
      <c r="B44" s="83">
        <v>26</v>
      </c>
      <c r="C44" s="83">
        <f>IF(TYPE(VALUE(Mass_2_1!A30))=16,Mass_2_1!A30,VALUE(Mass_2_1!A30))</f>
        <v>0</v>
      </c>
      <c r="D44" s="83">
        <f>Mass_2_1!E30</f>
        <v>0</v>
      </c>
      <c r="E44" s="83" t="str">
        <f>IF(Mass_2_1!G30="","",Mass_2_1!G30)</f>
        <v/>
      </c>
      <c r="F44" s="83">
        <f>Mass_2_1!H30</f>
        <v>0</v>
      </c>
      <c r="G44" s="83">
        <f>Mass_2_1!I30</f>
        <v>0</v>
      </c>
      <c r="H44" s="83">
        <f>Mass_2_1!B30</f>
        <v>0</v>
      </c>
      <c r="I44" s="84" t="e">
        <f t="shared" ca="1" si="2"/>
        <v>#DIV/0!</v>
      </c>
      <c r="J44" s="175" t="e">
        <f t="shared" ca="1" si="3"/>
        <v>#DIV/0!</v>
      </c>
      <c r="K44" s="313" t="e">
        <f t="shared" ca="1" si="21"/>
        <v>#DIV/0!</v>
      </c>
      <c r="L44" s="83">
        <f>Mass_2_1!A74</f>
        <v>0</v>
      </c>
      <c r="M44" s="83">
        <f>Mass_2_1!B74</f>
        <v>0</v>
      </c>
      <c r="N44" s="83" t="e">
        <f t="shared" si="22"/>
        <v>#DIV/0!</v>
      </c>
      <c r="O44" s="83">
        <f>Mass_2_1!D74</f>
        <v>0</v>
      </c>
      <c r="P44" s="83">
        <f>Mass_2_1!E74</f>
        <v>0</v>
      </c>
      <c r="Q44" s="83">
        <f>Mass_2_1!F74</f>
        <v>0</v>
      </c>
      <c r="R44" s="83">
        <f>Mass_2_1!G74</f>
        <v>0</v>
      </c>
      <c r="S44" s="83" t="e">
        <f t="shared" si="23"/>
        <v>#DIV/0!</v>
      </c>
      <c r="T44" s="83">
        <f>Mass_2_1!H74</f>
        <v>0</v>
      </c>
      <c r="U44" s="83">
        <f>Mass_2_1!I74</f>
        <v>0</v>
      </c>
      <c r="V44" s="83">
        <f>Mass_2_1!J74</f>
        <v>0</v>
      </c>
      <c r="W44" s="83">
        <f>Mass_2_1!L74</f>
        <v>0</v>
      </c>
      <c r="X44" s="83">
        <f>Mass_2_1!M74</f>
        <v>0</v>
      </c>
      <c r="Y44" s="83">
        <f>Mass_2_1!M30</f>
        <v>0</v>
      </c>
      <c r="AA44" s="83" t="b">
        <f>IF(Mass_2_1!A30="",FALSE,TRUE)</f>
        <v>0</v>
      </c>
      <c r="AB44" s="129" t="e">
        <f t="shared" ca="1" si="4"/>
        <v>#DIV/0!</v>
      </c>
      <c r="AC44" s="129" t="e">
        <f t="shared" ca="1" si="5"/>
        <v>#DIV/0!</v>
      </c>
      <c r="AD44" s="83">
        <f t="shared" si="24"/>
        <v>1</v>
      </c>
      <c r="AE44" s="129" t="e">
        <f t="shared" ca="1" si="25"/>
        <v>#DIV/0!</v>
      </c>
      <c r="AF44" s="129" t="e">
        <f t="shared" ca="1" si="26"/>
        <v>#DIV/0!</v>
      </c>
      <c r="AG44" s="83" t="str">
        <f t="shared" ca="1" si="6"/>
        <v>소수점</v>
      </c>
      <c r="AH44" s="306" t="e">
        <f t="shared" ca="1" si="27"/>
        <v>#DIV/0!</v>
      </c>
      <c r="AI44" s="168" t="e">
        <f t="shared" ca="1" si="7"/>
        <v>#N/A</v>
      </c>
      <c r="AJ44" s="168" t="e">
        <f t="shared" ca="1" si="8"/>
        <v>#VALUE!</v>
      </c>
      <c r="AK44" s="83" t="e">
        <f t="shared" ca="1" si="9"/>
        <v>#N/A</v>
      </c>
      <c r="AL44" s="83" t="str">
        <f t="shared" si="10"/>
        <v>0</v>
      </c>
      <c r="AM44" s="83" t="e">
        <f t="shared" ca="1" si="11"/>
        <v>#VALUE!</v>
      </c>
      <c r="AN44" s="83" t="e">
        <f t="shared" ca="1" si="12"/>
        <v>#DIV/0!</v>
      </c>
      <c r="AO44" s="83" t="e">
        <f t="shared" ca="1" si="13"/>
        <v>#DIV/0!</v>
      </c>
      <c r="AP44" s="83" t="e">
        <f t="shared" ca="1" si="14"/>
        <v>#DIV/0!</v>
      </c>
      <c r="AQ44" s="157" t="e">
        <f t="shared" ca="1" si="15"/>
        <v>#DIV/0!</v>
      </c>
      <c r="AR44" s="157" t="e">
        <f t="shared" ca="1" si="16"/>
        <v>#DIV/0!</v>
      </c>
      <c r="AS44" s="310" t="str">
        <f t="shared" ca="1" si="17"/>
        <v/>
      </c>
      <c r="AT44" s="290"/>
      <c r="AU44" s="83" t="e">
        <f t="shared" ca="1" si="18"/>
        <v>#VALUE!</v>
      </c>
      <c r="AV44" s="128" t="e">
        <f t="shared" ca="1" si="19"/>
        <v>#DIV/0!</v>
      </c>
      <c r="AW44" s="172" t="e">
        <f ca="1">ROUND(Mass_2_1!Q30,AU44)</f>
        <v>#VALUE!</v>
      </c>
      <c r="AX44" s="172" t="e">
        <f ca="1">ROUND(Mass_2_1!R30,AU44)</f>
        <v>#VALUE!</v>
      </c>
      <c r="AY44" s="172" t="e">
        <f t="shared" ca="1" si="20"/>
        <v>#VALUE!</v>
      </c>
      <c r="AZ44" s="155" t="str">
        <f t="shared" ca="1" si="28"/>
        <v>PASS</v>
      </c>
      <c r="BB44" s="125" t="e">
        <f>VLOOKUP(Mass_2_1!M30,AC$3:AD$13,2,FALSE)</f>
        <v>#N/A</v>
      </c>
    </row>
    <row r="45" spans="2:54" ht="18" customHeight="1">
      <c r="B45" s="83">
        <v>27</v>
      </c>
      <c r="C45" s="83">
        <f>IF(TYPE(VALUE(Mass_2_1!A31))=16,Mass_2_1!A31,VALUE(Mass_2_1!A31))</f>
        <v>0</v>
      </c>
      <c r="D45" s="83">
        <f>Mass_2_1!E31</f>
        <v>0</v>
      </c>
      <c r="E45" s="83" t="str">
        <f>IF(Mass_2_1!G31="","",Mass_2_1!G31)</f>
        <v/>
      </c>
      <c r="F45" s="83">
        <f>Mass_2_1!H31</f>
        <v>0</v>
      </c>
      <c r="G45" s="83">
        <f>Mass_2_1!I31</f>
        <v>0</v>
      </c>
      <c r="H45" s="83">
        <f>Mass_2_1!B31</f>
        <v>0</v>
      </c>
      <c r="I45" s="84" t="e">
        <f t="shared" ca="1" si="2"/>
        <v>#DIV/0!</v>
      </c>
      <c r="J45" s="175" t="e">
        <f t="shared" ca="1" si="3"/>
        <v>#DIV/0!</v>
      </c>
      <c r="K45" s="313" t="e">
        <f t="shared" ca="1" si="21"/>
        <v>#DIV/0!</v>
      </c>
      <c r="L45" s="83">
        <f>Mass_2_1!A75</f>
        <v>0</v>
      </c>
      <c r="M45" s="83">
        <f>Mass_2_1!B75</f>
        <v>0</v>
      </c>
      <c r="N45" s="83" t="e">
        <f t="shared" si="22"/>
        <v>#DIV/0!</v>
      </c>
      <c r="O45" s="83">
        <f>Mass_2_1!D75</f>
        <v>0</v>
      </c>
      <c r="P45" s="83">
        <f>Mass_2_1!E75</f>
        <v>0</v>
      </c>
      <c r="Q45" s="83">
        <f>Mass_2_1!F75</f>
        <v>0</v>
      </c>
      <c r="R45" s="83">
        <f>Mass_2_1!G75</f>
        <v>0</v>
      </c>
      <c r="S45" s="83" t="e">
        <f t="shared" si="23"/>
        <v>#DIV/0!</v>
      </c>
      <c r="T45" s="83">
        <f>Mass_2_1!H75</f>
        <v>0</v>
      </c>
      <c r="U45" s="83">
        <f>Mass_2_1!I75</f>
        <v>0</v>
      </c>
      <c r="V45" s="83">
        <f>Mass_2_1!J75</f>
        <v>0</v>
      </c>
      <c r="W45" s="83">
        <f>Mass_2_1!L75</f>
        <v>0</v>
      </c>
      <c r="X45" s="83">
        <f>Mass_2_1!M75</f>
        <v>0</v>
      </c>
      <c r="Y45" s="83">
        <f>Mass_2_1!M31</f>
        <v>0</v>
      </c>
      <c r="AA45" s="83" t="b">
        <f>IF(Mass_2_1!A31="",FALSE,TRUE)</f>
        <v>0</v>
      </c>
      <c r="AB45" s="129" t="e">
        <f t="shared" ca="1" si="4"/>
        <v>#DIV/0!</v>
      </c>
      <c r="AC45" s="129" t="e">
        <f t="shared" ca="1" si="5"/>
        <v>#DIV/0!</v>
      </c>
      <c r="AD45" s="83">
        <f t="shared" si="24"/>
        <v>1</v>
      </c>
      <c r="AE45" s="129" t="e">
        <f t="shared" ca="1" si="25"/>
        <v>#DIV/0!</v>
      </c>
      <c r="AF45" s="129" t="e">
        <f t="shared" ca="1" si="26"/>
        <v>#DIV/0!</v>
      </c>
      <c r="AG45" s="83" t="str">
        <f t="shared" ca="1" si="6"/>
        <v>소수점</v>
      </c>
      <c r="AH45" s="306" t="e">
        <f t="shared" ca="1" si="27"/>
        <v>#DIV/0!</v>
      </c>
      <c r="AI45" s="168" t="e">
        <f t="shared" ca="1" si="7"/>
        <v>#N/A</v>
      </c>
      <c r="AJ45" s="168" t="e">
        <f t="shared" ca="1" si="8"/>
        <v>#VALUE!</v>
      </c>
      <c r="AK45" s="83" t="e">
        <f t="shared" ca="1" si="9"/>
        <v>#N/A</v>
      </c>
      <c r="AL45" s="83" t="str">
        <f t="shared" si="10"/>
        <v>0</v>
      </c>
      <c r="AM45" s="83" t="e">
        <f t="shared" ca="1" si="11"/>
        <v>#VALUE!</v>
      </c>
      <c r="AN45" s="83" t="e">
        <f t="shared" ca="1" si="12"/>
        <v>#DIV/0!</v>
      </c>
      <c r="AO45" s="83" t="e">
        <f t="shared" ca="1" si="13"/>
        <v>#DIV/0!</v>
      </c>
      <c r="AP45" s="83" t="e">
        <f t="shared" ca="1" si="14"/>
        <v>#DIV/0!</v>
      </c>
      <c r="AQ45" s="157" t="e">
        <f t="shared" ca="1" si="15"/>
        <v>#DIV/0!</v>
      </c>
      <c r="AR45" s="157" t="e">
        <f t="shared" ca="1" si="16"/>
        <v>#DIV/0!</v>
      </c>
      <c r="AS45" s="310" t="str">
        <f t="shared" ca="1" si="17"/>
        <v/>
      </c>
      <c r="AT45" s="290"/>
      <c r="AU45" s="83" t="e">
        <f t="shared" ca="1" si="18"/>
        <v>#VALUE!</v>
      </c>
      <c r="AV45" s="128" t="e">
        <f t="shared" ca="1" si="19"/>
        <v>#DIV/0!</v>
      </c>
      <c r="AW45" s="172" t="e">
        <f ca="1">ROUND(Mass_2_1!Q31,AU45)</f>
        <v>#VALUE!</v>
      </c>
      <c r="AX45" s="172" t="e">
        <f ca="1">ROUND(Mass_2_1!R31,AU45)</f>
        <v>#VALUE!</v>
      </c>
      <c r="AY45" s="172" t="e">
        <f t="shared" ca="1" si="20"/>
        <v>#VALUE!</v>
      </c>
      <c r="AZ45" s="155" t="str">
        <f t="shared" ca="1" si="28"/>
        <v>PASS</v>
      </c>
      <c r="BB45" s="125" t="e">
        <f>VLOOKUP(Mass_2_1!M31,AC$3:AD$13,2,FALSE)</f>
        <v>#N/A</v>
      </c>
    </row>
    <row r="46" spans="2:54" ht="18" customHeight="1">
      <c r="B46" s="83">
        <v>28</v>
      </c>
      <c r="C46" s="83">
        <f>IF(TYPE(VALUE(Mass_2_1!A32))=16,Mass_2_1!A32,VALUE(Mass_2_1!A32))</f>
        <v>0</v>
      </c>
      <c r="D46" s="83">
        <f>Mass_2_1!E32</f>
        <v>0</v>
      </c>
      <c r="E46" s="83" t="str">
        <f>IF(Mass_2_1!G32="","",Mass_2_1!G32)</f>
        <v/>
      </c>
      <c r="F46" s="83">
        <f>Mass_2_1!H32</f>
        <v>0</v>
      </c>
      <c r="G46" s="83">
        <f>Mass_2_1!I32</f>
        <v>0</v>
      </c>
      <c r="H46" s="83">
        <f>Mass_2_1!B32</f>
        <v>0</v>
      </c>
      <c r="I46" s="84" t="e">
        <f t="shared" ca="1" si="2"/>
        <v>#DIV/0!</v>
      </c>
      <c r="J46" s="175" t="e">
        <f t="shared" ca="1" si="3"/>
        <v>#DIV/0!</v>
      </c>
      <c r="K46" s="313" t="e">
        <f t="shared" ca="1" si="21"/>
        <v>#DIV/0!</v>
      </c>
      <c r="L46" s="83">
        <f>Mass_2_1!A76</f>
        <v>0</v>
      </c>
      <c r="M46" s="83">
        <f>Mass_2_1!B76</f>
        <v>0</v>
      </c>
      <c r="N46" s="83" t="e">
        <f t="shared" si="22"/>
        <v>#DIV/0!</v>
      </c>
      <c r="O46" s="83">
        <f>Mass_2_1!D76</f>
        <v>0</v>
      </c>
      <c r="P46" s="83">
        <f>Mass_2_1!E76</f>
        <v>0</v>
      </c>
      <c r="Q46" s="83">
        <f>Mass_2_1!F76</f>
        <v>0</v>
      </c>
      <c r="R46" s="83">
        <f>Mass_2_1!G76</f>
        <v>0</v>
      </c>
      <c r="S46" s="83" t="e">
        <f t="shared" si="23"/>
        <v>#DIV/0!</v>
      </c>
      <c r="T46" s="83">
        <f>Mass_2_1!H76</f>
        <v>0</v>
      </c>
      <c r="U46" s="83">
        <f>Mass_2_1!I76</f>
        <v>0</v>
      </c>
      <c r="V46" s="83">
        <f>Mass_2_1!J76</f>
        <v>0</v>
      </c>
      <c r="W46" s="83">
        <f>Mass_2_1!L76</f>
        <v>0</v>
      </c>
      <c r="X46" s="83">
        <f>Mass_2_1!M76</f>
        <v>0</v>
      </c>
      <c r="Y46" s="83">
        <f>Mass_2_1!M32</f>
        <v>0</v>
      </c>
      <c r="AA46" s="83" t="b">
        <f>IF(Mass_2_1!A32="",FALSE,TRUE)</f>
        <v>0</v>
      </c>
      <c r="AB46" s="129" t="e">
        <f t="shared" ca="1" si="4"/>
        <v>#DIV/0!</v>
      </c>
      <c r="AC46" s="129" t="e">
        <f t="shared" ca="1" si="5"/>
        <v>#DIV/0!</v>
      </c>
      <c r="AD46" s="83">
        <f t="shared" si="24"/>
        <v>1</v>
      </c>
      <c r="AE46" s="129" t="e">
        <f t="shared" ca="1" si="25"/>
        <v>#DIV/0!</v>
      </c>
      <c r="AF46" s="129" t="e">
        <f t="shared" ca="1" si="26"/>
        <v>#DIV/0!</v>
      </c>
      <c r="AG46" s="83" t="str">
        <f t="shared" ca="1" si="6"/>
        <v>소수점</v>
      </c>
      <c r="AH46" s="306" t="e">
        <f t="shared" ca="1" si="27"/>
        <v>#DIV/0!</v>
      </c>
      <c r="AI46" s="168" t="e">
        <f t="shared" ca="1" si="7"/>
        <v>#N/A</v>
      </c>
      <c r="AJ46" s="168" t="e">
        <f t="shared" ca="1" si="8"/>
        <v>#VALUE!</v>
      </c>
      <c r="AK46" s="83" t="e">
        <f t="shared" ca="1" si="9"/>
        <v>#N/A</v>
      </c>
      <c r="AL46" s="83" t="str">
        <f t="shared" si="10"/>
        <v>0</v>
      </c>
      <c r="AM46" s="83" t="e">
        <f t="shared" ca="1" si="11"/>
        <v>#VALUE!</v>
      </c>
      <c r="AN46" s="83" t="e">
        <f t="shared" ca="1" si="12"/>
        <v>#DIV/0!</v>
      </c>
      <c r="AO46" s="83" t="e">
        <f t="shared" ca="1" si="13"/>
        <v>#DIV/0!</v>
      </c>
      <c r="AP46" s="83" t="e">
        <f t="shared" ca="1" si="14"/>
        <v>#DIV/0!</v>
      </c>
      <c r="AQ46" s="157" t="e">
        <f t="shared" ca="1" si="15"/>
        <v>#DIV/0!</v>
      </c>
      <c r="AR46" s="157" t="e">
        <f t="shared" ca="1" si="16"/>
        <v>#DIV/0!</v>
      </c>
      <c r="AS46" s="310" t="str">
        <f t="shared" ca="1" si="17"/>
        <v/>
      </c>
      <c r="AT46" s="290"/>
      <c r="AU46" s="83" t="e">
        <f t="shared" ca="1" si="18"/>
        <v>#VALUE!</v>
      </c>
      <c r="AV46" s="128" t="e">
        <f t="shared" ca="1" si="19"/>
        <v>#DIV/0!</v>
      </c>
      <c r="AW46" s="172" t="e">
        <f ca="1">ROUND(Mass_2_1!Q32,AU46)</f>
        <v>#VALUE!</v>
      </c>
      <c r="AX46" s="172" t="e">
        <f ca="1">ROUND(Mass_2_1!R32,AU46)</f>
        <v>#VALUE!</v>
      </c>
      <c r="AY46" s="172" t="e">
        <f t="shared" ca="1" si="20"/>
        <v>#VALUE!</v>
      </c>
      <c r="AZ46" s="155" t="str">
        <f t="shared" ca="1" si="28"/>
        <v>PASS</v>
      </c>
      <c r="BB46" s="125" t="e">
        <f>VLOOKUP(Mass_2_1!M32,AC$3:AD$13,2,FALSE)</f>
        <v>#N/A</v>
      </c>
    </row>
    <row r="47" spans="2:54" ht="18" customHeight="1">
      <c r="B47" s="83">
        <v>29</v>
      </c>
      <c r="C47" s="83">
        <f>IF(TYPE(VALUE(Mass_2_1!A33))=16,Mass_2_1!A33,VALUE(Mass_2_1!A33))</f>
        <v>0</v>
      </c>
      <c r="D47" s="83">
        <f>Mass_2_1!E33</f>
        <v>0</v>
      </c>
      <c r="E47" s="83" t="str">
        <f>IF(Mass_2_1!G33="","",Mass_2_1!G33)</f>
        <v/>
      </c>
      <c r="F47" s="83">
        <f>Mass_2_1!H33</f>
        <v>0</v>
      </c>
      <c r="G47" s="83">
        <f>Mass_2_1!I33</f>
        <v>0</v>
      </c>
      <c r="H47" s="83">
        <f>Mass_2_1!B33</f>
        <v>0</v>
      </c>
      <c r="I47" s="84" t="e">
        <f t="shared" ca="1" si="2"/>
        <v>#DIV/0!</v>
      </c>
      <c r="J47" s="175" t="e">
        <f t="shared" ca="1" si="3"/>
        <v>#DIV/0!</v>
      </c>
      <c r="K47" s="313" t="e">
        <f t="shared" ca="1" si="21"/>
        <v>#DIV/0!</v>
      </c>
      <c r="L47" s="83">
        <f>Mass_2_1!A77</f>
        <v>0</v>
      </c>
      <c r="M47" s="83">
        <f>Mass_2_1!B77</f>
        <v>0</v>
      </c>
      <c r="N47" s="83" t="e">
        <f t="shared" si="22"/>
        <v>#DIV/0!</v>
      </c>
      <c r="O47" s="83">
        <f>Mass_2_1!D77</f>
        <v>0</v>
      </c>
      <c r="P47" s="83">
        <f>Mass_2_1!E77</f>
        <v>0</v>
      </c>
      <c r="Q47" s="83">
        <f>Mass_2_1!F77</f>
        <v>0</v>
      </c>
      <c r="R47" s="83">
        <f>Mass_2_1!G77</f>
        <v>0</v>
      </c>
      <c r="S47" s="83" t="e">
        <f t="shared" si="23"/>
        <v>#DIV/0!</v>
      </c>
      <c r="T47" s="83">
        <f>Mass_2_1!H77</f>
        <v>0</v>
      </c>
      <c r="U47" s="83">
        <f>Mass_2_1!I77</f>
        <v>0</v>
      </c>
      <c r="V47" s="83">
        <f>Mass_2_1!J77</f>
        <v>0</v>
      </c>
      <c r="W47" s="83">
        <f>Mass_2_1!L77</f>
        <v>0</v>
      </c>
      <c r="X47" s="83">
        <f>Mass_2_1!M77</f>
        <v>0</v>
      </c>
      <c r="Y47" s="83">
        <f>Mass_2_1!M33</f>
        <v>0</v>
      </c>
      <c r="AA47" s="83" t="b">
        <f>IF(Mass_2_1!A33="",FALSE,TRUE)</f>
        <v>0</v>
      </c>
      <c r="AB47" s="129" t="e">
        <f t="shared" ca="1" si="4"/>
        <v>#DIV/0!</v>
      </c>
      <c r="AC47" s="129" t="e">
        <f t="shared" ca="1" si="5"/>
        <v>#DIV/0!</v>
      </c>
      <c r="AD47" s="83">
        <f t="shared" si="24"/>
        <v>1</v>
      </c>
      <c r="AE47" s="129" t="e">
        <f t="shared" ca="1" si="25"/>
        <v>#DIV/0!</v>
      </c>
      <c r="AF47" s="129" t="e">
        <f t="shared" ca="1" si="26"/>
        <v>#DIV/0!</v>
      </c>
      <c r="AG47" s="83" t="str">
        <f t="shared" ca="1" si="6"/>
        <v>소수점</v>
      </c>
      <c r="AH47" s="306" t="e">
        <f t="shared" ca="1" si="27"/>
        <v>#DIV/0!</v>
      </c>
      <c r="AI47" s="168" t="e">
        <f t="shared" ca="1" si="7"/>
        <v>#N/A</v>
      </c>
      <c r="AJ47" s="168" t="e">
        <f t="shared" ca="1" si="8"/>
        <v>#VALUE!</v>
      </c>
      <c r="AK47" s="83" t="e">
        <f t="shared" ca="1" si="9"/>
        <v>#N/A</v>
      </c>
      <c r="AL47" s="83" t="str">
        <f t="shared" si="10"/>
        <v>0</v>
      </c>
      <c r="AM47" s="83" t="e">
        <f t="shared" ca="1" si="11"/>
        <v>#VALUE!</v>
      </c>
      <c r="AN47" s="83" t="e">
        <f t="shared" ca="1" si="12"/>
        <v>#DIV/0!</v>
      </c>
      <c r="AO47" s="83" t="e">
        <f t="shared" ca="1" si="13"/>
        <v>#DIV/0!</v>
      </c>
      <c r="AP47" s="83" t="e">
        <f t="shared" ca="1" si="14"/>
        <v>#DIV/0!</v>
      </c>
      <c r="AQ47" s="157" t="e">
        <f t="shared" ca="1" si="15"/>
        <v>#DIV/0!</v>
      </c>
      <c r="AR47" s="157" t="e">
        <f t="shared" ca="1" si="16"/>
        <v>#DIV/0!</v>
      </c>
      <c r="AS47" s="310" t="str">
        <f t="shared" ca="1" si="17"/>
        <v/>
      </c>
      <c r="AT47" s="290"/>
      <c r="AU47" s="83" t="e">
        <f t="shared" ca="1" si="18"/>
        <v>#VALUE!</v>
      </c>
      <c r="AV47" s="128" t="e">
        <f t="shared" ca="1" si="19"/>
        <v>#DIV/0!</v>
      </c>
      <c r="AW47" s="172" t="e">
        <f ca="1">ROUND(Mass_2_1!Q33,AU47)</f>
        <v>#VALUE!</v>
      </c>
      <c r="AX47" s="172" t="e">
        <f ca="1">ROUND(Mass_2_1!R33,AU47)</f>
        <v>#VALUE!</v>
      </c>
      <c r="AY47" s="172" t="e">
        <f t="shared" ca="1" si="20"/>
        <v>#VALUE!</v>
      </c>
      <c r="AZ47" s="155" t="str">
        <f t="shared" ca="1" si="28"/>
        <v>PASS</v>
      </c>
      <c r="BB47" s="125" t="e">
        <f>VLOOKUP(Mass_2_1!M33,AC$3:AD$13,2,FALSE)</f>
        <v>#N/A</v>
      </c>
    </row>
    <row r="48" spans="2:54" ht="18" customHeight="1">
      <c r="B48" s="83">
        <v>30</v>
      </c>
      <c r="C48" s="83">
        <f>IF(TYPE(VALUE(Mass_2_1!A34))=16,Mass_2_1!A34,VALUE(Mass_2_1!A34))</f>
        <v>0</v>
      </c>
      <c r="D48" s="83">
        <f>Mass_2_1!E34</f>
        <v>0</v>
      </c>
      <c r="E48" s="83" t="str">
        <f>IF(Mass_2_1!G34="","",Mass_2_1!G34)</f>
        <v/>
      </c>
      <c r="F48" s="83">
        <f>Mass_2_1!H34</f>
        <v>0</v>
      </c>
      <c r="G48" s="83">
        <f>Mass_2_1!I34</f>
        <v>0</v>
      </c>
      <c r="H48" s="83">
        <f>Mass_2_1!B34</f>
        <v>0</v>
      </c>
      <c r="I48" s="84" t="e">
        <f t="shared" ca="1" si="2"/>
        <v>#DIV/0!</v>
      </c>
      <c r="J48" s="175" t="e">
        <f t="shared" ca="1" si="3"/>
        <v>#DIV/0!</v>
      </c>
      <c r="K48" s="313" t="e">
        <f t="shared" ca="1" si="21"/>
        <v>#DIV/0!</v>
      </c>
      <c r="L48" s="83">
        <f>Mass_2_1!A78</f>
        <v>0</v>
      </c>
      <c r="M48" s="83">
        <f>Mass_2_1!B78</f>
        <v>0</v>
      </c>
      <c r="N48" s="83" t="e">
        <f t="shared" si="22"/>
        <v>#DIV/0!</v>
      </c>
      <c r="O48" s="83">
        <f>Mass_2_1!D78</f>
        <v>0</v>
      </c>
      <c r="P48" s="83">
        <f>Mass_2_1!E78</f>
        <v>0</v>
      </c>
      <c r="Q48" s="83">
        <f>Mass_2_1!F78</f>
        <v>0</v>
      </c>
      <c r="R48" s="83">
        <f>Mass_2_1!G78</f>
        <v>0</v>
      </c>
      <c r="S48" s="83" t="e">
        <f t="shared" si="23"/>
        <v>#DIV/0!</v>
      </c>
      <c r="T48" s="83">
        <f>Mass_2_1!H78</f>
        <v>0</v>
      </c>
      <c r="U48" s="83">
        <f>Mass_2_1!I78</f>
        <v>0</v>
      </c>
      <c r="V48" s="83">
        <f>Mass_2_1!J78</f>
        <v>0</v>
      </c>
      <c r="W48" s="83">
        <f>Mass_2_1!L78</f>
        <v>0</v>
      </c>
      <c r="X48" s="83">
        <f>Mass_2_1!M78</f>
        <v>0</v>
      </c>
      <c r="Y48" s="83">
        <f>Mass_2_1!M34</f>
        <v>0</v>
      </c>
      <c r="AA48" s="83" t="b">
        <f>IF(Mass_2_1!A34="",FALSE,TRUE)</f>
        <v>0</v>
      </c>
      <c r="AB48" s="129" t="e">
        <f t="shared" ca="1" si="4"/>
        <v>#DIV/0!</v>
      </c>
      <c r="AC48" s="129" t="e">
        <f t="shared" ca="1" si="5"/>
        <v>#DIV/0!</v>
      </c>
      <c r="AD48" s="83">
        <f t="shared" si="24"/>
        <v>1</v>
      </c>
      <c r="AE48" s="129" t="e">
        <f t="shared" ca="1" si="25"/>
        <v>#DIV/0!</v>
      </c>
      <c r="AF48" s="129" t="e">
        <f t="shared" ca="1" si="26"/>
        <v>#DIV/0!</v>
      </c>
      <c r="AG48" s="83" t="str">
        <f t="shared" ca="1" si="6"/>
        <v>소수점</v>
      </c>
      <c r="AH48" s="306" t="e">
        <f t="shared" ca="1" si="27"/>
        <v>#DIV/0!</v>
      </c>
      <c r="AI48" s="168" t="e">
        <f t="shared" ca="1" si="7"/>
        <v>#N/A</v>
      </c>
      <c r="AJ48" s="168" t="e">
        <f t="shared" ca="1" si="8"/>
        <v>#VALUE!</v>
      </c>
      <c r="AK48" s="83" t="e">
        <f t="shared" ca="1" si="9"/>
        <v>#N/A</v>
      </c>
      <c r="AL48" s="83" t="str">
        <f t="shared" si="10"/>
        <v>0</v>
      </c>
      <c r="AM48" s="83" t="e">
        <f t="shared" ca="1" si="11"/>
        <v>#VALUE!</v>
      </c>
      <c r="AN48" s="83" t="e">
        <f t="shared" ca="1" si="12"/>
        <v>#DIV/0!</v>
      </c>
      <c r="AO48" s="83" t="e">
        <f t="shared" ca="1" si="13"/>
        <v>#DIV/0!</v>
      </c>
      <c r="AP48" s="83" t="e">
        <f t="shared" ca="1" si="14"/>
        <v>#DIV/0!</v>
      </c>
      <c r="AQ48" s="157" t="e">
        <f t="shared" ca="1" si="15"/>
        <v>#DIV/0!</v>
      </c>
      <c r="AR48" s="157" t="e">
        <f t="shared" ca="1" si="16"/>
        <v>#DIV/0!</v>
      </c>
      <c r="AS48" s="310" t="str">
        <f t="shared" ca="1" si="17"/>
        <v/>
      </c>
      <c r="AT48" s="290"/>
      <c r="AU48" s="83" t="e">
        <f t="shared" ca="1" si="18"/>
        <v>#VALUE!</v>
      </c>
      <c r="AV48" s="128" t="e">
        <f t="shared" ca="1" si="19"/>
        <v>#DIV/0!</v>
      </c>
      <c r="AW48" s="172" t="e">
        <f ca="1">ROUND(Mass_2_1!Q34,AU48)</f>
        <v>#VALUE!</v>
      </c>
      <c r="AX48" s="172" t="e">
        <f ca="1">ROUND(Mass_2_1!R34,AU48)</f>
        <v>#VALUE!</v>
      </c>
      <c r="AY48" s="172" t="e">
        <f t="shared" ca="1" si="20"/>
        <v>#VALUE!</v>
      </c>
      <c r="AZ48" s="155" t="str">
        <f t="shared" ca="1" si="28"/>
        <v>PASS</v>
      </c>
      <c r="BB48" s="125" t="e">
        <f>VLOOKUP(Mass_2_1!M34,AC$3:AD$13,2,FALSE)</f>
        <v>#N/A</v>
      </c>
    </row>
    <row r="49" spans="1:54" ht="18" customHeight="1">
      <c r="B49" s="83">
        <v>31</v>
      </c>
      <c r="C49" s="83">
        <f>IF(TYPE(VALUE(Mass_2_1!A35))=16,Mass_2_1!A35,VALUE(Mass_2_1!A35))</f>
        <v>0</v>
      </c>
      <c r="D49" s="83">
        <f>Mass_2_1!E35</f>
        <v>0</v>
      </c>
      <c r="E49" s="83" t="str">
        <f>IF(Mass_2_1!G35="","",Mass_2_1!G35)</f>
        <v/>
      </c>
      <c r="F49" s="83">
        <f>Mass_2_1!H35</f>
        <v>0</v>
      </c>
      <c r="G49" s="83">
        <f>Mass_2_1!I35</f>
        <v>0</v>
      </c>
      <c r="H49" s="83">
        <f>Mass_2_1!B35</f>
        <v>0</v>
      </c>
      <c r="I49" s="84" t="e">
        <f t="shared" ca="1" si="2"/>
        <v>#DIV/0!</v>
      </c>
      <c r="J49" s="175" t="e">
        <f t="shared" ca="1" si="3"/>
        <v>#DIV/0!</v>
      </c>
      <c r="K49" s="313" t="e">
        <f t="shared" ca="1" si="21"/>
        <v>#DIV/0!</v>
      </c>
      <c r="L49" s="83">
        <f>Mass_2_1!A79</f>
        <v>0</v>
      </c>
      <c r="M49" s="83">
        <f>Mass_2_1!B79</f>
        <v>0</v>
      </c>
      <c r="N49" s="83" t="e">
        <f t="shared" si="22"/>
        <v>#DIV/0!</v>
      </c>
      <c r="O49" s="83">
        <f>Mass_2_1!D79</f>
        <v>0</v>
      </c>
      <c r="P49" s="83">
        <f>Mass_2_1!E79</f>
        <v>0</v>
      </c>
      <c r="Q49" s="83">
        <f>Mass_2_1!F79</f>
        <v>0</v>
      </c>
      <c r="R49" s="83">
        <f>Mass_2_1!G79</f>
        <v>0</v>
      </c>
      <c r="S49" s="83" t="e">
        <f t="shared" si="23"/>
        <v>#DIV/0!</v>
      </c>
      <c r="T49" s="83">
        <f>Mass_2_1!H79</f>
        <v>0</v>
      </c>
      <c r="U49" s="83">
        <f>Mass_2_1!I79</f>
        <v>0</v>
      </c>
      <c r="V49" s="83">
        <f>Mass_2_1!J79</f>
        <v>0</v>
      </c>
      <c r="W49" s="83">
        <f>Mass_2_1!L79</f>
        <v>0</v>
      </c>
      <c r="X49" s="83">
        <f>Mass_2_1!M79</f>
        <v>0</v>
      </c>
      <c r="Y49" s="83">
        <f>Mass_2_1!M35</f>
        <v>0</v>
      </c>
      <c r="AA49" s="83" t="b">
        <f>IF(Mass_2_1!A35="",FALSE,TRUE)</f>
        <v>0</v>
      </c>
      <c r="AB49" s="129" t="e">
        <f t="shared" ca="1" si="4"/>
        <v>#DIV/0!</v>
      </c>
      <c r="AC49" s="129" t="e">
        <f t="shared" ca="1" si="5"/>
        <v>#DIV/0!</v>
      </c>
      <c r="AD49" s="83">
        <f t="shared" si="24"/>
        <v>1</v>
      </c>
      <c r="AE49" s="129" t="e">
        <f t="shared" ca="1" si="25"/>
        <v>#DIV/0!</v>
      </c>
      <c r="AF49" s="129" t="e">
        <f t="shared" ca="1" si="26"/>
        <v>#DIV/0!</v>
      </c>
      <c r="AG49" s="83" t="str">
        <f t="shared" ca="1" si="6"/>
        <v>소수점</v>
      </c>
      <c r="AH49" s="306" t="e">
        <f t="shared" ca="1" si="27"/>
        <v>#DIV/0!</v>
      </c>
      <c r="AI49" s="168" t="e">
        <f t="shared" ca="1" si="7"/>
        <v>#N/A</v>
      </c>
      <c r="AJ49" s="168" t="e">
        <f t="shared" ca="1" si="8"/>
        <v>#VALUE!</v>
      </c>
      <c r="AK49" s="83" t="e">
        <f t="shared" ca="1" si="9"/>
        <v>#N/A</v>
      </c>
      <c r="AL49" s="83" t="str">
        <f t="shared" si="10"/>
        <v>0</v>
      </c>
      <c r="AM49" s="83" t="e">
        <f t="shared" ca="1" si="11"/>
        <v>#VALUE!</v>
      </c>
      <c r="AN49" s="83" t="e">
        <f t="shared" ca="1" si="12"/>
        <v>#DIV/0!</v>
      </c>
      <c r="AO49" s="83" t="e">
        <f t="shared" ca="1" si="13"/>
        <v>#DIV/0!</v>
      </c>
      <c r="AP49" s="83" t="e">
        <f t="shared" ca="1" si="14"/>
        <v>#DIV/0!</v>
      </c>
      <c r="AQ49" s="157" t="e">
        <f t="shared" ca="1" si="15"/>
        <v>#DIV/0!</v>
      </c>
      <c r="AR49" s="157" t="e">
        <f t="shared" ca="1" si="16"/>
        <v>#DIV/0!</v>
      </c>
      <c r="AS49" s="310" t="str">
        <f t="shared" ca="1" si="17"/>
        <v/>
      </c>
      <c r="AT49" s="290"/>
      <c r="AU49" s="83" t="e">
        <f t="shared" ca="1" si="18"/>
        <v>#VALUE!</v>
      </c>
      <c r="AV49" s="128" t="e">
        <f t="shared" ca="1" si="19"/>
        <v>#DIV/0!</v>
      </c>
      <c r="AW49" s="172" t="e">
        <f ca="1">ROUND(Mass_2_1!Q35,AU49)</f>
        <v>#VALUE!</v>
      </c>
      <c r="AX49" s="172" t="e">
        <f ca="1">ROUND(Mass_2_1!R35,AU49)</f>
        <v>#VALUE!</v>
      </c>
      <c r="AY49" s="172" t="e">
        <f t="shared" ca="1" si="20"/>
        <v>#VALUE!</v>
      </c>
      <c r="AZ49" s="155" t="str">
        <f t="shared" ca="1" si="28"/>
        <v>PASS</v>
      </c>
      <c r="BB49" s="125" t="e">
        <f>VLOOKUP(Mass_2_1!M35,AC$3:AD$13,2,FALSE)</f>
        <v>#N/A</v>
      </c>
    </row>
    <row r="50" spans="1:54" ht="18" customHeight="1">
      <c r="B50" s="83">
        <v>32</v>
      </c>
      <c r="C50" s="83">
        <f>IF(TYPE(VALUE(Mass_2_1!A36))=16,Mass_2_1!A36,VALUE(Mass_2_1!A36))</f>
        <v>0</v>
      </c>
      <c r="D50" s="83">
        <f>Mass_2_1!E36</f>
        <v>0</v>
      </c>
      <c r="E50" s="83" t="str">
        <f>IF(Mass_2_1!G36="","",Mass_2_1!G36)</f>
        <v/>
      </c>
      <c r="F50" s="83">
        <f>Mass_2_1!H36</f>
        <v>0</v>
      </c>
      <c r="G50" s="83">
        <f>Mass_2_1!I36</f>
        <v>0</v>
      </c>
      <c r="H50" s="83">
        <f>Mass_2_1!B36</f>
        <v>0</v>
      </c>
      <c r="I50" s="84" t="e">
        <f t="shared" ca="1" si="2"/>
        <v>#DIV/0!</v>
      </c>
      <c r="J50" s="175" t="e">
        <f t="shared" ca="1" si="3"/>
        <v>#DIV/0!</v>
      </c>
      <c r="K50" s="313" t="e">
        <f t="shared" ca="1" si="21"/>
        <v>#DIV/0!</v>
      </c>
      <c r="L50" s="83">
        <f>Mass_2_1!A80</f>
        <v>0</v>
      </c>
      <c r="M50" s="83">
        <f>Mass_2_1!B80</f>
        <v>0</v>
      </c>
      <c r="N50" s="83" t="e">
        <f t="shared" si="22"/>
        <v>#DIV/0!</v>
      </c>
      <c r="O50" s="83">
        <f>Mass_2_1!D80</f>
        <v>0</v>
      </c>
      <c r="P50" s="83">
        <f>Mass_2_1!E80</f>
        <v>0</v>
      </c>
      <c r="Q50" s="83">
        <f>Mass_2_1!F80</f>
        <v>0</v>
      </c>
      <c r="R50" s="83">
        <f>Mass_2_1!G80</f>
        <v>0</v>
      </c>
      <c r="S50" s="83" t="e">
        <f t="shared" si="23"/>
        <v>#DIV/0!</v>
      </c>
      <c r="T50" s="83">
        <f>Mass_2_1!H80</f>
        <v>0</v>
      </c>
      <c r="U50" s="83">
        <f>Mass_2_1!I80</f>
        <v>0</v>
      </c>
      <c r="V50" s="83">
        <f>Mass_2_1!J80</f>
        <v>0</v>
      </c>
      <c r="W50" s="83">
        <f>Mass_2_1!L80</f>
        <v>0</v>
      </c>
      <c r="X50" s="83">
        <f>Mass_2_1!M80</f>
        <v>0</v>
      </c>
      <c r="Y50" s="83">
        <f>Mass_2_1!M36</f>
        <v>0</v>
      </c>
      <c r="AA50" s="83" t="b">
        <f>IF(Mass_2_1!A36="",FALSE,TRUE)</f>
        <v>0</v>
      </c>
      <c r="AB50" s="129" t="e">
        <f t="shared" ca="1" si="4"/>
        <v>#DIV/0!</v>
      </c>
      <c r="AC50" s="129" t="e">
        <f t="shared" ca="1" si="5"/>
        <v>#DIV/0!</v>
      </c>
      <c r="AD50" s="83">
        <f t="shared" si="24"/>
        <v>1</v>
      </c>
      <c r="AE50" s="129" t="e">
        <f t="shared" ca="1" si="25"/>
        <v>#DIV/0!</v>
      </c>
      <c r="AF50" s="129" t="e">
        <f t="shared" ca="1" si="26"/>
        <v>#DIV/0!</v>
      </c>
      <c r="AG50" s="83" t="str">
        <f t="shared" ca="1" si="6"/>
        <v>소수점</v>
      </c>
      <c r="AH50" s="306" t="e">
        <f t="shared" ca="1" si="27"/>
        <v>#DIV/0!</v>
      </c>
      <c r="AI50" s="168" t="e">
        <f t="shared" ca="1" si="7"/>
        <v>#N/A</v>
      </c>
      <c r="AJ50" s="168" t="e">
        <f t="shared" ca="1" si="8"/>
        <v>#VALUE!</v>
      </c>
      <c r="AK50" s="83" t="e">
        <f t="shared" ca="1" si="9"/>
        <v>#N/A</v>
      </c>
      <c r="AL50" s="83" t="str">
        <f t="shared" si="10"/>
        <v>0</v>
      </c>
      <c r="AM50" s="83" t="e">
        <f t="shared" ca="1" si="11"/>
        <v>#VALUE!</v>
      </c>
      <c r="AN50" s="83" t="e">
        <f t="shared" ca="1" si="12"/>
        <v>#DIV/0!</v>
      </c>
      <c r="AO50" s="83" t="e">
        <f t="shared" ca="1" si="13"/>
        <v>#DIV/0!</v>
      </c>
      <c r="AP50" s="83" t="e">
        <f t="shared" ca="1" si="14"/>
        <v>#DIV/0!</v>
      </c>
      <c r="AQ50" s="157" t="e">
        <f t="shared" ca="1" si="15"/>
        <v>#DIV/0!</v>
      </c>
      <c r="AR50" s="157" t="e">
        <f t="shared" ca="1" si="16"/>
        <v>#DIV/0!</v>
      </c>
      <c r="AS50" s="310" t="str">
        <f t="shared" ca="1" si="17"/>
        <v/>
      </c>
      <c r="AT50" s="290"/>
      <c r="AU50" s="83" t="e">
        <f t="shared" ca="1" si="18"/>
        <v>#VALUE!</v>
      </c>
      <c r="AV50" s="128" t="e">
        <f t="shared" ca="1" si="19"/>
        <v>#DIV/0!</v>
      </c>
      <c r="AW50" s="172" t="e">
        <f ca="1">ROUND(Mass_2_1!Q36,AU50)</f>
        <v>#VALUE!</v>
      </c>
      <c r="AX50" s="172" t="e">
        <f ca="1">ROUND(Mass_2_1!R36,AU50)</f>
        <v>#VALUE!</v>
      </c>
      <c r="AY50" s="172" t="e">
        <f t="shared" ca="1" si="20"/>
        <v>#VALUE!</v>
      </c>
      <c r="AZ50" s="155" t="str">
        <f t="shared" ca="1" si="28"/>
        <v>PASS</v>
      </c>
      <c r="BB50" s="125" t="e">
        <f>VLOOKUP(Mass_2_1!M36,AC$3:AD$13,2,FALSE)</f>
        <v>#N/A</v>
      </c>
    </row>
    <row r="51" spans="1:54" ht="18" customHeight="1">
      <c r="B51" s="83">
        <v>33</v>
      </c>
      <c r="C51" s="83">
        <f>IF(TYPE(VALUE(Mass_2_1!A37))=16,Mass_2_1!A37,VALUE(Mass_2_1!A37))</f>
        <v>0</v>
      </c>
      <c r="D51" s="83">
        <f>Mass_2_1!E37</f>
        <v>0</v>
      </c>
      <c r="E51" s="83" t="str">
        <f>IF(Mass_2_1!G37="","",Mass_2_1!G37)</f>
        <v/>
      </c>
      <c r="F51" s="83">
        <f>Mass_2_1!H37</f>
        <v>0</v>
      </c>
      <c r="G51" s="83">
        <f>Mass_2_1!I37</f>
        <v>0</v>
      </c>
      <c r="H51" s="83">
        <f>Mass_2_1!B37</f>
        <v>0</v>
      </c>
      <c r="I51" s="84" t="e">
        <f t="shared" ca="1" si="2"/>
        <v>#DIV/0!</v>
      </c>
      <c r="J51" s="175" t="e">
        <f t="shared" ca="1" si="3"/>
        <v>#DIV/0!</v>
      </c>
      <c r="K51" s="313" t="e">
        <f t="shared" ca="1" si="21"/>
        <v>#DIV/0!</v>
      </c>
      <c r="L51" s="83">
        <f>Mass_2_1!A81</f>
        <v>0</v>
      </c>
      <c r="M51" s="83">
        <f>Mass_2_1!B81</f>
        <v>0</v>
      </c>
      <c r="N51" s="83" t="e">
        <f t="shared" si="22"/>
        <v>#DIV/0!</v>
      </c>
      <c r="O51" s="83">
        <f>Mass_2_1!D81</f>
        <v>0</v>
      </c>
      <c r="P51" s="83">
        <f>Mass_2_1!E81</f>
        <v>0</v>
      </c>
      <c r="Q51" s="83">
        <f>Mass_2_1!F81</f>
        <v>0</v>
      </c>
      <c r="R51" s="83">
        <f>Mass_2_1!G81</f>
        <v>0</v>
      </c>
      <c r="S51" s="83" t="e">
        <f t="shared" si="23"/>
        <v>#DIV/0!</v>
      </c>
      <c r="T51" s="83">
        <f>Mass_2_1!H81</f>
        <v>0</v>
      </c>
      <c r="U51" s="83">
        <f>Mass_2_1!I81</f>
        <v>0</v>
      </c>
      <c r="V51" s="83">
        <f>Mass_2_1!J81</f>
        <v>0</v>
      </c>
      <c r="W51" s="83">
        <f>Mass_2_1!L81</f>
        <v>0</v>
      </c>
      <c r="X51" s="83">
        <f>Mass_2_1!M81</f>
        <v>0</v>
      </c>
      <c r="Y51" s="83">
        <f>Mass_2_1!M37</f>
        <v>0</v>
      </c>
      <c r="AA51" s="83" t="b">
        <f>IF(Mass_2_1!A37="",FALSE,TRUE)</f>
        <v>0</v>
      </c>
      <c r="AB51" s="129" t="e">
        <f t="shared" ca="1" si="4"/>
        <v>#DIV/0!</v>
      </c>
      <c r="AC51" s="129" t="e">
        <f t="shared" ca="1" si="5"/>
        <v>#DIV/0!</v>
      </c>
      <c r="AD51" s="83">
        <f t="shared" si="24"/>
        <v>1</v>
      </c>
      <c r="AE51" s="129" t="e">
        <f t="shared" ca="1" si="25"/>
        <v>#DIV/0!</v>
      </c>
      <c r="AF51" s="129" t="e">
        <f t="shared" ca="1" si="26"/>
        <v>#DIV/0!</v>
      </c>
      <c r="AG51" s="83" t="str">
        <f t="shared" ca="1" si="6"/>
        <v>소수점</v>
      </c>
      <c r="AH51" s="306" t="e">
        <f t="shared" ca="1" si="27"/>
        <v>#DIV/0!</v>
      </c>
      <c r="AI51" s="168" t="e">
        <f t="shared" ca="1" si="7"/>
        <v>#N/A</v>
      </c>
      <c r="AJ51" s="168" t="e">
        <f t="shared" ca="1" si="8"/>
        <v>#VALUE!</v>
      </c>
      <c r="AK51" s="83" t="e">
        <f t="shared" ca="1" si="9"/>
        <v>#N/A</v>
      </c>
      <c r="AL51" s="83" t="str">
        <f t="shared" si="10"/>
        <v>0</v>
      </c>
      <c r="AM51" s="83" t="e">
        <f t="shared" ca="1" si="11"/>
        <v>#VALUE!</v>
      </c>
      <c r="AN51" s="83" t="e">
        <f t="shared" ca="1" si="12"/>
        <v>#DIV/0!</v>
      </c>
      <c r="AO51" s="83" t="e">
        <f t="shared" ca="1" si="13"/>
        <v>#DIV/0!</v>
      </c>
      <c r="AP51" s="83" t="e">
        <f t="shared" ca="1" si="14"/>
        <v>#DIV/0!</v>
      </c>
      <c r="AQ51" s="157" t="e">
        <f t="shared" ca="1" si="15"/>
        <v>#DIV/0!</v>
      </c>
      <c r="AR51" s="157" t="e">
        <f t="shared" ca="1" si="16"/>
        <v>#DIV/0!</v>
      </c>
      <c r="AS51" s="310" t="str">
        <f t="shared" ca="1" si="17"/>
        <v/>
      </c>
      <c r="AT51" s="290"/>
      <c r="AU51" s="83" t="e">
        <f t="shared" ca="1" si="18"/>
        <v>#VALUE!</v>
      </c>
      <c r="AV51" s="128" t="e">
        <f t="shared" ca="1" si="19"/>
        <v>#DIV/0!</v>
      </c>
      <c r="AW51" s="172" t="e">
        <f ca="1">ROUND(Mass_2_1!Q37,AU51)</f>
        <v>#VALUE!</v>
      </c>
      <c r="AX51" s="172" t="e">
        <f ca="1">ROUND(Mass_2_1!R37,AU51)</f>
        <v>#VALUE!</v>
      </c>
      <c r="AY51" s="172" t="e">
        <f t="shared" ca="1" si="20"/>
        <v>#VALUE!</v>
      </c>
      <c r="AZ51" s="155" t="str">
        <f t="shared" ca="1" si="28"/>
        <v>PASS</v>
      </c>
      <c r="BB51" s="125" t="e">
        <f>VLOOKUP(Mass_2_1!M37,AC$3:AD$13,2,FALSE)</f>
        <v>#N/A</v>
      </c>
    </row>
    <row r="52" spans="1:54" ht="18" customHeight="1">
      <c r="B52" s="83">
        <v>34</v>
      </c>
      <c r="C52" s="83">
        <f>IF(TYPE(VALUE(Mass_2_1!A38))=16,Mass_2_1!A38,VALUE(Mass_2_1!A38))</f>
        <v>0</v>
      </c>
      <c r="D52" s="83">
        <f>Mass_2_1!E38</f>
        <v>0</v>
      </c>
      <c r="E52" s="83" t="str">
        <f>IF(Mass_2_1!G38="","",Mass_2_1!G38)</f>
        <v/>
      </c>
      <c r="F52" s="83">
        <f>Mass_2_1!H38</f>
        <v>0</v>
      </c>
      <c r="G52" s="83">
        <f>Mass_2_1!I38</f>
        <v>0</v>
      </c>
      <c r="H52" s="83">
        <f>Mass_2_1!B38</f>
        <v>0</v>
      </c>
      <c r="I52" s="84" t="e">
        <f t="shared" ca="1" si="2"/>
        <v>#DIV/0!</v>
      </c>
      <c r="J52" s="175" t="e">
        <f t="shared" ca="1" si="3"/>
        <v>#DIV/0!</v>
      </c>
      <c r="K52" s="313" t="e">
        <f t="shared" ca="1" si="21"/>
        <v>#DIV/0!</v>
      </c>
      <c r="L52" s="83">
        <f>Mass_2_1!A82</f>
        <v>0</v>
      </c>
      <c r="M52" s="83">
        <f>Mass_2_1!B82</f>
        <v>0</v>
      </c>
      <c r="N52" s="83" t="e">
        <f t="shared" si="22"/>
        <v>#DIV/0!</v>
      </c>
      <c r="O52" s="83">
        <f>Mass_2_1!D82</f>
        <v>0</v>
      </c>
      <c r="P52" s="83">
        <f>Mass_2_1!E82</f>
        <v>0</v>
      </c>
      <c r="Q52" s="83">
        <f>Mass_2_1!F82</f>
        <v>0</v>
      </c>
      <c r="R52" s="83">
        <f>Mass_2_1!G82</f>
        <v>0</v>
      </c>
      <c r="S52" s="83" t="e">
        <f t="shared" si="23"/>
        <v>#DIV/0!</v>
      </c>
      <c r="T52" s="83">
        <f>Mass_2_1!H82</f>
        <v>0</v>
      </c>
      <c r="U52" s="83">
        <f>Mass_2_1!I82</f>
        <v>0</v>
      </c>
      <c r="V52" s="83">
        <f>Mass_2_1!J82</f>
        <v>0</v>
      </c>
      <c r="W52" s="83">
        <f>Mass_2_1!L82</f>
        <v>0</v>
      </c>
      <c r="X52" s="83">
        <f>Mass_2_1!M82</f>
        <v>0</v>
      </c>
      <c r="Y52" s="83">
        <f>Mass_2_1!M38</f>
        <v>0</v>
      </c>
      <c r="AA52" s="83" t="b">
        <f>IF(Mass_2_1!A38="",FALSE,TRUE)</f>
        <v>0</v>
      </c>
      <c r="AB52" s="129" t="e">
        <f t="shared" ca="1" si="4"/>
        <v>#DIV/0!</v>
      </c>
      <c r="AC52" s="129" t="e">
        <f t="shared" ca="1" si="5"/>
        <v>#DIV/0!</v>
      </c>
      <c r="AD52" s="83">
        <f t="shared" si="24"/>
        <v>1</v>
      </c>
      <c r="AE52" s="129" t="e">
        <f t="shared" ca="1" si="25"/>
        <v>#DIV/0!</v>
      </c>
      <c r="AF52" s="129" t="e">
        <f t="shared" ca="1" si="26"/>
        <v>#DIV/0!</v>
      </c>
      <c r="AG52" s="83" t="str">
        <f t="shared" ca="1" si="6"/>
        <v>소수점</v>
      </c>
      <c r="AH52" s="306" t="e">
        <f t="shared" ca="1" si="27"/>
        <v>#DIV/0!</v>
      </c>
      <c r="AI52" s="168" t="e">
        <f t="shared" ca="1" si="7"/>
        <v>#N/A</v>
      </c>
      <c r="AJ52" s="168" t="e">
        <f t="shared" ca="1" si="8"/>
        <v>#VALUE!</v>
      </c>
      <c r="AK52" s="83" t="e">
        <f t="shared" ca="1" si="9"/>
        <v>#N/A</v>
      </c>
      <c r="AL52" s="83" t="str">
        <f t="shared" si="10"/>
        <v>0</v>
      </c>
      <c r="AM52" s="83" t="e">
        <f t="shared" ca="1" si="11"/>
        <v>#VALUE!</v>
      </c>
      <c r="AN52" s="83" t="e">
        <f t="shared" ca="1" si="12"/>
        <v>#DIV/0!</v>
      </c>
      <c r="AO52" s="83" t="e">
        <f t="shared" ca="1" si="13"/>
        <v>#DIV/0!</v>
      </c>
      <c r="AP52" s="83" t="e">
        <f t="shared" ca="1" si="14"/>
        <v>#DIV/0!</v>
      </c>
      <c r="AQ52" s="157" t="e">
        <f t="shared" ca="1" si="15"/>
        <v>#DIV/0!</v>
      </c>
      <c r="AR52" s="157" t="e">
        <f t="shared" ca="1" si="16"/>
        <v>#DIV/0!</v>
      </c>
      <c r="AS52" s="310" t="str">
        <f t="shared" ca="1" si="17"/>
        <v/>
      </c>
      <c r="AT52" s="290"/>
      <c r="AU52" s="83" t="e">
        <f t="shared" ca="1" si="18"/>
        <v>#VALUE!</v>
      </c>
      <c r="AV52" s="128" t="e">
        <f t="shared" ca="1" si="19"/>
        <v>#DIV/0!</v>
      </c>
      <c r="AW52" s="172" t="e">
        <f ca="1">ROUND(Mass_2_1!Q38,AU52)</f>
        <v>#VALUE!</v>
      </c>
      <c r="AX52" s="172" t="e">
        <f ca="1">ROUND(Mass_2_1!R38,AU52)</f>
        <v>#VALUE!</v>
      </c>
      <c r="AY52" s="172" t="e">
        <f t="shared" ca="1" si="20"/>
        <v>#VALUE!</v>
      </c>
      <c r="AZ52" s="155" t="str">
        <f t="shared" ca="1" si="28"/>
        <v>PASS</v>
      </c>
      <c r="BB52" s="125" t="e">
        <f>VLOOKUP(Mass_2_1!M38,AC$3:AD$13,2,FALSE)</f>
        <v>#N/A</v>
      </c>
    </row>
    <row r="53" spans="1:54" ht="18" customHeight="1">
      <c r="B53" s="83">
        <v>35</v>
      </c>
      <c r="C53" s="83">
        <f>IF(TYPE(VALUE(Mass_2_1!A39))=16,Mass_2_1!A39,VALUE(Mass_2_1!A39))</f>
        <v>0</v>
      </c>
      <c r="D53" s="83">
        <f>Mass_2_1!E39</f>
        <v>0</v>
      </c>
      <c r="E53" s="83" t="str">
        <f>IF(Mass_2_1!G39="","",Mass_2_1!G39)</f>
        <v/>
      </c>
      <c r="F53" s="83">
        <f>Mass_2_1!H39</f>
        <v>0</v>
      </c>
      <c r="G53" s="83">
        <f>Mass_2_1!I39</f>
        <v>0</v>
      </c>
      <c r="H53" s="83">
        <f>Mass_2_1!B39</f>
        <v>0</v>
      </c>
      <c r="I53" s="84" t="e">
        <f t="shared" ca="1" si="2"/>
        <v>#DIV/0!</v>
      </c>
      <c r="J53" s="175" t="e">
        <f t="shared" ca="1" si="3"/>
        <v>#DIV/0!</v>
      </c>
      <c r="K53" s="313" t="e">
        <f t="shared" ca="1" si="21"/>
        <v>#DIV/0!</v>
      </c>
      <c r="L53" s="83">
        <f>Mass_2_1!A83</f>
        <v>0</v>
      </c>
      <c r="M53" s="83">
        <f>Mass_2_1!B83</f>
        <v>0</v>
      </c>
      <c r="N53" s="83" t="e">
        <f t="shared" si="22"/>
        <v>#DIV/0!</v>
      </c>
      <c r="O53" s="83">
        <f>Mass_2_1!D83</f>
        <v>0</v>
      </c>
      <c r="P53" s="83">
        <f>Mass_2_1!E83</f>
        <v>0</v>
      </c>
      <c r="Q53" s="83">
        <f>Mass_2_1!F83</f>
        <v>0</v>
      </c>
      <c r="R53" s="83">
        <f>Mass_2_1!G83</f>
        <v>0</v>
      </c>
      <c r="S53" s="83" t="e">
        <f t="shared" si="23"/>
        <v>#DIV/0!</v>
      </c>
      <c r="T53" s="83">
        <f>Mass_2_1!H83</f>
        <v>0</v>
      </c>
      <c r="U53" s="83">
        <f>Mass_2_1!I83</f>
        <v>0</v>
      </c>
      <c r="V53" s="83">
        <f>Mass_2_1!J83</f>
        <v>0</v>
      </c>
      <c r="W53" s="83">
        <f>Mass_2_1!L83</f>
        <v>0</v>
      </c>
      <c r="X53" s="83">
        <f>Mass_2_1!M83</f>
        <v>0</v>
      </c>
      <c r="Y53" s="83">
        <f>Mass_2_1!M39</f>
        <v>0</v>
      </c>
      <c r="AA53" s="83" t="b">
        <f>IF(Mass_2_1!A39="",FALSE,TRUE)</f>
        <v>0</v>
      </c>
      <c r="AB53" s="129" t="e">
        <f t="shared" ca="1" si="4"/>
        <v>#DIV/0!</v>
      </c>
      <c r="AC53" s="129" t="e">
        <f t="shared" ca="1" si="5"/>
        <v>#DIV/0!</v>
      </c>
      <c r="AD53" s="83">
        <f t="shared" si="24"/>
        <v>1</v>
      </c>
      <c r="AE53" s="129" t="e">
        <f t="shared" ca="1" si="25"/>
        <v>#DIV/0!</v>
      </c>
      <c r="AF53" s="129" t="e">
        <f t="shared" ca="1" si="26"/>
        <v>#DIV/0!</v>
      </c>
      <c r="AG53" s="83" t="str">
        <f t="shared" ca="1" si="6"/>
        <v>소수점</v>
      </c>
      <c r="AH53" s="306" t="e">
        <f t="shared" ca="1" si="27"/>
        <v>#DIV/0!</v>
      </c>
      <c r="AI53" s="168" t="e">
        <f t="shared" ca="1" si="7"/>
        <v>#N/A</v>
      </c>
      <c r="AJ53" s="168" t="e">
        <f t="shared" ca="1" si="8"/>
        <v>#VALUE!</v>
      </c>
      <c r="AK53" s="83" t="e">
        <f t="shared" ca="1" si="9"/>
        <v>#N/A</v>
      </c>
      <c r="AL53" s="83" t="str">
        <f t="shared" si="10"/>
        <v>0</v>
      </c>
      <c r="AM53" s="83" t="e">
        <f t="shared" ca="1" si="11"/>
        <v>#VALUE!</v>
      </c>
      <c r="AN53" s="83" t="e">
        <f t="shared" ca="1" si="12"/>
        <v>#DIV/0!</v>
      </c>
      <c r="AO53" s="83" t="e">
        <f t="shared" ca="1" si="13"/>
        <v>#DIV/0!</v>
      </c>
      <c r="AP53" s="83" t="e">
        <f t="shared" ca="1" si="14"/>
        <v>#DIV/0!</v>
      </c>
      <c r="AQ53" s="157" t="e">
        <f t="shared" ca="1" si="15"/>
        <v>#DIV/0!</v>
      </c>
      <c r="AR53" s="157" t="e">
        <f t="shared" ca="1" si="16"/>
        <v>#DIV/0!</v>
      </c>
      <c r="AS53" s="310" t="str">
        <f t="shared" ca="1" si="17"/>
        <v/>
      </c>
      <c r="AT53" s="290"/>
      <c r="AU53" s="83" t="e">
        <f t="shared" ca="1" si="18"/>
        <v>#VALUE!</v>
      </c>
      <c r="AV53" s="128" t="e">
        <f t="shared" ca="1" si="19"/>
        <v>#DIV/0!</v>
      </c>
      <c r="AW53" s="172" t="e">
        <f ca="1">ROUND(Mass_2_1!Q39,AU53)</f>
        <v>#VALUE!</v>
      </c>
      <c r="AX53" s="172" t="e">
        <f ca="1">ROUND(Mass_2_1!R39,AU53)</f>
        <v>#VALUE!</v>
      </c>
      <c r="AY53" s="172" t="e">
        <f t="shared" ca="1" si="20"/>
        <v>#VALUE!</v>
      </c>
      <c r="AZ53" s="155" t="str">
        <f t="shared" ca="1" si="28"/>
        <v>PASS</v>
      </c>
      <c r="BB53" s="125" t="e">
        <f>VLOOKUP(Mass_2_1!M39,AC$3:AD$13,2,FALSE)</f>
        <v>#N/A</v>
      </c>
    </row>
    <row r="54" spans="1:54" ht="18" customHeight="1">
      <c r="B54" s="83">
        <v>36</v>
      </c>
      <c r="C54" s="83">
        <f>IF(TYPE(VALUE(Mass_2_1!A40))=16,Mass_2_1!A40,VALUE(Mass_2_1!A40))</f>
        <v>0</v>
      </c>
      <c r="D54" s="83">
        <f>Mass_2_1!E40</f>
        <v>0</v>
      </c>
      <c r="E54" s="83" t="str">
        <f>IF(Mass_2_1!G40="","",Mass_2_1!G40)</f>
        <v/>
      </c>
      <c r="F54" s="83">
        <f>Mass_2_1!H40</f>
        <v>0</v>
      </c>
      <c r="G54" s="83">
        <f>Mass_2_1!I40</f>
        <v>0</v>
      </c>
      <c r="H54" s="83">
        <f>Mass_2_1!B40</f>
        <v>0</v>
      </c>
      <c r="I54" s="84" t="e">
        <f t="shared" ca="1" si="2"/>
        <v>#DIV/0!</v>
      </c>
      <c r="J54" s="175" t="e">
        <f t="shared" ca="1" si="3"/>
        <v>#DIV/0!</v>
      </c>
      <c r="K54" s="313" t="e">
        <f t="shared" ca="1" si="21"/>
        <v>#DIV/0!</v>
      </c>
      <c r="L54" s="83">
        <f>Mass_2_1!A84</f>
        <v>0</v>
      </c>
      <c r="M54" s="83">
        <f>Mass_2_1!B84</f>
        <v>0</v>
      </c>
      <c r="N54" s="83" t="e">
        <f t="shared" si="22"/>
        <v>#DIV/0!</v>
      </c>
      <c r="O54" s="83">
        <f>Mass_2_1!D84</f>
        <v>0</v>
      </c>
      <c r="P54" s="83">
        <f>Mass_2_1!E84</f>
        <v>0</v>
      </c>
      <c r="Q54" s="83">
        <f>Mass_2_1!F84</f>
        <v>0</v>
      </c>
      <c r="R54" s="83">
        <f>Mass_2_1!G84</f>
        <v>0</v>
      </c>
      <c r="S54" s="83" t="e">
        <f t="shared" si="23"/>
        <v>#DIV/0!</v>
      </c>
      <c r="T54" s="83">
        <f>Mass_2_1!H84</f>
        <v>0</v>
      </c>
      <c r="U54" s="83">
        <f>Mass_2_1!I84</f>
        <v>0</v>
      </c>
      <c r="V54" s="83">
        <f>Mass_2_1!J84</f>
        <v>0</v>
      </c>
      <c r="W54" s="83">
        <f>Mass_2_1!L84</f>
        <v>0</v>
      </c>
      <c r="X54" s="83">
        <f>Mass_2_1!M84</f>
        <v>0</v>
      </c>
      <c r="Y54" s="83">
        <f>Mass_2_1!M40</f>
        <v>0</v>
      </c>
      <c r="AA54" s="83" t="b">
        <f>IF(Mass_2_1!A40="",FALSE,TRUE)</f>
        <v>0</v>
      </c>
      <c r="AB54" s="129" t="e">
        <f t="shared" ca="1" si="4"/>
        <v>#DIV/0!</v>
      </c>
      <c r="AC54" s="129" t="e">
        <f t="shared" ca="1" si="5"/>
        <v>#DIV/0!</v>
      </c>
      <c r="AD54" s="83">
        <f t="shared" si="24"/>
        <v>1</v>
      </c>
      <c r="AE54" s="129" t="e">
        <f t="shared" ca="1" si="25"/>
        <v>#DIV/0!</v>
      </c>
      <c r="AF54" s="129" t="e">
        <f t="shared" ca="1" si="26"/>
        <v>#DIV/0!</v>
      </c>
      <c r="AG54" s="83" t="str">
        <f t="shared" ca="1" si="6"/>
        <v>소수점</v>
      </c>
      <c r="AH54" s="306" t="e">
        <f t="shared" ca="1" si="27"/>
        <v>#DIV/0!</v>
      </c>
      <c r="AI54" s="168" t="e">
        <f t="shared" ca="1" si="7"/>
        <v>#N/A</v>
      </c>
      <c r="AJ54" s="168" t="e">
        <f t="shared" ca="1" si="8"/>
        <v>#VALUE!</v>
      </c>
      <c r="AK54" s="83" t="e">
        <f t="shared" ca="1" si="9"/>
        <v>#N/A</v>
      </c>
      <c r="AL54" s="83" t="str">
        <f t="shared" si="10"/>
        <v>0</v>
      </c>
      <c r="AM54" s="83" t="e">
        <f t="shared" ca="1" si="11"/>
        <v>#VALUE!</v>
      </c>
      <c r="AN54" s="83" t="e">
        <f t="shared" ca="1" si="12"/>
        <v>#DIV/0!</v>
      </c>
      <c r="AO54" s="83" t="e">
        <f t="shared" ca="1" si="13"/>
        <v>#DIV/0!</v>
      </c>
      <c r="AP54" s="83" t="e">
        <f t="shared" ca="1" si="14"/>
        <v>#DIV/0!</v>
      </c>
      <c r="AQ54" s="157" t="e">
        <f t="shared" ca="1" si="15"/>
        <v>#DIV/0!</v>
      </c>
      <c r="AR54" s="157" t="e">
        <f t="shared" ca="1" si="16"/>
        <v>#DIV/0!</v>
      </c>
      <c r="AS54" s="310" t="str">
        <f t="shared" ca="1" si="17"/>
        <v/>
      </c>
      <c r="AT54" s="290"/>
      <c r="AU54" s="83" t="e">
        <f t="shared" ca="1" si="18"/>
        <v>#VALUE!</v>
      </c>
      <c r="AV54" s="128" t="e">
        <f t="shared" ca="1" si="19"/>
        <v>#DIV/0!</v>
      </c>
      <c r="AW54" s="172" t="e">
        <f ca="1">ROUND(Mass_2_1!Q40,AU54)</f>
        <v>#VALUE!</v>
      </c>
      <c r="AX54" s="172" t="e">
        <f ca="1">ROUND(Mass_2_1!R40,AU54)</f>
        <v>#VALUE!</v>
      </c>
      <c r="AY54" s="172" t="e">
        <f t="shared" ca="1" si="20"/>
        <v>#VALUE!</v>
      </c>
      <c r="AZ54" s="155" t="str">
        <f t="shared" ca="1" si="28"/>
        <v>PASS</v>
      </c>
      <c r="BB54" s="125" t="e">
        <f>VLOOKUP(Mass_2_1!M40,AC$3:AD$13,2,FALSE)</f>
        <v>#N/A</v>
      </c>
    </row>
    <row r="55" spans="1:54" ht="18" customHeight="1">
      <c r="B55" s="83">
        <v>37</v>
      </c>
      <c r="C55" s="83">
        <f>IF(TYPE(VALUE(Mass_2_1!A41))=16,Mass_2_1!A41,VALUE(Mass_2_1!A41))</f>
        <v>0</v>
      </c>
      <c r="D55" s="83">
        <f>Mass_2_1!E41</f>
        <v>0</v>
      </c>
      <c r="E55" s="83" t="str">
        <f>IF(Mass_2_1!G41="","",Mass_2_1!G41)</f>
        <v/>
      </c>
      <c r="F55" s="83">
        <f>Mass_2_1!H41</f>
        <v>0</v>
      </c>
      <c r="G55" s="83">
        <f>Mass_2_1!I41</f>
        <v>0</v>
      </c>
      <c r="H55" s="83">
        <f>Mass_2_1!B41</f>
        <v>0</v>
      </c>
      <c r="I55" s="84" t="e">
        <f t="shared" ca="1" si="2"/>
        <v>#DIV/0!</v>
      </c>
      <c r="J55" s="175" t="e">
        <f t="shared" ca="1" si="3"/>
        <v>#DIV/0!</v>
      </c>
      <c r="K55" s="313" t="e">
        <f t="shared" ca="1" si="21"/>
        <v>#DIV/0!</v>
      </c>
      <c r="L55" s="83">
        <f>Mass_2_1!A85</f>
        <v>0</v>
      </c>
      <c r="M55" s="83">
        <f>Mass_2_1!B85</f>
        <v>0</v>
      </c>
      <c r="N55" s="83" t="e">
        <f t="shared" si="22"/>
        <v>#DIV/0!</v>
      </c>
      <c r="O55" s="83">
        <f>Mass_2_1!D85</f>
        <v>0</v>
      </c>
      <c r="P55" s="83">
        <f>Mass_2_1!E85</f>
        <v>0</v>
      </c>
      <c r="Q55" s="83">
        <f>Mass_2_1!F85</f>
        <v>0</v>
      </c>
      <c r="R55" s="83">
        <f>Mass_2_1!G85</f>
        <v>0</v>
      </c>
      <c r="S55" s="83" t="e">
        <f t="shared" si="23"/>
        <v>#DIV/0!</v>
      </c>
      <c r="T55" s="83">
        <f>Mass_2_1!H85</f>
        <v>0</v>
      </c>
      <c r="U55" s="83">
        <f>Mass_2_1!I85</f>
        <v>0</v>
      </c>
      <c r="V55" s="83">
        <f>Mass_2_1!J85</f>
        <v>0</v>
      </c>
      <c r="W55" s="83">
        <f>Mass_2_1!L85</f>
        <v>0</v>
      </c>
      <c r="X55" s="83">
        <f>Mass_2_1!M85</f>
        <v>0</v>
      </c>
      <c r="Y55" s="83">
        <f>Mass_2_1!M41</f>
        <v>0</v>
      </c>
      <c r="AA55" s="83" t="b">
        <f>IF(Mass_2_1!A41="",FALSE,TRUE)</f>
        <v>0</v>
      </c>
      <c r="AB55" s="129" t="e">
        <f t="shared" ca="1" si="4"/>
        <v>#DIV/0!</v>
      </c>
      <c r="AC55" s="129" t="e">
        <f t="shared" ca="1" si="5"/>
        <v>#DIV/0!</v>
      </c>
      <c r="AD55" s="83">
        <f t="shared" si="24"/>
        <v>1</v>
      </c>
      <c r="AE55" s="129" t="e">
        <f t="shared" ca="1" si="25"/>
        <v>#DIV/0!</v>
      </c>
      <c r="AF55" s="129" t="e">
        <f t="shared" ca="1" si="26"/>
        <v>#DIV/0!</v>
      </c>
      <c r="AG55" s="83" t="str">
        <f t="shared" ca="1" si="6"/>
        <v>소수점</v>
      </c>
      <c r="AH55" s="306" t="e">
        <f t="shared" ca="1" si="27"/>
        <v>#DIV/0!</v>
      </c>
      <c r="AI55" s="168" t="e">
        <f t="shared" ca="1" si="7"/>
        <v>#N/A</v>
      </c>
      <c r="AJ55" s="168" t="e">
        <f t="shared" ca="1" si="8"/>
        <v>#VALUE!</v>
      </c>
      <c r="AK55" s="83" t="e">
        <f t="shared" ca="1" si="9"/>
        <v>#N/A</v>
      </c>
      <c r="AL55" s="83" t="str">
        <f t="shared" si="10"/>
        <v>0</v>
      </c>
      <c r="AM55" s="83" t="e">
        <f t="shared" ca="1" si="11"/>
        <v>#VALUE!</v>
      </c>
      <c r="AN55" s="83" t="e">
        <f t="shared" ca="1" si="12"/>
        <v>#DIV/0!</v>
      </c>
      <c r="AO55" s="83" t="e">
        <f t="shared" ca="1" si="13"/>
        <v>#DIV/0!</v>
      </c>
      <c r="AP55" s="83" t="e">
        <f t="shared" ca="1" si="14"/>
        <v>#DIV/0!</v>
      </c>
      <c r="AQ55" s="157" t="e">
        <f t="shared" ca="1" si="15"/>
        <v>#DIV/0!</v>
      </c>
      <c r="AR55" s="157" t="e">
        <f t="shared" ca="1" si="16"/>
        <v>#DIV/0!</v>
      </c>
      <c r="AS55" s="310" t="str">
        <f t="shared" ca="1" si="17"/>
        <v/>
      </c>
      <c r="AT55" s="290"/>
      <c r="AU55" s="83" t="e">
        <f t="shared" ca="1" si="18"/>
        <v>#VALUE!</v>
      </c>
      <c r="AV55" s="128" t="e">
        <f t="shared" ca="1" si="19"/>
        <v>#DIV/0!</v>
      </c>
      <c r="AW55" s="172" t="e">
        <f ca="1">ROUND(Mass_2_1!Q41,AU55)</f>
        <v>#VALUE!</v>
      </c>
      <c r="AX55" s="172" t="e">
        <f ca="1">ROUND(Mass_2_1!R41,AU55)</f>
        <v>#VALUE!</v>
      </c>
      <c r="AY55" s="172" t="e">
        <f t="shared" ca="1" si="20"/>
        <v>#VALUE!</v>
      </c>
      <c r="AZ55" s="155" t="str">
        <f t="shared" ca="1" si="28"/>
        <v>PASS</v>
      </c>
      <c r="BB55" s="125" t="e">
        <f>VLOOKUP(Mass_2_1!M41,AC$3:AD$13,2,FALSE)</f>
        <v>#N/A</v>
      </c>
    </row>
    <row r="56" spans="1:54" ht="18" customHeight="1">
      <c r="B56" s="83">
        <v>38</v>
      </c>
      <c r="C56" s="83">
        <f>IF(TYPE(VALUE(Mass_2_1!A42))=16,Mass_2_1!A42,VALUE(Mass_2_1!A42))</f>
        <v>0</v>
      </c>
      <c r="D56" s="83">
        <f>Mass_2_1!E42</f>
        <v>0</v>
      </c>
      <c r="E56" s="83" t="str">
        <f>IF(Mass_2_1!G42="","",Mass_2_1!G42)</f>
        <v/>
      </c>
      <c r="F56" s="83">
        <f>Mass_2_1!H42</f>
        <v>0</v>
      </c>
      <c r="G56" s="83">
        <f>Mass_2_1!I42</f>
        <v>0</v>
      </c>
      <c r="H56" s="83">
        <f>Mass_2_1!B42</f>
        <v>0</v>
      </c>
      <c r="I56" s="84" t="e">
        <f t="shared" ca="1" si="2"/>
        <v>#DIV/0!</v>
      </c>
      <c r="J56" s="175" t="e">
        <f t="shared" ca="1" si="3"/>
        <v>#DIV/0!</v>
      </c>
      <c r="K56" s="313" t="e">
        <f t="shared" ca="1" si="21"/>
        <v>#DIV/0!</v>
      </c>
      <c r="L56" s="83">
        <f>Mass_2_1!A86</f>
        <v>0</v>
      </c>
      <c r="M56" s="83">
        <f>Mass_2_1!B86</f>
        <v>0</v>
      </c>
      <c r="N56" s="83" t="e">
        <f t="shared" si="22"/>
        <v>#DIV/0!</v>
      </c>
      <c r="O56" s="83">
        <f>Mass_2_1!D86</f>
        <v>0</v>
      </c>
      <c r="P56" s="83">
        <f>Mass_2_1!E86</f>
        <v>0</v>
      </c>
      <c r="Q56" s="83">
        <f>Mass_2_1!F86</f>
        <v>0</v>
      </c>
      <c r="R56" s="83">
        <f>Mass_2_1!G86</f>
        <v>0</v>
      </c>
      <c r="S56" s="83" t="e">
        <f t="shared" si="23"/>
        <v>#DIV/0!</v>
      </c>
      <c r="T56" s="83">
        <f>Mass_2_1!H86</f>
        <v>0</v>
      </c>
      <c r="U56" s="83">
        <f>Mass_2_1!I86</f>
        <v>0</v>
      </c>
      <c r="V56" s="83">
        <f>Mass_2_1!J86</f>
        <v>0</v>
      </c>
      <c r="W56" s="83">
        <f>Mass_2_1!L86</f>
        <v>0</v>
      </c>
      <c r="X56" s="83">
        <f>Mass_2_1!M86</f>
        <v>0</v>
      </c>
      <c r="Y56" s="83">
        <f>Mass_2_1!M42</f>
        <v>0</v>
      </c>
      <c r="AA56" s="83" t="b">
        <f>IF(Mass_2_1!A42="",FALSE,TRUE)</f>
        <v>0</v>
      </c>
      <c r="AB56" s="129" t="e">
        <f t="shared" ca="1" si="4"/>
        <v>#DIV/0!</v>
      </c>
      <c r="AC56" s="129" t="e">
        <f t="shared" ca="1" si="5"/>
        <v>#DIV/0!</v>
      </c>
      <c r="AD56" s="83">
        <f t="shared" si="24"/>
        <v>1</v>
      </c>
      <c r="AE56" s="129" t="e">
        <f t="shared" ca="1" si="25"/>
        <v>#DIV/0!</v>
      </c>
      <c r="AF56" s="129" t="e">
        <f t="shared" ca="1" si="26"/>
        <v>#DIV/0!</v>
      </c>
      <c r="AG56" s="83" t="str">
        <f t="shared" ca="1" si="6"/>
        <v>소수점</v>
      </c>
      <c r="AH56" s="306" t="e">
        <f t="shared" ca="1" si="27"/>
        <v>#DIV/0!</v>
      </c>
      <c r="AI56" s="168" t="e">
        <f t="shared" ca="1" si="7"/>
        <v>#N/A</v>
      </c>
      <c r="AJ56" s="168" t="e">
        <f t="shared" ca="1" si="8"/>
        <v>#VALUE!</v>
      </c>
      <c r="AK56" s="83" t="e">
        <f t="shared" ca="1" si="9"/>
        <v>#N/A</v>
      </c>
      <c r="AL56" s="83" t="str">
        <f t="shared" si="10"/>
        <v>0</v>
      </c>
      <c r="AM56" s="83" t="e">
        <f t="shared" ca="1" si="11"/>
        <v>#VALUE!</v>
      </c>
      <c r="AN56" s="83" t="e">
        <f t="shared" ca="1" si="12"/>
        <v>#DIV/0!</v>
      </c>
      <c r="AO56" s="83" t="e">
        <f t="shared" ca="1" si="13"/>
        <v>#DIV/0!</v>
      </c>
      <c r="AP56" s="83" t="e">
        <f t="shared" ca="1" si="14"/>
        <v>#DIV/0!</v>
      </c>
      <c r="AQ56" s="157" t="e">
        <f t="shared" ca="1" si="15"/>
        <v>#DIV/0!</v>
      </c>
      <c r="AR56" s="157" t="e">
        <f t="shared" ca="1" si="16"/>
        <v>#DIV/0!</v>
      </c>
      <c r="AS56" s="310" t="str">
        <f t="shared" ca="1" si="17"/>
        <v/>
      </c>
      <c r="AT56" s="290"/>
      <c r="AU56" s="83" t="e">
        <f t="shared" ca="1" si="18"/>
        <v>#VALUE!</v>
      </c>
      <c r="AV56" s="128" t="e">
        <f t="shared" ca="1" si="19"/>
        <v>#DIV/0!</v>
      </c>
      <c r="AW56" s="172" t="e">
        <f ca="1">ROUND(Mass_2_1!Q42,AU56)</f>
        <v>#VALUE!</v>
      </c>
      <c r="AX56" s="172" t="e">
        <f ca="1">ROUND(Mass_2_1!R42,AU56)</f>
        <v>#VALUE!</v>
      </c>
      <c r="AY56" s="172" t="e">
        <f t="shared" ca="1" si="20"/>
        <v>#VALUE!</v>
      </c>
      <c r="AZ56" s="155" t="str">
        <f t="shared" ca="1" si="28"/>
        <v>PASS</v>
      </c>
      <c r="BB56" s="125" t="e">
        <f>VLOOKUP(Mass_2_1!M42,AC$3:AD$13,2,FALSE)</f>
        <v>#N/A</v>
      </c>
    </row>
    <row r="57" spans="1:54" ht="18" customHeight="1">
      <c r="B57" s="83">
        <v>39</v>
      </c>
      <c r="C57" s="83">
        <f>IF(TYPE(VALUE(Mass_2_1!A43))=16,Mass_2_1!A43,VALUE(Mass_2_1!A43))</f>
        <v>0</v>
      </c>
      <c r="D57" s="83">
        <f>Mass_2_1!E43</f>
        <v>0</v>
      </c>
      <c r="E57" s="83" t="str">
        <f>IF(Mass_2_1!G43="","",Mass_2_1!G43)</f>
        <v/>
      </c>
      <c r="F57" s="83">
        <f>Mass_2_1!H43</f>
        <v>0</v>
      </c>
      <c r="G57" s="83">
        <f>Mass_2_1!I43</f>
        <v>0</v>
      </c>
      <c r="H57" s="83">
        <f>Mass_2_1!B43</f>
        <v>0</v>
      </c>
      <c r="I57" s="84" t="e">
        <f t="shared" ca="1" si="2"/>
        <v>#DIV/0!</v>
      </c>
      <c r="J57" s="175" t="e">
        <f t="shared" ca="1" si="3"/>
        <v>#DIV/0!</v>
      </c>
      <c r="K57" s="313" t="e">
        <f t="shared" ca="1" si="21"/>
        <v>#DIV/0!</v>
      </c>
      <c r="L57" s="83">
        <f>Mass_2_1!A87</f>
        <v>0</v>
      </c>
      <c r="M57" s="83">
        <f>Mass_2_1!B87</f>
        <v>0</v>
      </c>
      <c r="N57" s="83" t="e">
        <f t="shared" si="22"/>
        <v>#DIV/0!</v>
      </c>
      <c r="O57" s="83">
        <f>Mass_2_1!D87</f>
        <v>0</v>
      </c>
      <c r="P57" s="83">
        <f>Mass_2_1!E87</f>
        <v>0</v>
      </c>
      <c r="Q57" s="83">
        <f>Mass_2_1!F87</f>
        <v>0</v>
      </c>
      <c r="R57" s="83">
        <f>Mass_2_1!G87</f>
        <v>0</v>
      </c>
      <c r="S57" s="83" t="e">
        <f t="shared" si="23"/>
        <v>#DIV/0!</v>
      </c>
      <c r="T57" s="83">
        <f>Mass_2_1!H87</f>
        <v>0</v>
      </c>
      <c r="U57" s="83">
        <f>Mass_2_1!I87</f>
        <v>0</v>
      </c>
      <c r="V57" s="83">
        <f>Mass_2_1!J87</f>
        <v>0</v>
      </c>
      <c r="W57" s="83">
        <f>Mass_2_1!L87</f>
        <v>0</v>
      </c>
      <c r="X57" s="83">
        <f>Mass_2_1!M87</f>
        <v>0</v>
      </c>
      <c r="Y57" s="83">
        <f>Mass_2_1!M43</f>
        <v>0</v>
      </c>
      <c r="AA57" s="83" t="b">
        <f>IF(Mass_2_1!A43="",FALSE,TRUE)</f>
        <v>0</v>
      </c>
      <c r="AB57" s="129" t="e">
        <f t="shared" ca="1" si="4"/>
        <v>#DIV/0!</v>
      </c>
      <c r="AC57" s="129" t="e">
        <f t="shared" ca="1" si="5"/>
        <v>#DIV/0!</v>
      </c>
      <c r="AD57" s="83">
        <f t="shared" si="24"/>
        <v>1</v>
      </c>
      <c r="AE57" s="129" t="e">
        <f t="shared" ca="1" si="25"/>
        <v>#DIV/0!</v>
      </c>
      <c r="AF57" s="129" t="e">
        <f t="shared" ca="1" si="26"/>
        <v>#DIV/0!</v>
      </c>
      <c r="AG57" s="83" t="str">
        <f t="shared" ca="1" si="6"/>
        <v>소수점</v>
      </c>
      <c r="AH57" s="306" t="e">
        <f t="shared" ca="1" si="27"/>
        <v>#DIV/0!</v>
      </c>
      <c r="AI57" s="168" t="e">
        <f t="shared" ca="1" si="7"/>
        <v>#N/A</v>
      </c>
      <c r="AJ57" s="168" t="e">
        <f t="shared" ca="1" si="8"/>
        <v>#VALUE!</v>
      </c>
      <c r="AK57" s="83" t="e">
        <f t="shared" ca="1" si="9"/>
        <v>#N/A</v>
      </c>
      <c r="AL57" s="83" t="str">
        <f t="shared" si="10"/>
        <v>0</v>
      </c>
      <c r="AM57" s="83" t="e">
        <f t="shared" ca="1" si="11"/>
        <v>#VALUE!</v>
      </c>
      <c r="AN57" s="83" t="e">
        <f t="shared" ca="1" si="12"/>
        <v>#DIV/0!</v>
      </c>
      <c r="AO57" s="83" t="e">
        <f t="shared" ca="1" si="13"/>
        <v>#DIV/0!</v>
      </c>
      <c r="AP57" s="83" t="e">
        <f t="shared" ca="1" si="14"/>
        <v>#DIV/0!</v>
      </c>
      <c r="AQ57" s="157" t="e">
        <f t="shared" ca="1" si="15"/>
        <v>#DIV/0!</v>
      </c>
      <c r="AR57" s="157" t="e">
        <f t="shared" ca="1" si="16"/>
        <v>#DIV/0!</v>
      </c>
      <c r="AS57" s="310" t="str">
        <f t="shared" ca="1" si="17"/>
        <v/>
      </c>
      <c r="AT57" s="290"/>
      <c r="AU57" s="83" t="e">
        <f t="shared" ca="1" si="18"/>
        <v>#VALUE!</v>
      </c>
      <c r="AV57" s="128" t="e">
        <f t="shared" ca="1" si="19"/>
        <v>#DIV/0!</v>
      </c>
      <c r="AW57" s="172" t="e">
        <f ca="1">ROUND(Mass_2_1!Q43,AU57)</f>
        <v>#VALUE!</v>
      </c>
      <c r="AX57" s="172" t="e">
        <f ca="1">ROUND(Mass_2_1!R43,AU57)</f>
        <v>#VALUE!</v>
      </c>
      <c r="AY57" s="172" t="e">
        <f t="shared" ca="1" si="20"/>
        <v>#VALUE!</v>
      </c>
      <c r="AZ57" s="155" t="str">
        <f t="shared" ca="1" si="28"/>
        <v>PASS</v>
      </c>
      <c r="BB57" s="125" t="e">
        <f>VLOOKUP(Mass_2_1!M43,AC$3:AD$13,2,FALSE)</f>
        <v>#N/A</v>
      </c>
    </row>
    <row r="58" spans="1:54" ht="18" customHeight="1">
      <c r="AB58" s="46"/>
      <c r="AC58" s="109"/>
    </row>
    <row r="59" spans="1:54" ht="18" customHeight="1">
      <c r="A59" s="47" t="s">
        <v>243</v>
      </c>
      <c r="AB59" s="46"/>
      <c r="AD59" s="47" t="s">
        <v>212</v>
      </c>
      <c r="AJ59" s="109"/>
    </row>
    <row r="60" spans="1:54" ht="18" customHeight="1">
      <c r="B60" s="154" t="s">
        <v>156</v>
      </c>
      <c r="C60" s="127" t="s">
        <v>81</v>
      </c>
      <c r="D60" s="127" t="s">
        <v>79</v>
      </c>
      <c r="E60" s="127" t="s">
        <v>82</v>
      </c>
      <c r="F60" s="573" t="s">
        <v>82</v>
      </c>
      <c r="G60" s="574"/>
      <c r="H60" s="574"/>
      <c r="I60" s="574"/>
      <c r="J60" s="574"/>
      <c r="K60" s="574"/>
      <c r="L60" s="574"/>
      <c r="M60" s="574"/>
      <c r="N60" s="574"/>
      <c r="O60" s="574"/>
      <c r="P60" s="575"/>
      <c r="Q60" s="127" t="s">
        <v>82</v>
      </c>
      <c r="R60" s="127" t="s">
        <v>244</v>
      </c>
      <c r="S60" s="127" t="s">
        <v>83</v>
      </c>
      <c r="T60" s="127" t="s">
        <v>245</v>
      </c>
      <c r="U60" s="127" t="s">
        <v>246</v>
      </c>
      <c r="V60" s="565" t="s">
        <v>61</v>
      </c>
      <c r="W60" s="566"/>
      <c r="X60" s="567"/>
      <c r="Y60" s="127" t="s">
        <v>247</v>
      </c>
      <c r="Z60" s="127" t="s">
        <v>238</v>
      </c>
      <c r="AA60" s="127" t="s">
        <v>61</v>
      </c>
      <c r="AB60" s="127" t="s">
        <v>320</v>
      </c>
      <c r="AD60" s="127" t="s">
        <v>248</v>
      </c>
      <c r="AE60" s="127" t="s">
        <v>249</v>
      </c>
      <c r="AF60" s="127" t="s">
        <v>250</v>
      </c>
      <c r="AG60" s="127" t="s">
        <v>251</v>
      </c>
      <c r="AH60" s="127" t="s">
        <v>252</v>
      </c>
      <c r="AI60" s="127" t="s">
        <v>252</v>
      </c>
      <c r="AK60" s="136" t="s">
        <v>52</v>
      </c>
      <c r="AL60" s="137" t="s">
        <v>253</v>
      </c>
      <c r="AN60" s="580" t="s">
        <v>210</v>
      </c>
      <c r="AO60" s="581"/>
      <c r="AP60" s="581"/>
      <c r="AQ60" s="581"/>
      <c r="AR60" s="581"/>
      <c r="AS60" s="581"/>
      <c r="AT60" s="581"/>
      <c r="AU60" s="582"/>
    </row>
    <row r="61" spans="1:54" ht="18" customHeight="1">
      <c r="B61" s="127"/>
      <c r="C61" s="127" t="s">
        <v>211</v>
      </c>
      <c r="D61" s="127" t="s">
        <v>211</v>
      </c>
      <c r="E61" s="127" t="s">
        <v>254</v>
      </c>
      <c r="F61" s="127" t="s">
        <v>92</v>
      </c>
      <c r="G61" s="188" t="s">
        <v>372</v>
      </c>
      <c r="H61" s="188" t="s">
        <v>373</v>
      </c>
      <c r="I61" s="127" t="s">
        <v>255</v>
      </c>
      <c r="J61" s="127" t="s">
        <v>164</v>
      </c>
      <c r="K61" s="127" t="s">
        <v>180</v>
      </c>
      <c r="L61" s="127" t="s">
        <v>256</v>
      </c>
      <c r="M61" s="127" t="s">
        <v>155</v>
      </c>
      <c r="N61" s="127" t="s">
        <v>79</v>
      </c>
      <c r="O61" s="127" t="s">
        <v>257</v>
      </c>
      <c r="P61" s="127" t="s">
        <v>258</v>
      </c>
      <c r="Q61" s="127" t="s">
        <v>181</v>
      </c>
      <c r="R61" s="127" t="s">
        <v>182</v>
      </c>
      <c r="S61" s="127"/>
      <c r="T61" s="138" t="s">
        <v>84</v>
      </c>
      <c r="U61" s="127" t="s">
        <v>259</v>
      </c>
      <c r="V61" s="127" t="s">
        <v>260</v>
      </c>
      <c r="W61" s="127" t="s">
        <v>261</v>
      </c>
      <c r="X61" s="127" t="s">
        <v>242</v>
      </c>
      <c r="Y61" s="127" t="s">
        <v>242</v>
      </c>
      <c r="Z61" s="127" t="s">
        <v>262</v>
      </c>
      <c r="AA61" s="127" t="s">
        <v>319</v>
      </c>
      <c r="AB61" s="127" t="s">
        <v>321</v>
      </c>
      <c r="AD61" s="127" t="s">
        <v>241</v>
      </c>
      <c r="AE61" s="127" t="s">
        <v>241</v>
      </c>
      <c r="AF61" s="127" t="s">
        <v>241</v>
      </c>
      <c r="AG61" s="127" t="s">
        <v>241</v>
      </c>
      <c r="AH61" s="127" t="s">
        <v>694</v>
      </c>
      <c r="AI61" s="127" t="s">
        <v>695</v>
      </c>
      <c r="AK61" s="136"/>
      <c r="AL61" s="139">
        <v>95.45</v>
      </c>
      <c r="AN61" s="148" t="s">
        <v>93</v>
      </c>
      <c r="AO61" s="148" t="s">
        <v>263</v>
      </c>
      <c r="AP61" s="478" t="s">
        <v>183</v>
      </c>
      <c r="AQ61" s="583"/>
      <c r="AR61" s="583"/>
      <c r="AS61" s="583"/>
      <c r="AT61" s="583"/>
      <c r="AU61" s="479"/>
    </row>
    <row r="62" spans="1:54" ht="18" customHeight="1">
      <c r="B62" s="83">
        <v>0</v>
      </c>
      <c r="C62" s="140" t="e">
        <f ca="1">OFFSET($D$129,0,B62*3)*1000</f>
        <v>#DIV/0!</v>
      </c>
      <c r="D62" s="140">
        <f ca="1">OFFSET($D$124,0,B62*3)*1000</f>
        <v>0</v>
      </c>
      <c r="E62" s="141" t="e">
        <f t="shared" ref="E62:E101" ca="1" si="29">C62/SQRT(10)</f>
        <v>#DIV/0!</v>
      </c>
      <c r="F62" s="142" t="e">
        <f ca="1">SQRT(SUMSQ(G62:H62))</f>
        <v>#N/A</v>
      </c>
      <c r="G62" s="140">
        <f t="shared" ref="G62:G101" si="30">Q18/2</f>
        <v>0</v>
      </c>
      <c r="H62" s="140" t="e">
        <f ca="1">불안정성!T3</f>
        <v>#N/A</v>
      </c>
      <c r="I62" s="142" t="e">
        <f>불안정성!V4</f>
        <v>#DIV/0!</v>
      </c>
      <c r="J62" s="140">
        <f t="shared" ref="J62:J101" si="31">V18/2</f>
        <v>0</v>
      </c>
      <c r="K62" s="140">
        <f t="shared" ref="K62:K101" si="32">Y18/4/SQRT(3)</f>
        <v>0</v>
      </c>
      <c r="L62" s="135">
        <f>SQRT(SUMSQ(J62:K62))</f>
        <v>0</v>
      </c>
      <c r="M62" s="135">
        <f t="shared" ref="M62:M101" si="33">Y18/2/SQRT(3)*SQRT(2)</f>
        <v>0</v>
      </c>
      <c r="N62" s="135">
        <f ca="1">D62/2/SQRT(3)</f>
        <v>0</v>
      </c>
      <c r="O62" s="135">
        <v>0</v>
      </c>
      <c r="P62" s="142">
        <f ca="1">SQRT(SUMSQ(L62:O62))</f>
        <v>0</v>
      </c>
      <c r="Q62" s="141" t="e">
        <f t="shared" ref="Q62:Q101" ca="1" si="34">SQRT(SUMSQ(F62,I62,P62))</f>
        <v>#N/A</v>
      </c>
      <c r="R62" s="143" t="e">
        <f t="shared" ref="R62:R101" ca="1" si="35">SQRT(SUMSQ(E62,Q62))</f>
        <v>#DIV/0!</v>
      </c>
      <c r="S62" s="83" t="e">
        <f ca="1">IF(E62=0,"∞",ROUNDDOWN(R62^4/(E62^4/9),0))</f>
        <v>#DIV/0!</v>
      </c>
      <c r="T62" s="83">
        <f t="shared" ref="T62:T101" ca="1" si="36">IF(TYPE(Q62)=16,2,IF(S62&gt;=10,2,OFFSET(AL$61,COUNTIF(AK$62:AK$71,"&lt;="&amp;S62),0)))</f>
        <v>2</v>
      </c>
      <c r="U62" s="144" t="e">
        <f ca="1">R62*MAX(T$62:T$101)</f>
        <v>#DIV/0!</v>
      </c>
      <c r="V62" s="83">
        <f>Mass_2_1!J4</f>
        <v>0</v>
      </c>
      <c r="W62" s="83">
        <f>Mass_2_1!L4</f>
        <v>0</v>
      </c>
      <c r="X62" s="158" t="e">
        <f ca="1">V62*OFFSET($B$7,0,MATCH(W62,$C$5:$F$5,0))</f>
        <v>#N/A</v>
      </c>
      <c r="Y62" s="170" t="e">
        <f ca="1">(AE62*1000)/3</f>
        <v>#N/A</v>
      </c>
      <c r="Z62" s="169" t="e">
        <f ca="1">MAX(U62,X62,Y62)</f>
        <v>#DIV/0!</v>
      </c>
      <c r="AA62" s="171">
        <f ca="1">IF(TYPE(Z62)=16,0,IF(Z62&lt;X62,1,0))</f>
        <v>0</v>
      </c>
      <c r="AB62" s="107">
        <f ca="1">IF(TYPE(Z62)=16,0,IF(Y62=0,0,IF(Z62&gt;Y62*2,1,0)))</f>
        <v>0</v>
      </c>
      <c r="AD62" s="83">
        <f t="shared" ref="AD62:AD101" ca="1" si="37">OFFSET($AO$62,COUNTIF($AO$63:$AO$87,"&gt;="&amp;$D18),0)</f>
        <v>1E-3</v>
      </c>
      <c r="AE62" s="83" t="e">
        <f t="shared" ref="AE62:AE101" ca="1" si="38">OFFSET($AO$62,COUNTIF($AO$63:$AO$87,"&gt;="&amp;$D18),MATCH(H18,$AP$62:$AU$62,0))/1000</f>
        <v>#N/A</v>
      </c>
      <c r="AF62" s="83" t="e">
        <f ca="1">AD62-(AE62-Z62/1000)</f>
        <v>#N/A</v>
      </c>
      <c r="AG62" s="83" t="e">
        <f ca="1">AD62+(AE62-Z62/1000)</f>
        <v>#N/A</v>
      </c>
      <c r="AH62" s="155">
        <f t="shared" ref="AH62:AH101" ca="1" si="39">IF(TYPE(AF62)=16,0,IF(AE62=0,0,IF(AND(AF62&lt;=K18,K18&lt;=AG62),0,1)))</f>
        <v>0</v>
      </c>
      <c r="AI62" s="155">
        <f ca="1">IF(TYPE(AF62)=16,0,IF(MAX(U62,X62)&lt;=Y62,0,1))</f>
        <v>0</v>
      </c>
      <c r="AK62" s="145">
        <v>1</v>
      </c>
      <c r="AL62" s="146">
        <v>13.97</v>
      </c>
      <c r="AN62" s="149"/>
      <c r="AO62" s="149" t="s">
        <v>98</v>
      </c>
      <c r="AP62" s="150" t="s">
        <v>184</v>
      </c>
      <c r="AQ62" s="150" t="s">
        <v>264</v>
      </c>
      <c r="AR62" s="150" t="s">
        <v>185</v>
      </c>
      <c r="AS62" s="150" t="s">
        <v>186</v>
      </c>
      <c r="AT62" s="150" t="s">
        <v>187</v>
      </c>
      <c r="AU62" s="150" t="s">
        <v>188</v>
      </c>
    </row>
    <row r="63" spans="1:54" ht="18" customHeight="1">
      <c r="B63" s="83">
        <v>1</v>
      </c>
      <c r="C63" s="140" t="e">
        <f t="shared" ref="C63:C101" ca="1" si="40">OFFSET($D$129,0,B63*3)*1000</f>
        <v>#DIV/0!</v>
      </c>
      <c r="D63" s="140">
        <f t="shared" ref="D63:D101" ca="1" si="41">OFFSET($D$124,0,B63*3)*1000</f>
        <v>0</v>
      </c>
      <c r="E63" s="141" t="e">
        <f t="shared" ca="1" si="29"/>
        <v>#DIV/0!</v>
      </c>
      <c r="F63" s="142" t="e">
        <f t="shared" ref="F63:F101" ca="1" si="42">SQRT(SUMSQ(G63:H63))</f>
        <v>#N/A</v>
      </c>
      <c r="G63" s="140">
        <f t="shared" si="30"/>
        <v>0</v>
      </c>
      <c r="H63" s="140" t="e">
        <f ca="1">불안정성!T4</f>
        <v>#N/A</v>
      </c>
      <c r="I63" s="142" t="e">
        <f>불안정성!V5</f>
        <v>#DIV/0!</v>
      </c>
      <c r="J63" s="140">
        <f t="shared" si="31"/>
        <v>0</v>
      </c>
      <c r="K63" s="140">
        <f t="shared" si="32"/>
        <v>0</v>
      </c>
      <c r="L63" s="135">
        <f t="shared" ref="L63:L101" si="43">SQRT(SUMSQ(J63:K63))</f>
        <v>0</v>
      </c>
      <c r="M63" s="135">
        <f t="shared" si="33"/>
        <v>0</v>
      </c>
      <c r="N63" s="135">
        <f t="shared" ref="N63:N101" ca="1" si="44">D63/2/SQRT(3)</f>
        <v>0</v>
      </c>
      <c r="O63" s="135">
        <v>0</v>
      </c>
      <c r="P63" s="142">
        <f t="shared" ref="P63:P101" ca="1" si="45">SQRT(SUMSQ(L63:O63))</f>
        <v>0</v>
      </c>
      <c r="Q63" s="141" t="e">
        <f t="shared" ca="1" si="34"/>
        <v>#N/A</v>
      </c>
      <c r="R63" s="143" t="e">
        <f t="shared" ca="1" si="35"/>
        <v>#DIV/0!</v>
      </c>
      <c r="S63" s="83" t="e">
        <f t="shared" ref="S63:S101" ca="1" si="46">IF(E63=0,"∞",ROUNDDOWN(R63^4/(E63^4/9),0))</f>
        <v>#DIV/0!</v>
      </c>
      <c r="T63" s="83">
        <f t="shared" ca="1" si="36"/>
        <v>2</v>
      </c>
      <c r="U63" s="144" t="e">
        <f t="shared" ref="U63:U101" ca="1" si="47">R63*MAX(T$62:T$101)</f>
        <v>#DIV/0!</v>
      </c>
      <c r="V63" s="83">
        <f>Mass_2_1!J5</f>
        <v>0</v>
      </c>
      <c r="W63" s="83">
        <f>Mass_2_1!L5</f>
        <v>0</v>
      </c>
      <c r="X63" s="158" t="e">
        <f t="shared" ref="X63:X101" ca="1" si="48">V63*OFFSET($B$7,0,MATCH(W63,$C$5:$F$5,0))</f>
        <v>#N/A</v>
      </c>
      <c r="Y63" s="170" t="e">
        <f t="shared" ref="Y63:Y101" ca="1" si="49">(AE63*1000)/3</f>
        <v>#N/A</v>
      </c>
      <c r="Z63" s="169" t="e">
        <f t="shared" ref="Z63:Z101" ca="1" si="50">MAX(U63,X63,Y63)</f>
        <v>#DIV/0!</v>
      </c>
      <c r="AA63" s="171">
        <f t="shared" ref="AA63:AA101" ca="1" si="51">IF(TYPE(Z63)=16,0,IF(Z63&lt;X63,1,0))</f>
        <v>0</v>
      </c>
      <c r="AB63" s="107">
        <f t="shared" ref="AB63:AB101" ca="1" si="52">IF(TYPE(Z63)=16,0,IF(Y63=0,0,IF(Z63&gt;Y63*2,1,0)))</f>
        <v>0</v>
      </c>
      <c r="AD63" s="83">
        <f t="shared" ca="1" si="37"/>
        <v>1E-3</v>
      </c>
      <c r="AE63" s="83" t="e">
        <f t="shared" ca="1" si="38"/>
        <v>#N/A</v>
      </c>
      <c r="AF63" s="83" t="e">
        <f t="shared" ref="AF63:AF101" ca="1" si="53">AD63-(AE63-Z63/1000)</f>
        <v>#N/A</v>
      </c>
      <c r="AG63" s="83" t="e">
        <f t="shared" ref="AG63:AG101" ca="1" si="54">AD63+(AE63-Z63/1000)</f>
        <v>#N/A</v>
      </c>
      <c r="AH63" s="155">
        <f t="shared" ca="1" si="39"/>
        <v>0</v>
      </c>
      <c r="AI63" s="155">
        <f t="shared" ref="AI63:AI101" ca="1" si="55">IF(TYPE(AF63)=16,0,IF(MAX(U63,X63)&lt;=Y63,0,1))</f>
        <v>0</v>
      </c>
      <c r="AK63" s="145">
        <v>2</v>
      </c>
      <c r="AL63" s="146">
        <v>4.53</v>
      </c>
      <c r="AN63" s="150" t="s">
        <v>189</v>
      </c>
      <c r="AO63" s="150">
        <v>100000</v>
      </c>
      <c r="AP63" s="150">
        <v>500</v>
      </c>
      <c r="AQ63" s="150">
        <v>1600</v>
      </c>
      <c r="AR63" s="150">
        <v>5000</v>
      </c>
      <c r="AS63" s="150">
        <v>16000</v>
      </c>
      <c r="AT63" s="150">
        <v>50000</v>
      </c>
      <c r="AU63" s="150">
        <v>0</v>
      </c>
    </row>
    <row r="64" spans="1:54" ht="18" customHeight="1">
      <c r="B64" s="83">
        <v>2</v>
      </c>
      <c r="C64" s="140" t="e">
        <f t="shared" ca="1" si="40"/>
        <v>#DIV/0!</v>
      </c>
      <c r="D64" s="140">
        <f t="shared" ca="1" si="41"/>
        <v>0</v>
      </c>
      <c r="E64" s="141" t="e">
        <f t="shared" ca="1" si="29"/>
        <v>#DIV/0!</v>
      </c>
      <c r="F64" s="142" t="e">
        <f t="shared" ca="1" si="42"/>
        <v>#N/A</v>
      </c>
      <c r="G64" s="140">
        <f t="shared" si="30"/>
        <v>0</v>
      </c>
      <c r="H64" s="140" t="e">
        <f ca="1">불안정성!T5</f>
        <v>#N/A</v>
      </c>
      <c r="I64" s="142" t="e">
        <f>불안정성!V6</f>
        <v>#DIV/0!</v>
      </c>
      <c r="J64" s="140">
        <f t="shared" si="31"/>
        <v>0</v>
      </c>
      <c r="K64" s="140">
        <f t="shared" si="32"/>
        <v>0</v>
      </c>
      <c r="L64" s="135">
        <f t="shared" si="43"/>
        <v>0</v>
      </c>
      <c r="M64" s="135">
        <f t="shared" si="33"/>
        <v>0</v>
      </c>
      <c r="N64" s="135">
        <f t="shared" ca="1" si="44"/>
        <v>0</v>
      </c>
      <c r="O64" s="135">
        <v>0</v>
      </c>
      <c r="P64" s="142">
        <f t="shared" ca="1" si="45"/>
        <v>0</v>
      </c>
      <c r="Q64" s="141" t="e">
        <f t="shared" ca="1" si="34"/>
        <v>#N/A</v>
      </c>
      <c r="R64" s="143" t="e">
        <f t="shared" ca="1" si="35"/>
        <v>#DIV/0!</v>
      </c>
      <c r="S64" s="83" t="e">
        <f t="shared" ca="1" si="46"/>
        <v>#DIV/0!</v>
      </c>
      <c r="T64" s="83">
        <f t="shared" ca="1" si="36"/>
        <v>2</v>
      </c>
      <c r="U64" s="144" t="e">
        <f t="shared" ca="1" si="47"/>
        <v>#DIV/0!</v>
      </c>
      <c r="V64" s="83">
        <f>Mass_2_1!J6</f>
        <v>0</v>
      </c>
      <c r="W64" s="83">
        <f>Mass_2_1!L6</f>
        <v>0</v>
      </c>
      <c r="X64" s="158" t="e">
        <f t="shared" ca="1" si="48"/>
        <v>#N/A</v>
      </c>
      <c r="Y64" s="170" t="e">
        <f t="shared" ca="1" si="49"/>
        <v>#N/A</v>
      </c>
      <c r="Z64" s="169" t="e">
        <f t="shared" ca="1" si="50"/>
        <v>#DIV/0!</v>
      </c>
      <c r="AA64" s="171">
        <f t="shared" ca="1" si="51"/>
        <v>0</v>
      </c>
      <c r="AB64" s="107">
        <f t="shared" ca="1" si="52"/>
        <v>0</v>
      </c>
      <c r="AC64" s="156"/>
      <c r="AD64" s="83">
        <f t="shared" ca="1" si="37"/>
        <v>1E-3</v>
      </c>
      <c r="AE64" s="83" t="e">
        <f t="shared" ca="1" si="38"/>
        <v>#N/A</v>
      </c>
      <c r="AF64" s="83" t="e">
        <f t="shared" ca="1" si="53"/>
        <v>#N/A</v>
      </c>
      <c r="AG64" s="83" t="e">
        <f t="shared" ca="1" si="54"/>
        <v>#N/A</v>
      </c>
      <c r="AH64" s="155">
        <f t="shared" ca="1" si="39"/>
        <v>0</v>
      </c>
      <c r="AI64" s="155">
        <f t="shared" ca="1" si="55"/>
        <v>0</v>
      </c>
      <c r="AK64" s="145">
        <v>3</v>
      </c>
      <c r="AL64" s="146">
        <v>3.31</v>
      </c>
      <c r="AN64" s="150" t="s">
        <v>190</v>
      </c>
      <c r="AO64" s="150">
        <v>50000</v>
      </c>
      <c r="AP64" s="150">
        <v>250</v>
      </c>
      <c r="AQ64" s="150">
        <v>800</v>
      </c>
      <c r="AR64" s="150">
        <v>2500</v>
      </c>
      <c r="AS64" s="150">
        <v>8000</v>
      </c>
      <c r="AT64" s="150">
        <v>25000</v>
      </c>
      <c r="AU64" s="150">
        <v>0</v>
      </c>
    </row>
    <row r="65" spans="2:47" ht="18" customHeight="1">
      <c r="B65" s="83">
        <v>3</v>
      </c>
      <c r="C65" s="140" t="e">
        <f t="shared" ca="1" si="40"/>
        <v>#DIV/0!</v>
      </c>
      <c r="D65" s="140">
        <f t="shared" ca="1" si="41"/>
        <v>0</v>
      </c>
      <c r="E65" s="141" t="e">
        <f t="shared" ca="1" si="29"/>
        <v>#DIV/0!</v>
      </c>
      <c r="F65" s="142" t="e">
        <f t="shared" ca="1" si="42"/>
        <v>#N/A</v>
      </c>
      <c r="G65" s="140">
        <f t="shared" si="30"/>
        <v>0</v>
      </c>
      <c r="H65" s="140" t="e">
        <f ca="1">불안정성!T6</f>
        <v>#N/A</v>
      </c>
      <c r="I65" s="142" t="e">
        <f>불안정성!V7</f>
        <v>#DIV/0!</v>
      </c>
      <c r="J65" s="140">
        <f t="shared" si="31"/>
        <v>0</v>
      </c>
      <c r="K65" s="140">
        <f t="shared" si="32"/>
        <v>0</v>
      </c>
      <c r="L65" s="135">
        <f t="shared" si="43"/>
        <v>0</v>
      </c>
      <c r="M65" s="135">
        <f t="shared" si="33"/>
        <v>0</v>
      </c>
      <c r="N65" s="135">
        <f t="shared" ca="1" si="44"/>
        <v>0</v>
      </c>
      <c r="O65" s="135">
        <v>0</v>
      </c>
      <c r="P65" s="142">
        <f t="shared" ca="1" si="45"/>
        <v>0</v>
      </c>
      <c r="Q65" s="141" t="e">
        <f t="shared" ca="1" si="34"/>
        <v>#N/A</v>
      </c>
      <c r="R65" s="143" t="e">
        <f t="shared" ca="1" si="35"/>
        <v>#DIV/0!</v>
      </c>
      <c r="S65" s="83" t="e">
        <f t="shared" ca="1" si="46"/>
        <v>#DIV/0!</v>
      </c>
      <c r="T65" s="83">
        <f t="shared" ca="1" si="36"/>
        <v>2</v>
      </c>
      <c r="U65" s="144" t="e">
        <f t="shared" ca="1" si="47"/>
        <v>#DIV/0!</v>
      </c>
      <c r="V65" s="83">
        <f>Mass_2_1!J7</f>
        <v>0</v>
      </c>
      <c r="W65" s="83">
        <f>Mass_2_1!L7</f>
        <v>0</v>
      </c>
      <c r="X65" s="158" t="e">
        <f t="shared" ca="1" si="48"/>
        <v>#N/A</v>
      </c>
      <c r="Y65" s="170" t="e">
        <f t="shared" ca="1" si="49"/>
        <v>#N/A</v>
      </c>
      <c r="Z65" s="169" t="e">
        <f t="shared" ca="1" si="50"/>
        <v>#DIV/0!</v>
      </c>
      <c r="AA65" s="171">
        <f t="shared" ca="1" si="51"/>
        <v>0</v>
      </c>
      <c r="AB65" s="107">
        <f t="shared" ca="1" si="52"/>
        <v>0</v>
      </c>
      <c r="AD65" s="83">
        <f t="shared" ca="1" si="37"/>
        <v>1E-3</v>
      </c>
      <c r="AE65" s="83" t="e">
        <f t="shared" ca="1" si="38"/>
        <v>#N/A</v>
      </c>
      <c r="AF65" s="83" t="e">
        <f t="shared" ca="1" si="53"/>
        <v>#N/A</v>
      </c>
      <c r="AG65" s="83" t="e">
        <f t="shared" ca="1" si="54"/>
        <v>#N/A</v>
      </c>
      <c r="AH65" s="155">
        <f t="shared" ca="1" si="39"/>
        <v>0</v>
      </c>
      <c r="AI65" s="155">
        <f t="shared" ca="1" si="55"/>
        <v>0</v>
      </c>
      <c r="AK65" s="145">
        <v>4</v>
      </c>
      <c r="AL65" s="146">
        <v>2.87</v>
      </c>
      <c r="AN65" s="150" t="s">
        <v>191</v>
      </c>
      <c r="AO65" s="150">
        <v>20000</v>
      </c>
      <c r="AP65" s="150">
        <v>100</v>
      </c>
      <c r="AQ65" s="150">
        <v>300</v>
      </c>
      <c r="AR65" s="150">
        <v>1000</v>
      </c>
      <c r="AS65" s="150">
        <v>3000</v>
      </c>
      <c r="AT65" s="150">
        <v>10000</v>
      </c>
      <c r="AU65" s="150">
        <v>0</v>
      </c>
    </row>
    <row r="66" spans="2:47" ht="18" customHeight="1">
      <c r="B66" s="83">
        <v>4</v>
      </c>
      <c r="C66" s="140" t="e">
        <f t="shared" ca="1" si="40"/>
        <v>#DIV/0!</v>
      </c>
      <c r="D66" s="140">
        <f t="shared" ca="1" si="41"/>
        <v>0</v>
      </c>
      <c r="E66" s="141" t="e">
        <f t="shared" ca="1" si="29"/>
        <v>#DIV/0!</v>
      </c>
      <c r="F66" s="142" t="e">
        <f t="shared" ca="1" si="42"/>
        <v>#N/A</v>
      </c>
      <c r="G66" s="140">
        <f t="shared" si="30"/>
        <v>0</v>
      </c>
      <c r="H66" s="140" t="e">
        <f ca="1">불안정성!T7</f>
        <v>#N/A</v>
      </c>
      <c r="I66" s="142" t="e">
        <f>불안정성!V8</f>
        <v>#DIV/0!</v>
      </c>
      <c r="J66" s="140">
        <f t="shared" si="31"/>
        <v>0</v>
      </c>
      <c r="K66" s="140">
        <f t="shared" si="32"/>
        <v>0</v>
      </c>
      <c r="L66" s="135">
        <f t="shared" si="43"/>
        <v>0</v>
      </c>
      <c r="M66" s="135">
        <f t="shared" si="33"/>
        <v>0</v>
      </c>
      <c r="N66" s="135">
        <f t="shared" ca="1" si="44"/>
        <v>0</v>
      </c>
      <c r="O66" s="135">
        <v>0</v>
      </c>
      <c r="P66" s="142">
        <f t="shared" ca="1" si="45"/>
        <v>0</v>
      </c>
      <c r="Q66" s="141" t="e">
        <f t="shared" ca="1" si="34"/>
        <v>#N/A</v>
      </c>
      <c r="R66" s="143" t="e">
        <f t="shared" ca="1" si="35"/>
        <v>#DIV/0!</v>
      </c>
      <c r="S66" s="83" t="e">
        <f t="shared" ca="1" si="46"/>
        <v>#DIV/0!</v>
      </c>
      <c r="T66" s="83">
        <f t="shared" ca="1" si="36"/>
        <v>2</v>
      </c>
      <c r="U66" s="144" t="e">
        <f t="shared" ca="1" si="47"/>
        <v>#DIV/0!</v>
      </c>
      <c r="V66" s="83">
        <f>Mass_2_1!J8</f>
        <v>0</v>
      </c>
      <c r="W66" s="83">
        <f>Mass_2_1!L8</f>
        <v>0</v>
      </c>
      <c r="X66" s="158" t="e">
        <f t="shared" ca="1" si="48"/>
        <v>#N/A</v>
      </c>
      <c r="Y66" s="170" t="e">
        <f t="shared" ca="1" si="49"/>
        <v>#N/A</v>
      </c>
      <c r="Z66" s="169" t="e">
        <f t="shared" ca="1" si="50"/>
        <v>#DIV/0!</v>
      </c>
      <c r="AA66" s="171">
        <f t="shared" ca="1" si="51"/>
        <v>0</v>
      </c>
      <c r="AB66" s="107">
        <f t="shared" ca="1" si="52"/>
        <v>0</v>
      </c>
      <c r="AD66" s="83">
        <f t="shared" ca="1" si="37"/>
        <v>1E-3</v>
      </c>
      <c r="AE66" s="83" t="e">
        <f t="shared" ca="1" si="38"/>
        <v>#N/A</v>
      </c>
      <c r="AF66" s="83" t="e">
        <f t="shared" ca="1" si="53"/>
        <v>#N/A</v>
      </c>
      <c r="AG66" s="83" t="e">
        <f t="shared" ca="1" si="54"/>
        <v>#N/A</v>
      </c>
      <c r="AH66" s="155">
        <f t="shared" ca="1" si="39"/>
        <v>0</v>
      </c>
      <c r="AI66" s="155">
        <f t="shared" ca="1" si="55"/>
        <v>0</v>
      </c>
      <c r="AK66" s="145">
        <v>5</v>
      </c>
      <c r="AL66" s="146">
        <v>2.65</v>
      </c>
      <c r="AN66" s="150" t="s">
        <v>192</v>
      </c>
      <c r="AO66" s="150">
        <v>10000</v>
      </c>
      <c r="AP66" s="150">
        <v>50</v>
      </c>
      <c r="AQ66" s="150">
        <v>160</v>
      </c>
      <c r="AR66" s="150">
        <v>500</v>
      </c>
      <c r="AS66" s="150">
        <v>1600</v>
      </c>
      <c r="AT66" s="150">
        <v>5000</v>
      </c>
      <c r="AU66" s="150">
        <v>0</v>
      </c>
    </row>
    <row r="67" spans="2:47" ht="18" customHeight="1">
      <c r="B67" s="83">
        <v>5</v>
      </c>
      <c r="C67" s="140" t="e">
        <f t="shared" ca="1" si="40"/>
        <v>#DIV/0!</v>
      </c>
      <c r="D67" s="140">
        <f t="shared" ca="1" si="41"/>
        <v>0</v>
      </c>
      <c r="E67" s="141" t="e">
        <f t="shared" ca="1" si="29"/>
        <v>#DIV/0!</v>
      </c>
      <c r="F67" s="142" t="e">
        <f t="shared" ca="1" si="42"/>
        <v>#N/A</v>
      </c>
      <c r="G67" s="140">
        <f t="shared" si="30"/>
        <v>0</v>
      </c>
      <c r="H67" s="140" t="e">
        <f ca="1">불안정성!T8</f>
        <v>#N/A</v>
      </c>
      <c r="I67" s="142" t="e">
        <f>불안정성!V9</f>
        <v>#DIV/0!</v>
      </c>
      <c r="J67" s="140">
        <f t="shared" si="31"/>
        <v>0</v>
      </c>
      <c r="K67" s="140">
        <f t="shared" si="32"/>
        <v>0</v>
      </c>
      <c r="L67" s="135">
        <f t="shared" si="43"/>
        <v>0</v>
      </c>
      <c r="M67" s="135">
        <f t="shared" si="33"/>
        <v>0</v>
      </c>
      <c r="N67" s="135">
        <f t="shared" ca="1" si="44"/>
        <v>0</v>
      </c>
      <c r="O67" s="135">
        <v>0</v>
      </c>
      <c r="P67" s="142">
        <f t="shared" ca="1" si="45"/>
        <v>0</v>
      </c>
      <c r="Q67" s="141" t="e">
        <f t="shared" ca="1" si="34"/>
        <v>#N/A</v>
      </c>
      <c r="R67" s="143" t="e">
        <f t="shared" ca="1" si="35"/>
        <v>#DIV/0!</v>
      </c>
      <c r="S67" s="83" t="e">
        <f t="shared" ca="1" si="46"/>
        <v>#DIV/0!</v>
      </c>
      <c r="T67" s="83">
        <f t="shared" ca="1" si="36"/>
        <v>2</v>
      </c>
      <c r="U67" s="144" t="e">
        <f t="shared" ca="1" si="47"/>
        <v>#DIV/0!</v>
      </c>
      <c r="V67" s="83">
        <f>Mass_2_1!J9</f>
        <v>0</v>
      </c>
      <c r="W67" s="83">
        <f>Mass_2_1!L9</f>
        <v>0</v>
      </c>
      <c r="X67" s="158" t="e">
        <f t="shared" ca="1" si="48"/>
        <v>#N/A</v>
      </c>
      <c r="Y67" s="170" t="e">
        <f t="shared" ca="1" si="49"/>
        <v>#N/A</v>
      </c>
      <c r="Z67" s="169" t="e">
        <f t="shared" ca="1" si="50"/>
        <v>#DIV/0!</v>
      </c>
      <c r="AA67" s="171">
        <f t="shared" ca="1" si="51"/>
        <v>0</v>
      </c>
      <c r="AB67" s="107">
        <f t="shared" ca="1" si="52"/>
        <v>0</v>
      </c>
      <c r="AD67" s="83">
        <f t="shared" ca="1" si="37"/>
        <v>1E-3</v>
      </c>
      <c r="AE67" s="83" t="e">
        <f t="shared" ca="1" si="38"/>
        <v>#N/A</v>
      </c>
      <c r="AF67" s="83" t="e">
        <f t="shared" ca="1" si="53"/>
        <v>#N/A</v>
      </c>
      <c r="AG67" s="83" t="e">
        <f t="shared" ca="1" si="54"/>
        <v>#N/A</v>
      </c>
      <c r="AH67" s="155">
        <f t="shared" ca="1" si="39"/>
        <v>0</v>
      </c>
      <c r="AI67" s="155">
        <f t="shared" ca="1" si="55"/>
        <v>0</v>
      </c>
      <c r="AK67" s="145">
        <v>6</v>
      </c>
      <c r="AL67" s="146">
        <v>2.52</v>
      </c>
      <c r="AN67" s="150" t="s">
        <v>193</v>
      </c>
      <c r="AO67" s="150">
        <v>5000</v>
      </c>
      <c r="AP67" s="150">
        <v>25</v>
      </c>
      <c r="AQ67" s="150">
        <v>80</v>
      </c>
      <c r="AR67" s="150">
        <v>250</v>
      </c>
      <c r="AS67" s="150">
        <v>800</v>
      </c>
      <c r="AT67" s="150">
        <v>2500</v>
      </c>
      <c r="AU67" s="150">
        <v>0</v>
      </c>
    </row>
    <row r="68" spans="2:47" ht="18" customHeight="1">
      <c r="B68" s="83">
        <v>6</v>
      </c>
      <c r="C68" s="140" t="e">
        <f t="shared" ca="1" si="40"/>
        <v>#DIV/0!</v>
      </c>
      <c r="D68" s="140">
        <f t="shared" ca="1" si="41"/>
        <v>0</v>
      </c>
      <c r="E68" s="141" t="e">
        <f t="shared" ca="1" si="29"/>
        <v>#DIV/0!</v>
      </c>
      <c r="F68" s="142" t="e">
        <f t="shared" ca="1" si="42"/>
        <v>#N/A</v>
      </c>
      <c r="G68" s="140">
        <f t="shared" si="30"/>
        <v>0</v>
      </c>
      <c r="H68" s="140" t="e">
        <f ca="1">불안정성!T9</f>
        <v>#N/A</v>
      </c>
      <c r="I68" s="142" t="e">
        <f>불안정성!V10</f>
        <v>#DIV/0!</v>
      </c>
      <c r="J68" s="140">
        <f t="shared" si="31"/>
        <v>0</v>
      </c>
      <c r="K68" s="140">
        <f t="shared" si="32"/>
        <v>0</v>
      </c>
      <c r="L68" s="135">
        <f t="shared" si="43"/>
        <v>0</v>
      </c>
      <c r="M68" s="135">
        <f t="shared" si="33"/>
        <v>0</v>
      </c>
      <c r="N68" s="135">
        <f t="shared" ca="1" si="44"/>
        <v>0</v>
      </c>
      <c r="O68" s="135">
        <v>0</v>
      </c>
      <c r="P68" s="142">
        <f t="shared" ca="1" si="45"/>
        <v>0</v>
      </c>
      <c r="Q68" s="141" t="e">
        <f t="shared" ca="1" si="34"/>
        <v>#N/A</v>
      </c>
      <c r="R68" s="143" t="e">
        <f t="shared" ca="1" si="35"/>
        <v>#DIV/0!</v>
      </c>
      <c r="S68" s="83" t="e">
        <f t="shared" ca="1" si="46"/>
        <v>#DIV/0!</v>
      </c>
      <c r="T68" s="83">
        <f t="shared" ca="1" si="36"/>
        <v>2</v>
      </c>
      <c r="U68" s="144" t="e">
        <f t="shared" ca="1" si="47"/>
        <v>#DIV/0!</v>
      </c>
      <c r="V68" s="83">
        <f>Mass_2_1!J10</f>
        <v>0</v>
      </c>
      <c r="W68" s="83">
        <f>Mass_2_1!L10</f>
        <v>0</v>
      </c>
      <c r="X68" s="158" t="e">
        <f t="shared" ca="1" si="48"/>
        <v>#N/A</v>
      </c>
      <c r="Y68" s="170" t="e">
        <f t="shared" ca="1" si="49"/>
        <v>#N/A</v>
      </c>
      <c r="Z68" s="169" t="e">
        <f t="shared" ca="1" si="50"/>
        <v>#DIV/0!</v>
      </c>
      <c r="AA68" s="171">
        <f t="shared" ca="1" si="51"/>
        <v>0</v>
      </c>
      <c r="AB68" s="107">
        <f t="shared" ca="1" si="52"/>
        <v>0</v>
      </c>
      <c r="AD68" s="83">
        <f t="shared" ca="1" si="37"/>
        <v>1E-3</v>
      </c>
      <c r="AE68" s="83" t="e">
        <f t="shared" ca="1" si="38"/>
        <v>#N/A</v>
      </c>
      <c r="AF68" s="83" t="e">
        <f t="shared" ca="1" si="53"/>
        <v>#N/A</v>
      </c>
      <c r="AG68" s="83" t="e">
        <f t="shared" ca="1" si="54"/>
        <v>#N/A</v>
      </c>
      <c r="AH68" s="155">
        <f t="shared" ca="1" si="39"/>
        <v>0</v>
      </c>
      <c r="AI68" s="155">
        <f t="shared" ca="1" si="55"/>
        <v>0</v>
      </c>
      <c r="AK68" s="145">
        <v>7</v>
      </c>
      <c r="AL68" s="146">
        <v>2.4300000000000002</v>
      </c>
      <c r="AN68" s="150" t="s">
        <v>194</v>
      </c>
      <c r="AO68" s="150">
        <v>2000</v>
      </c>
      <c r="AP68" s="150">
        <v>10</v>
      </c>
      <c r="AQ68" s="150">
        <v>30</v>
      </c>
      <c r="AR68" s="150">
        <v>100</v>
      </c>
      <c r="AS68" s="150">
        <v>300</v>
      </c>
      <c r="AT68" s="150">
        <v>1000</v>
      </c>
      <c r="AU68" s="150">
        <v>0</v>
      </c>
    </row>
    <row r="69" spans="2:47" ht="18" customHeight="1">
      <c r="B69" s="83">
        <v>7</v>
      </c>
      <c r="C69" s="140" t="e">
        <f t="shared" ca="1" si="40"/>
        <v>#DIV/0!</v>
      </c>
      <c r="D69" s="140">
        <f t="shared" ca="1" si="41"/>
        <v>0</v>
      </c>
      <c r="E69" s="141" t="e">
        <f t="shared" ca="1" si="29"/>
        <v>#DIV/0!</v>
      </c>
      <c r="F69" s="142" t="e">
        <f t="shared" ca="1" si="42"/>
        <v>#N/A</v>
      </c>
      <c r="G69" s="140">
        <f t="shared" si="30"/>
        <v>0</v>
      </c>
      <c r="H69" s="140" t="e">
        <f ca="1">불안정성!T10</f>
        <v>#N/A</v>
      </c>
      <c r="I69" s="142" t="e">
        <f>불안정성!V11</f>
        <v>#DIV/0!</v>
      </c>
      <c r="J69" s="140">
        <f t="shared" si="31"/>
        <v>0</v>
      </c>
      <c r="K69" s="140">
        <f t="shared" si="32"/>
        <v>0</v>
      </c>
      <c r="L69" s="135">
        <f t="shared" si="43"/>
        <v>0</v>
      </c>
      <c r="M69" s="135">
        <f t="shared" si="33"/>
        <v>0</v>
      </c>
      <c r="N69" s="135">
        <f t="shared" ca="1" si="44"/>
        <v>0</v>
      </c>
      <c r="O69" s="135">
        <v>0</v>
      </c>
      <c r="P69" s="142">
        <f t="shared" ca="1" si="45"/>
        <v>0</v>
      </c>
      <c r="Q69" s="141" t="e">
        <f t="shared" ca="1" si="34"/>
        <v>#N/A</v>
      </c>
      <c r="R69" s="143" t="e">
        <f t="shared" ca="1" si="35"/>
        <v>#DIV/0!</v>
      </c>
      <c r="S69" s="83" t="e">
        <f t="shared" ca="1" si="46"/>
        <v>#DIV/0!</v>
      </c>
      <c r="T69" s="83">
        <f t="shared" ca="1" si="36"/>
        <v>2</v>
      </c>
      <c r="U69" s="144" t="e">
        <f t="shared" ca="1" si="47"/>
        <v>#DIV/0!</v>
      </c>
      <c r="V69" s="83">
        <f>Mass_2_1!J11</f>
        <v>0</v>
      </c>
      <c r="W69" s="83">
        <f>Mass_2_1!L11</f>
        <v>0</v>
      </c>
      <c r="X69" s="158" t="e">
        <f t="shared" ca="1" si="48"/>
        <v>#N/A</v>
      </c>
      <c r="Y69" s="170" t="e">
        <f t="shared" ca="1" si="49"/>
        <v>#N/A</v>
      </c>
      <c r="Z69" s="169" t="e">
        <f t="shared" ca="1" si="50"/>
        <v>#DIV/0!</v>
      </c>
      <c r="AA69" s="171">
        <f t="shared" ca="1" si="51"/>
        <v>0</v>
      </c>
      <c r="AB69" s="107">
        <f t="shared" ca="1" si="52"/>
        <v>0</v>
      </c>
      <c r="AD69" s="83">
        <f t="shared" ca="1" si="37"/>
        <v>1E-3</v>
      </c>
      <c r="AE69" s="83" t="e">
        <f t="shared" ca="1" si="38"/>
        <v>#N/A</v>
      </c>
      <c r="AF69" s="83" t="e">
        <f t="shared" ca="1" si="53"/>
        <v>#N/A</v>
      </c>
      <c r="AG69" s="83" t="e">
        <f t="shared" ca="1" si="54"/>
        <v>#N/A</v>
      </c>
      <c r="AH69" s="155">
        <f t="shared" ca="1" si="39"/>
        <v>0</v>
      </c>
      <c r="AI69" s="155">
        <f t="shared" ca="1" si="55"/>
        <v>0</v>
      </c>
      <c r="AK69" s="145">
        <v>8</v>
      </c>
      <c r="AL69" s="146">
        <v>2.37</v>
      </c>
      <c r="AN69" s="150" t="s">
        <v>195</v>
      </c>
      <c r="AO69" s="150">
        <v>1000</v>
      </c>
      <c r="AP69" s="150">
        <v>5</v>
      </c>
      <c r="AQ69" s="150">
        <v>16</v>
      </c>
      <c r="AR69" s="150">
        <v>50</v>
      </c>
      <c r="AS69" s="150">
        <v>160</v>
      </c>
      <c r="AT69" s="150">
        <v>500</v>
      </c>
      <c r="AU69" s="150">
        <v>0</v>
      </c>
    </row>
    <row r="70" spans="2:47" ht="18" customHeight="1">
      <c r="B70" s="83">
        <v>8</v>
      </c>
      <c r="C70" s="140" t="e">
        <f t="shared" ca="1" si="40"/>
        <v>#DIV/0!</v>
      </c>
      <c r="D70" s="140">
        <f t="shared" ca="1" si="41"/>
        <v>0</v>
      </c>
      <c r="E70" s="141" t="e">
        <f t="shared" ca="1" si="29"/>
        <v>#DIV/0!</v>
      </c>
      <c r="F70" s="142" t="e">
        <f t="shared" ca="1" si="42"/>
        <v>#N/A</v>
      </c>
      <c r="G70" s="140">
        <f t="shared" si="30"/>
        <v>0</v>
      </c>
      <c r="H70" s="140" t="e">
        <f ca="1">불안정성!T11</f>
        <v>#N/A</v>
      </c>
      <c r="I70" s="142" t="e">
        <f>불안정성!V12</f>
        <v>#DIV/0!</v>
      </c>
      <c r="J70" s="140">
        <f t="shared" si="31"/>
        <v>0</v>
      </c>
      <c r="K70" s="140">
        <f t="shared" si="32"/>
        <v>0</v>
      </c>
      <c r="L70" s="135">
        <f t="shared" si="43"/>
        <v>0</v>
      </c>
      <c r="M70" s="135">
        <f t="shared" si="33"/>
        <v>0</v>
      </c>
      <c r="N70" s="135">
        <f t="shared" ca="1" si="44"/>
        <v>0</v>
      </c>
      <c r="O70" s="135">
        <v>0</v>
      </c>
      <c r="P70" s="142">
        <f t="shared" ca="1" si="45"/>
        <v>0</v>
      </c>
      <c r="Q70" s="141" t="e">
        <f t="shared" ca="1" si="34"/>
        <v>#N/A</v>
      </c>
      <c r="R70" s="143" t="e">
        <f t="shared" ca="1" si="35"/>
        <v>#DIV/0!</v>
      </c>
      <c r="S70" s="83" t="e">
        <f t="shared" ca="1" si="46"/>
        <v>#DIV/0!</v>
      </c>
      <c r="T70" s="83">
        <f t="shared" ca="1" si="36"/>
        <v>2</v>
      </c>
      <c r="U70" s="144" t="e">
        <f t="shared" ca="1" si="47"/>
        <v>#DIV/0!</v>
      </c>
      <c r="V70" s="83">
        <f>Mass_2_1!J12</f>
        <v>0</v>
      </c>
      <c r="W70" s="83">
        <f>Mass_2_1!L12</f>
        <v>0</v>
      </c>
      <c r="X70" s="158" t="e">
        <f t="shared" ca="1" si="48"/>
        <v>#N/A</v>
      </c>
      <c r="Y70" s="170" t="e">
        <f t="shared" ca="1" si="49"/>
        <v>#N/A</v>
      </c>
      <c r="Z70" s="169" t="e">
        <f t="shared" ca="1" si="50"/>
        <v>#DIV/0!</v>
      </c>
      <c r="AA70" s="171">
        <f t="shared" ca="1" si="51"/>
        <v>0</v>
      </c>
      <c r="AB70" s="107">
        <f t="shared" ca="1" si="52"/>
        <v>0</v>
      </c>
      <c r="AD70" s="83">
        <f t="shared" ca="1" si="37"/>
        <v>1E-3</v>
      </c>
      <c r="AE70" s="83" t="e">
        <f t="shared" ca="1" si="38"/>
        <v>#N/A</v>
      </c>
      <c r="AF70" s="83" t="e">
        <f t="shared" ca="1" si="53"/>
        <v>#N/A</v>
      </c>
      <c r="AG70" s="83" t="e">
        <f t="shared" ca="1" si="54"/>
        <v>#N/A</v>
      </c>
      <c r="AH70" s="155">
        <f t="shared" ca="1" si="39"/>
        <v>0</v>
      </c>
      <c r="AI70" s="155">
        <f t="shared" ca="1" si="55"/>
        <v>0</v>
      </c>
      <c r="AK70" s="145">
        <v>9</v>
      </c>
      <c r="AL70" s="146">
        <v>2.3199999999999998</v>
      </c>
      <c r="AN70" s="150" t="s">
        <v>265</v>
      </c>
      <c r="AO70" s="150">
        <v>500</v>
      </c>
      <c r="AP70" s="150">
        <v>2.5</v>
      </c>
      <c r="AQ70" s="150">
        <v>8</v>
      </c>
      <c r="AR70" s="150">
        <v>25</v>
      </c>
      <c r="AS70" s="150">
        <v>80</v>
      </c>
      <c r="AT70" s="150">
        <v>250</v>
      </c>
      <c r="AU70" s="150">
        <v>0</v>
      </c>
    </row>
    <row r="71" spans="2:47" ht="18" customHeight="1">
      <c r="B71" s="83">
        <v>9</v>
      </c>
      <c r="C71" s="140" t="e">
        <f t="shared" ca="1" si="40"/>
        <v>#DIV/0!</v>
      </c>
      <c r="D71" s="140">
        <f t="shared" ca="1" si="41"/>
        <v>0</v>
      </c>
      <c r="E71" s="141" t="e">
        <f t="shared" ca="1" si="29"/>
        <v>#DIV/0!</v>
      </c>
      <c r="F71" s="142" t="e">
        <f t="shared" ca="1" si="42"/>
        <v>#N/A</v>
      </c>
      <c r="G71" s="140">
        <f t="shared" si="30"/>
        <v>0</v>
      </c>
      <c r="H71" s="140" t="e">
        <f ca="1">불안정성!T12</f>
        <v>#N/A</v>
      </c>
      <c r="I71" s="142" t="e">
        <f>불안정성!V13</f>
        <v>#DIV/0!</v>
      </c>
      <c r="J71" s="140">
        <f t="shared" si="31"/>
        <v>0</v>
      </c>
      <c r="K71" s="140">
        <f t="shared" si="32"/>
        <v>0</v>
      </c>
      <c r="L71" s="135">
        <f t="shared" si="43"/>
        <v>0</v>
      </c>
      <c r="M71" s="135">
        <f t="shared" si="33"/>
        <v>0</v>
      </c>
      <c r="N71" s="135">
        <f t="shared" ca="1" si="44"/>
        <v>0</v>
      </c>
      <c r="O71" s="135">
        <v>0</v>
      </c>
      <c r="P71" s="142">
        <f t="shared" ca="1" si="45"/>
        <v>0</v>
      </c>
      <c r="Q71" s="141" t="e">
        <f t="shared" ca="1" si="34"/>
        <v>#N/A</v>
      </c>
      <c r="R71" s="143" t="e">
        <f t="shared" ca="1" si="35"/>
        <v>#DIV/0!</v>
      </c>
      <c r="S71" s="83" t="e">
        <f t="shared" ca="1" si="46"/>
        <v>#DIV/0!</v>
      </c>
      <c r="T71" s="83">
        <f t="shared" ca="1" si="36"/>
        <v>2</v>
      </c>
      <c r="U71" s="144" t="e">
        <f t="shared" ca="1" si="47"/>
        <v>#DIV/0!</v>
      </c>
      <c r="V71" s="83">
        <f>Mass_2_1!J13</f>
        <v>0</v>
      </c>
      <c r="W71" s="83">
        <f>Mass_2_1!L13</f>
        <v>0</v>
      </c>
      <c r="X71" s="158" t="e">
        <f t="shared" ca="1" si="48"/>
        <v>#N/A</v>
      </c>
      <c r="Y71" s="170" t="e">
        <f t="shared" ca="1" si="49"/>
        <v>#N/A</v>
      </c>
      <c r="Z71" s="169" t="e">
        <f t="shared" ca="1" si="50"/>
        <v>#DIV/0!</v>
      </c>
      <c r="AA71" s="171">
        <f t="shared" ca="1" si="51"/>
        <v>0</v>
      </c>
      <c r="AB71" s="107">
        <f t="shared" ca="1" si="52"/>
        <v>0</v>
      </c>
      <c r="AD71" s="83">
        <f t="shared" ca="1" si="37"/>
        <v>1E-3</v>
      </c>
      <c r="AE71" s="83" t="e">
        <f t="shared" ca="1" si="38"/>
        <v>#N/A</v>
      </c>
      <c r="AF71" s="83" t="e">
        <f t="shared" ca="1" si="53"/>
        <v>#N/A</v>
      </c>
      <c r="AG71" s="83" t="e">
        <f t="shared" ca="1" si="54"/>
        <v>#N/A</v>
      </c>
      <c r="AH71" s="155">
        <f t="shared" ca="1" si="39"/>
        <v>0</v>
      </c>
      <c r="AI71" s="155">
        <f t="shared" ca="1" si="55"/>
        <v>0</v>
      </c>
      <c r="AK71" s="147" t="s">
        <v>53</v>
      </c>
      <c r="AL71" s="146">
        <v>2</v>
      </c>
      <c r="AN71" s="150" t="s">
        <v>196</v>
      </c>
      <c r="AO71" s="150">
        <v>200</v>
      </c>
      <c r="AP71" s="150">
        <v>1</v>
      </c>
      <c r="AQ71" s="150">
        <v>3</v>
      </c>
      <c r="AR71" s="150">
        <v>10</v>
      </c>
      <c r="AS71" s="150">
        <v>30</v>
      </c>
      <c r="AT71" s="150">
        <v>100</v>
      </c>
      <c r="AU71" s="150">
        <v>0</v>
      </c>
    </row>
    <row r="72" spans="2:47" ht="18" customHeight="1">
      <c r="B72" s="83">
        <v>10</v>
      </c>
      <c r="C72" s="140" t="e">
        <f t="shared" ca="1" si="40"/>
        <v>#DIV/0!</v>
      </c>
      <c r="D72" s="140">
        <f t="shared" ca="1" si="41"/>
        <v>0</v>
      </c>
      <c r="E72" s="141" t="e">
        <f t="shared" ca="1" si="29"/>
        <v>#DIV/0!</v>
      </c>
      <c r="F72" s="142" t="e">
        <f t="shared" ca="1" si="42"/>
        <v>#N/A</v>
      </c>
      <c r="G72" s="140">
        <f t="shared" si="30"/>
        <v>0</v>
      </c>
      <c r="H72" s="140" t="e">
        <f ca="1">불안정성!T13</f>
        <v>#N/A</v>
      </c>
      <c r="I72" s="142" t="e">
        <f>불안정성!V14</f>
        <v>#DIV/0!</v>
      </c>
      <c r="J72" s="140">
        <f t="shared" si="31"/>
        <v>0</v>
      </c>
      <c r="K72" s="140">
        <f t="shared" si="32"/>
        <v>0</v>
      </c>
      <c r="L72" s="135">
        <f t="shared" si="43"/>
        <v>0</v>
      </c>
      <c r="M72" s="135">
        <f t="shared" si="33"/>
        <v>0</v>
      </c>
      <c r="N72" s="135">
        <f t="shared" ca="1" si="44"/>
        <v>0</v>
      </c>
      <c r="O72" s="135">
        <v>0</v>
      </c>
      <c r="P72" s="142">
        <f t="shared" ca="1" si="45"/>
        <v>0</v>
      </c>
      <c r="Q72" s="141" t="e">
        <f t="shared" ca="1" si="34"/>
        <v>#N/A</v>
      </c>
      <c r="R72" s="143" t="e">
        <f t="shared" ca="1" si="35"/>
        <v>#DIV/0!</v>
      </c>
      <c r="S72" s="83" t="e">
        <f t="shared" ca="1" si="46"/>
        <v>#DIV/0!</v>
      </c>
      <c r="T72" s="83">
        <f t="shared" ca="1" si="36"/>
        <v>2</v>
      </c>
      <c r="U72" s="144" t="e">
        <f t="shared" ca="1" si="47"/>
        <v>#DIV/0!</v>
      </c>
      <c r="V72" s="83">
        <f>Mass_2_1!J14</f>
        <v>0</v>
      </c>
      <c r="W72" s="83">
        <f>Mass_2_1!L14</f>
        <v>0</v>
      </c>
      <c r="X72" s="158" t="e">
        <f t="shared" ca="1" si="48"/>
        <v>#N/A</v>
      </c>
      <c r="Y72" s="170" t="e">
        <f t="shared" ca="1" si="49"/>
        <v>#N/A</v>
      </c>
      <c r="Z72" s="169" t="e">
        <f t="shared" ca="1" si="50"/>
        <v>#DIV/0!</v>
      </c>
      <c r="AA72" s="171">
        <f t="shared" ca="1" si="51"/>
        <v>0</v>
      </c>
      <c r="AB72" s="107">
        <f t="shared" ca="1" si="52"/>
        <v>0</v>
      </c>
      <c r="AD72" s="83">
        <f t="shared" ca="1" si="37"/>
        <v>1E-3</v>
      </c>
      <c r="AE72" s="83" t="e">
        <f t="shared" ca="1" si="38"/>
        <v>#N/A</v>
      </c>
      <c r="AF72" s="83" t="e">
        <f t="shared" ca="1" si="53"/>
        <v>#N/A</v>
      </c>
      <c r="AG72" s="83" t="e">
        <f t="shared" ca="1" si="54"/>
        <v>#N/A</v>
      </c>
      <c r="AH72" s="155">
        <f t="shared" ca="1" si="39"/>
        <v>0</v>
      </c>
      <c r="AI72" s="155">
        <f t="shared" ca="1" si="55"/>
        <v>0</v>
      </c>
      <c r="AN72" s="150" t="s">
        <v>197</v>
      </c>
      <c r="AO72" s="150">
        <v>100</v>
      </c>
      <c r="AP72" s="150">
        <v>0.5</v>
      </c>
      <c r="AQ72" s="150">
        <v>1.6</v>
      </c>
      <c r="AR72" s="150">
        <v>5</v>
      </c>
      <c r="AS72" s="150">
        <v>16</v>
      </c>
      <c r="AT72" s="150">
        <v>50</v>
      </c>
      <c r="AU72" s="150">
        <v>0</v>
      </c>
    </row>
    <row r="73" spans="2:47" ht="18" customHeight="1">
      <c r="B73" s="83">
        <v>11</v>
      </c>
      <c r="C73" s="140" t="e">
        <f t="shared" ca="1" si="40"/>
        <v>#DIV/0!</v>
      </c>
      <c r="D73" s="140">
        <f t="shared" ca="1" si="41"/>
        <v>0</v>
      </c>
      <c r="E73" s="141" t="e">
        <f t="shared" ca="1" si="29"/>
        <v>#DIV/0!</v>
      </c>
      <c r="F73" s="142" t="e">
        <f t="shared" ca="1" si="42"/>
        <v>#N/A</v>
      </c>
      <c r="G73" s="140">
        <f t="shared" si="30"/>
        <v>0</v>
      </c>
      <c r="H73" s="140" t="e">
        <f ca="1">불안정성!T14</f>
        <v>#N/A</v>
      </c>
      <c r="I73" s="142" t="e">
        <f>불안정성!V15</f>
        <v>#DIV/0!</v>
      </c>
      <c r="J73" s="140">
        <f t="shared" si="31"/>
        <v>0</v>
      </c>
      <c r="K73" s="140">
        <f t="shared" si="32"/>
        <v>0</v>
      </c>
      <c r="L73" s="135">
        <f t="shared" si="43"/>
        <v>0</v>
      </c>
      <c r="M73" s="135">
        <f t="shared" si="33"/>
        <v>0</v>
      </c>
      <c r="N73" s="135">
        <f t="shared" ca="1" si="44"/>
        <v>0</v>
      </c>
      <c r="O73" s="135">
        <v>0</v>
      </c>
      <c r="P73" s="142">
        <f t="shared" ca="1" si="45"/>
        <v>0</v>
      </c>
      <c r="Q73" s="141" t="e">
        <f t="shared" ca="1" si="34"/>
        <v>#N/A</v>
      </c>
      <c r="R73" s="143" t="e">
        <f t="shared" ca="1" si="35"/>
        <v>#DIV/0!</v>
      </c>
      <c r="S73" s="83" t="e">
        <f t="shared" ca="1" si="46"/>
        <v>#DIV/0!</v>
      </c>
      <c r="T73" s="83">
        <f t="shared" ca="1" si="36"/>
        <v>2</v>
      </c>
      <c r="U73" s="144" t="e">
        <f t="shared" ca="1" si="47"/>
        <v>#DIV/0!</v>
      </c>
      <c r="V73" s="83">
        <f>Mass_2_1!J15</f>
        <v>0</v>
      </c>
      <c r="W73" s="83">
        <f>Mass_2_1!L15</f>
        <v>0</v>
      </c>
      <c r="X73" s="158" t="e">
        <f t="shared" ca="1" si="48"/>
        <v>#N/A</v>
      </c>
      <c r="Y73" s="170" t="e">
        <f t="shared" ca="1" si="49"/>
        <v>#N/A</v>
      </c>
      <c r="Z73" s="169" t="e">
        <f t="shared" ca="1" si="50"/>
        <v>#DIV/0!</v>
      </c>
      <c r="AA73" s="171">
        <f t="shared" ca="1" si="51"/>
        <v>0</v>
      </c>
      <c r="AB73" s="107">
        <f t="shared" ca="1" si="52"/>
        <v>0</v>
      </c>
      <c r="AD73" s="83">
        <f t="shared" ca="1" si="37"/>
        <v>1E-3</v>
      </c>
      <c r="AE73" s="83" t="e">
        <f t="shared" ca="1" si="38"/>
        <v>#N/A</v>
      </c>
      <c r="AF73" s="83" t="e">
        <f t="shared" ca="1" si="53"/>
        <v>#N/A</v>
      </c>
      <c r="AG73" s="83" t="e">
        <f t="shared" ca="1" si="54"/>
        <v>#N/A</v>
      </c>
      <c r="AH73" s="155">
        <f t="shared" ca="1" si="39"/>
        <v>0</v>
      </c>
      <c r="AI73" s="155">
        <f t="shared" ca="1" si="55"/>
        <v>0</v>
      </c>
      <c r="AN73" s="150" t="s">
        <v>266</v>
      </c>
      <c r="AO73" s="150">
        <v>50</v>
      </c>
      <c r="AP73" s="150">
        <v>0.3</v>
      </c>
      <c r="AQ73" s="150">
        <v>1</v>
      </c>
      <c r="AR73" s="150">
        <v>3</v>
      </c>
      <c r="AS73" s="150">
        <v>10</v>
      </c>
      <c r="AT73" s="150">
        <v>30</v>
      </c>
      <c r="AU73" s="150">
        <v>0</v>
      </c>
    </row>
    <row r="74" spans="2:47" ht="18" customHeight="1">
      <c r="B74" s="83">
        <v>12</v>
      </c>
      <c r="C74" s="140" t="e">
        <f t="shared" ca="1" si="40"/>
        <v>#DIV/0!</v>
      </c>
      <c r="D74" s="140">
        <f t="shared" ca="1" si="41"/>
        <v>0</v>
      </c>
      <c r="E74" s="141" t="e">
        <f t="shared" ca="1" si="29"/>
        <v>#DIV/0!</v>
      </c>
      <c r="F74" s="142" t="e">
        <f t="shared" ca="1" si="42"/>
        <v>#N/A</v>
      </c>
      <c r="G74" s="140">
        <f t="shared" si="30"/>
        <v>0</v>
      </c>
      <c r="H74" s="140" t="e">
        <f ca="1">불안정성!T15</f>
        <v>#N/A</v>
      </c>
      <c r="I74" s="142" t="e">
        <f>불안정성!V16</f>
        <v>#DIV/0!</v>
      </c>
      <c r="J74" s="140">
        <f t="shared" si="31"/>
        <v>0</v>
      </c>
      <c r="K74" s="140">
        <f t="shared" si="32"/>
        <v>0</v>
      </c>
      <c r="L74" s="135">
        <f t="shared" si="43"/>
        <v>0</v>
      </c>
      <c r="M74" s="135">
        <f t="shared" si="33"/>
        <v>0</v>
      </c>
      <c r="N74" s="135">
        <f t="shared" ca="1" si="44"/>
        <v>0</v>
      </c>
      <c r="O74" s="135">
        <v>0</v>
      </c>
      <c r="P74" s="142">
        <f t="shared" ca="1" si="45"/>
        <v>0</v>
      </c>
      <c r="Q74" s="141" t="e">
        <f t="shared" ca="1" si="34"/>
        <v>#N/A</v>
      </c>
      <c r="R74" s="143" t="e">
        <f t="shared" ca="1" si="35"/>
        <v>#DIV/0!</v>
      </c>
      <c r="S74" s="83" t="e">
        <f t="shared" ca="1" si="46"/>
        <v>#DIV/0!</v>
      </c>
      <c r="T74" s="83">
        <f t="shared" ca="1" si="36"/>
        <v>2</v>
      </c>
      <c r="U74" s="144" t="e">
        <f t="shared" ca="1" si="47"/>
        <v>#DIV/0!</v>
      </c>
      <c r="V74" s="83">
        <f>Mass_2_1!J16</f>
        <v>0</v>
      </c>
      <c r="W74" s="83">
        <f>Mass_2_1!L16</f>
        <v>0</v>
      </c>
      <c r="X74" s="158" t="e">
        <f t="shared" ca="1" si="48"/>
        <v>#N/A</v>
      </c>
      <c r="Y74" s="170" t="e">
        <f t="shared" ca="1" si="49"/>
        <v>#N/A</v>
      </c>
      <c r="Z74" s="169" t="e">
        <f t="shared" ca="1" si="50"/>
        <v>#DIV/0!</v>
      </c>
      <c r="AA74" s="171">
        <f t="shared" ca="1" si="51"/>
        <v>0</v>
      </c>
      <c r="AB74" s="107">
        <f t="shared" ca="1" si="52"/>
        <v>0</v>
      </c>
      <c r="AD74" s="83">
        <f t="shared" ca="1" si="37"/>
        <v>1E-3</v>
      </c>
      <c r="AE74" s="83" t="e">
        <f t="shared" ca="1" si="38"/>
        <v>#N/A</v>
      </c>
      <c r="AF74" s="83" t="e">
        <f t="shared" ca="1" si="53"/>
        <v>#N/A</v>
      </c>
      <c r="AG74" s="83" t="e">
        <f t="shared" ca="1" si="54"/>
        <v>#N/A</v>
      </c>
      <c r="AH74" s="155">
        <f t="shared" ca="1" si="39"/>
        <v>0</v>
      </c>
      <c r="AI74" s="155">
        <f t="shared" ca="1" si="55"/>
        <v>0</v>
      </c>
      <c r="AN74" s="150" t="s">
        <v>198</v>
      </c>
      <c r="AO74" s="150">
        <v>20</v>
      </c>
      <c r="AP74" s="150">
        <v>0.25</v>
      </c>
      <c r="AQ74" s="150">
        <v>0.8</v>
      </c>
      <c r="AR74" s="150">
        <v>2.5</v>
      </c>
      <c r="AS74" s="150">
        <v>8</v>
      </c>
      <c r="AT74" s="150">
        <v>25</v>
      </c>
      <c r="AU74" s="150">
        <v>0</v>
      </c>
    </row>
    <row r="75" spans="2:47" ht="18" customHeight="1">
      <c r="B75" s="83">
        <v>13</v>
      </c>
      <c r="C75" s="140" t="e">
        <f t="shared" ca="1" si="40"/>
        <v>#DIV/0!</v>
      </c>
      <c r="D75" s="140">
        <f t="shared" ca="1" si="41"/>
        <v>0</v>
      </c>
      <c r="E75" s="141" t="e">
        <f t="shared" ca="1" si="29"/>
        <v>#DIV/0!</v>
      </c>
      <c r="F75" s="142" t="e">
        <f t="shared" ca="1" si="42"/>
        <v>#N/A</v>
      </c>
      <c r="G75" s="140">
        <f t="shared" si="30"/>
        <v>0</v>
      </c>
      <c r="H75" s="140" t="e">
        <f ca="1">불안정성!T16</f>
        <v>#N/A</v>
      </c>
      <c r="I75" s="142" t="e">
        <f>불안정성!V17</f>
        <v>#DIV/0!</v>
      </c>
      <c r="J75" s="140">
        <f t="shared" si="31"/>
        <v>0</v>
      </c>
      <c r="K75" s="140">
        <f t="shared" si="32"/>
        <v>0</v>
      </c>
      <c r="L75" s="135">
        <f t="shared" si="43"/>
        <v>0</v>
      </c>
      <c r="M75" s="135">
        <f t="shared" si="33"/>
        <v>0</v>
      </c>
      <c r="N75" s="135">
        <f t="shared" ca="1" si="44"/>
        <v>0</v>
      </c>
      <c r="O75" s="135">
        <v>0</v>
      </c>
      <c r="P75" s="142">
        <f t="shared" ca="1" si="45"/>
        <v>0</v>
      </c>
      <c r="Q75" s="141" t="e">
        <f t="shared" ca="1" si="34"/>
        <v>#N/A</v>
      </c>
      <c r="R75" s="143" t="e">
        <f t="shared" ca="1" si="35"/>
        <v>#DIV/0!</v>
      </c>
      <c r="S75" s="83" t="e">
        <f t="shared" ca="1" si="46"/>
        <v>#DIV/0!</v>
      </c>
      <c r="T75" s="83">
        <f t="shared" ca="1" si="36"/>
        <v>2</v>
      </c>
      <c r="U75" s="144" t="e">
        <f t="shared" ca="1" si="47"/>
        <v>#DIV/0!</v>
      </c>
      <c r="V75" s="83">
        <f>Mass_2_1!J17</f>
        <v>0</v>
      </c>
      <c r="W75" s="83">
        <f>Mass_2_1!L17</f>
        <v>0</v>
      </c>
      <c r="X75" s="158" t="e">
        <f t="shared" ca="1" si="48"/>
        <v>#N/A</v>
      </c>
      <c r="Y75" s="170" t="e">
        <f t="shared" ca="1" si="49"/>
        <v>#N/A</v>
      </c>
      <c r="Z75" s="169" t="e">
        <f t="shared" ca="1" si="50"/>
        <v>#DIV/0!</v>
      </c>
      <c r="AA75" s="171">
        <f t="shared" ca="1" si="51"/>
        <v>0</v>
      </c>
      <c r="AB75" s="107">
        <f t="shared" ca="1" si="52"/>
        <v>0</v>
      </c>
      <c r="AD75" s="83">
        <f t="shared" ca="1" si="37"/>
        <v>1E-3</v>
      </c>
      <c r="AE75" s="83" t="e">
        <f t="shared" ca="1" si="38"/>
        <v>#N/A</v>
      </c>
      <c r="AF75" s="83" t="e">
        <f t="shared" ca="1" si="53"/>
        <v>#N/A</v>
      </c>
      <c r="AG75" s="83" t="e">
        <f t="shared" ca="1" si="54"/>
        <v>#N/A</v>
      </c>
      <c r="AH75" s="155">
        <f t="shared" ca="1" si="39"/>
        <v>0</v>
      </c>
      <c r="AI75" s="155">
        <f t="shared" ca="1" si="55"/>
        <v>0</v>
      </c>
      <c r="AN75" s="150" t="s">
        <v>199</v>
      </c>
      <c r="AO75" s="150">
        <v>10</v>
      </c>
      <c r="AP75" s="150">
        <v>0.2</v>
      </c>
      <c r="AQ75" s="150">
        <v>0.6</v>
      </c>
      <c r="AR75" s="150">
        <v>2</v>
      </c>
      <c r="AS75" s="150">
        <v>6</v>
      </c>
      <c r="AT75" s="150">
        <v>20</v>
      </c>
      <c r="AU75" s="150">
        <v>0</v>
      </c>
    </row>
    <row r="76" spans="2:47" ht="18" customHeight="1">
      <c r="B76" s="83">
        <v>14</v>
      </c>
      <c r="C76" s="140" t="e">
        <f t="shared" ca="1" si="40"/>
        <v>#DIV/0!</v>
      </c>
      <c r="D76" s="140">
        <f t="shared" ca="1" si="41"/>
        <v>0</v>
      </c>
      <c r="E76" s="141" t="e">
        <f t="shared" ca="1" si="29"/>
        <v>#DIV/0!</v>
      </c>
      <c r="F76" s="142" t="e">
        <f t="shared" ca="1" si="42"/>
        <v>#N/A</v>
      </c>
      <c r="G76" s="140">
        <f t="shared" si="30"/>
        <v>0</v>
      </c>
      <c r="H76" s="140" t="e">
        <f ca="1">불안정성!T17</f>
        <v>#N/A</v>
      </c>
      <c r="I76" s="142" t="e">
        <f>불안정성!V18</f>
        <v>#DIV/0!</v>
      </c>
      <c r="J76" s="140">
        <f t="shared" si="31"/>
        <v>0</v>
      </c>
      <c r="K76" s="140">
        <f t="shared" si="32"/>
        <v>0</v>
      </c>
      <c r="L76" s="135">
        <f t="shared" si="43"/>
        <v>0</v>
      </c>
      <c r="M76" s="135">
        <f t="shared" si="33"/>
        <v>0</v>
      </c>
      <c r="N76" s="135">
        <f t="shared" ca="1" si="44"/>
        <v>0</v>
      </c>
      <c r="O76" s="135">
        <v>0</v>
      </c>
      <c r="P76" s="142">
        <f t="shared" ca="1" si="45"/>
        <v>0</v>
      </c>
      <c r="Q76" s="141" t="e">
        <f t="shared" ca="1" si="34"/>
        <v>#N/A</v>
      </c>
      <c r="R76" s="143" t="e">
        <f t="shared" ca="1" si="35"/>
        <v>#DIV/0!</v>
      </c>
      <c r="S76" s="83" t="e">
        <f t="shared" ca="1" si="46"/>
        <v>#DIV/0!</v>
      </c>
      <c r="T76" s="83">
        <f t="shared" ca="1" si="36"/>
        <v>2</v>
      </c>
      <c r="U76" s="144" t="e">
        <f t="shared" ca="1" si="47"/>
        <v>#DIV/0!</v>
      </c>
      <c r="V76" s="83">
        <f>Mass_2_1!J18</f>
        <v>0</v>
      </c>
      <c r="W76" s="83">
        <f>Mass_2_1!L18</f>
        <v>0</v>
      </c>
      <c r="X76" s="158" t="e">
        <f t="shared" ca="1" si="48"/>
        <v>#N/A</v>
      </c>
      <c r="Y76" s="170" t="e">
        <f t="shared" ca="1" si="49"/>
        <v>#N/A</v>
      </c>
      <c r="Z76" s="169" t="e">
        <f t="shared" ca="1" si="50"/>
        <v>#DIV/0!</v>
      </c>
      <c r="AA76" s="171">
        <f t="shared" ca="1" si="51"/>
        <v>0</v>
      </c>
      <c r="AB76" s="107">
        <f t="shared" ca="1" si="52"/>
        <v>0</v>
      </c>
      <c r="AD76" s="83">
        <f t="shared" ca="1" si="37"/>
        <v>1E-3</v>
      </c>
      <c r="AE76" s="83" t="e">
        <f t="shared" ca="1" si="38"/>
        <v>#N/A</v>
      </c>
      <c r="AF76" s="83" t="e">
        <f t="shared" ca="1" si="53"/>
        <v>#N/A</v>
      </c>
      <c r="AG76" s="83" t="e">
        <f t="shared" ca="1" si="54"/>
        <v>#N/A</v>
      </c>
      <c r="AH76" s="155">
        <f t="shared" ca="1" si="39"/>
        <v>0</v>
      </c>
      <c r="AI76" s="155">
        <f t="shared" ca="1" si="55"/>
        <v>0</v>
      </c>
      <c r="AN76" s="150" t="s">
        <v>267</v>
      </c>
      <c r="AO76" s="150">
        <v>5</v>
      </c>
      <c r="AP76" s="150">
        <v>0.16</v>
      </c>
      <c r="AQ76" s="150">
        <v>0.5</v>
      </c>
      <c r="AR76" s="150">
        <v>1.6</v>
      </c>
      <c r="AS76" s="150">
        <v>5</v>
      </c>
      <c r="AT76" s="150">
        <v>16</v>
      </c>
      <c r="AU76" s="150">
        <v>0</v>
      </c>
    </row>
    <row r="77" spans="2:47" ht="18" customHeight="1">
      <c r="B77" s="83">
        <v>15</v>
      </c>
      <c r="C77" s="140" t="e">
        <f t="shared" ca="1" si="40"/>
        <v>#DIV/0!</v>
      </c>
      <c r="D77" s="140">
        <f t="shared" ca="1" si="41"/>
        <v>0</v>
      </c>
      <c r="E77" s="141" t="e">
        <f t="shared" ca="1" si="29"/>
        <v>#DIV/0!</v>
      </c>
      <c r="F77" s="142" t="e">
        <f t="shared" ca="1" si="42"/>
        <v>#N/A</v>
      </c>
      <c r="G77" s="140">
        <f t="shared" si="30"/>
        <v>0</v>
      </c>
      <c r="H77" s="140" t="e">
        <f ca="1">불안정성!T18</f>
        <v>#N/A</v>
      </c>
      <c r="I77" s="142" t="e">
        <f>불안정성!V19</f>
        <v>#DIV/0!</v>
      </c>
      <c r="J77" s="140">
        <f t="shared" si="31"/>
        <v>0</v>
      </c>
      <c r="K77" s="140">
        <f t="shared" si="32"/>
        <v>0</v>
      </c>
      <c r="L77" s="135">
        <f t="shared" si="43"/>
        <v>0</v>
      </c>
      <c r="M77" s="135">
        <f t="shared" si="33"/>
        <v>0</v>
      </c>
      <c r="N77" s="135">
        <f t="shared" ca="1" si="44"/>
        <v>0</v>
      </c>
      <c r="O77" s="135">
        <v>0</v>
      </c>
      <c r="P77" s="142">
        <f t="shared" ca="1" si="45"/>
        <v>0</v>
      </c>
      <c r="Q77" s="141" t="e">
        <f t="shared" ca="1" si="34"/>
        <v>#N/A</v>
      </c>
      <c r="R77" s="143" t="e">
        <f t="shared" ca="1" si="35"/>
        <v>#DIV/0!</v>
      </c>
      <c r="S77" s="83" t="e">
        <f t="shared" ca="1" si="46"/>
        <v>#DIV/0!</v>
      </c>
      <c r="T77" s="83">
        <f t="shared" ca="1" si="36"/>
        <v>2</v>
      </c>
      <c r="U77" s="144" t="e">
        <f t="shared" ca="1" si="47"/>
        <v>#DIV/0!</v>
      </c>
      <c r="V77" s="83">
        <f>Mass_2_1!J19</f>
        <v>0</v>
      </c>
      <c r="W77" s="83">
        <f>Mass_2_1!L19</f>
        <v>0</v>
      </c>
      <c r="X77" s="158" t="e">
        <f t="shared" ca="1" si="48"/>
        <v>#N/A</v>
      </c>
      <c r="Y77" s="170" t="e">
        <f t="shared" ca="1" si="49"/>
        <v>#N/A</v>
      </c>
      <c r="Z77" s="169" t="e">
        <f t="shared" ca="1" si="50"/>
        <v>#DIV/0!</v>
      </c>
      <c r="AA77" s="171">
        <f t="shared" ca="1" si="51"/>
        <v>0</v>
      </c>
      <c r="AB77" s="107">
        <f t="shared" ca="1" si="52"/>
        <v>0</v>
      </c>
      <c r="AD77" s="83">
        <f t="shared" ca="1" si="37"/>
        <v>1E-3</v>
      </c>
      <c r="AE77" s="83" t="e">
        <f t="shared" ca="1" si="38"/>
        <v>#N/A</v>
      </c>
      <c r="AF77" s="83" t="e">
        <f t="shared" ca="1" si="53"/>
        <v>#N/A</v>
      </c>
      <c r="AG77" s="83" t="e">
        <f t="shared" ca="1" si="54"/>
        <v>#N/A</v>
      </c>
      <c r="AH77" s="155">
        <f t="shared" ca="1" si="39"/>
        <v>0</v>
      </c>
      <c r="AI77" s="155">
        <f t="shared" ca="1" si="55"/>
        <v>0</v>
      </c>
      <c r="AN77" s="150" t="s">
        <v>268</v>
      </c>
      <c r="AO77" s="150">
        <v>2</v>
      </c>
      <c r="AP77" s="150">
        <v>0.12</v>
      </c>
      <c r="AQ77" s="150">
        <v>0.4</v>
      </c>
      <c r="AR77" s="150">
        <v>1.2</v>
      </c>
      <c r="AS77" s="150">
        <v>4</v>
      </c>
      <c r="AT77" s="150">
        <v>12</v>
      </c>
      <c r="AU77" s="150">
        <v>0</v>
      </c>
    </row>
    <row r="78" spans="2:47" ht="18" customHeight="1">
      <c r="B78" s="83">
        <v>16</v>
      </c>
      <c r="C78" s="140" t="e">
        <f t="shared" ca="1" si="40"/>
        <v>#DIV/0!</v>
      </c>
      <c r="D78" s="140">
        <f t="shared" ca="1" si="41"/>
        <v>0</v>
      </c>
      <c r="E78" s="141" t="e">
        <f t="shared" ca="1" si="29"/>
        <v>#DIV/0!</v>
      </c>
      <c r="F78" s="142" t="e">
        <f t="shared" ca="1" si="42"/>
        <v>#N/A</v>
      </c>
      <c r="G78" s="140">
        <f t="shared" si="30"/>
        <v>0</v>
      </c>
      <c r="H78" s="140" t="e">
        <f ca="1">불안정성!T19</f>
        <v>#N/A</v>
      </c>
      <c r="I78" s="142" t="e">
        <f>불안정성!V20</f>
        <v>#DIV/0!</v>
      </c>
      <c r="J78" s="140">
        <f t="shared" si="31"/>
        <v>0</v>
      </c>
      <c r="K78" s="140">
        <f t="shared" si="32"/>
        <v>0</v>
      </c>
      <c r="L78" s="135">
        <f t="shared" si="43"/>
        <v>0</v>
      </c>
      <c r="M78" s="135">
        <f t="shared" si="33"/>
        <v>0</v>
      </c>
      <c r="N78" s="135">
        <f t="shared" ca="1" si="44"/>
        <v>0</v>
      </c>
      <c r="O78" s="135">
        <v>0</v>
      </c>
      <c r="P78" s="142">
        <f t="shared" ca="1" si="45"/>
        <v>0</v>
      </c>
      <c r="Q78" s="141" t="e">
        <f t="shared" ca="1" si="34"/>
        <v>#N/A</v>
      </c>
      <c r="R78" s="143" t="e">
        <f t="shared" ca="1" si="35"/>
        <v>#DIV/0!</v>
      </c>
      <c r="S78" s="83" t="e">
        <f t="shared" ca="1" si="46"/>
        <v>#DIV/0!</v>
      </c>
      <c r="T78" s="83">
        <f t="shared" ca="1" si="36"/>
        <v>2</v>
      </c>
      <c r="U78" s="144" t="e">
        <f t="shared" ca="1" si="47"/>
        <v>#DIV/0!</v>
      </c>
      <c r="V78" s="83">
        <f>Mass_2_1!J20</f>
        <v>0</v>
      </c>
      <c r="W78" s="83">
        <f>Mass_2_1!L20</f>
        <v>0</v>
      </c>
      <c r="X78" s="158" t="e">
        <f t="shared" ca="1" si="48"/>
        <v>#N/A</v>
      </c>
      <c r="Y78" s="170" t="e">
        <f t="shared" ca="1" si="49"/>
        <v>#N/A</v>
      </c>
      <c r="Z78" s="169" t="e">
        <f t="shared" ca="1" si="50"/>
        <v>#DIV/0!</v>
      </c>
      <c r="AA78" s="171">
        <f t="shared" ca="1" si="51"/>
        <v>0</v>
      </c>
      <c r="AB78" s="107">
        <f t="shared" ca="1" si="52"/>
        <v>0</v>
      </c>
      <c r="AD78" s="83">
        <f t="shared" ca="1" si="37"/>
        <v>1E-3</v>
      </c>
      <c r="AE78" s="83" t="e">
        <f t="shared" ca="1" si="38"/>
        <v>#N/A</v>
      </c>
      <c r="AF78" s="83" t="e">
        <f t="shared" ca="1" si="53"/>
        <v>#N/A</v>
      </c>
      <c r="AG78" s="83" t="e">
        <f t="shared" ca="1" si="54"/>
        <v>#N/A</v>
      </c>
      <c r="AH78" s="155">
        <f t="shared" ca="1" si="39"/>
        <v>0</v>
      </c>
      <c r="AI78" s="155">
        <f t="shared" ca="1" si="55"/>
        <v>0</v>
      </c>
      <c r="AN78" s="150" t="s">
        <v>200</v>
      </c>
      <c r="AO78" s="150">
        <v>1</v>
      </c>
      <c r="AP78" s="150">
        <v>0.1</v>
      </c>
      <c r="AQ78" s="150">
        <v>0.3</v>
      </c>
      <c r="AR78" s="151">
        <v>1</v>
      </c>
      <c r="AS78" s="150">
        <v>3</v>
      </c>
      <c r="AT78" s="150">
        <v>10</v>
      </c>
      <c r="AU78" s="150">
        <v>0</v>
      </c>
    </row>
    <row r="79" spans="2:47" ht="18" customHeight="1">
      <c r="B79" s="83">
        <v>17</v>
      </c>
      <c r="C79" s="140" t="e">
        <f t="shared" ca="1" si="40"/>
        <v>#DIV/0!</v>
      </c>
      <c r="D79" s="140">
        <f t="shared" ca="1" si="41"/>
        <v>0</v>
      </c>
      <c r="E79" s="141" t="e">
        <f t="shared" ca="1" si="29"/>
        <v>#DIV/0!</v>
      </c>
      <c r="F79" s="142" t="e">
        <f t="shared" ca="1" si="42"/>
        <v>#N/A</v>
      </c>
      <c r="G79" s="140">
        <f t="shared" si="30"/>
        <v>0</v>
      </c>
      <c r="H79" s="140" t="e">
        <f ca="1">불안정성!T20</f>
        <v>#N/A</v>
      </c>
      <c r="I79" s="142" t="e">
        <f>불안정성!V21</f>
        <v>#DIV/0!</v>
      </c>
      <c r="J79" s="140">
        <f t="shared" si="31"/>
        <v>0</v>
      </c>
      <c r="K79" s="140">
        <f t="shared" si="32"/>
        <v>0</v>
      </c>
      <c r="L79" s="135">
        <f t="shared" si="43"/>
        <v>0</v>
      </c>
      <c r="M79" s="135">
        <f t="shared" si="33"/>
        <v>0</v>
      </c>
      <c r="N79" s="135">
        <f t="shared" ca="1" si="44"/>
        <v>0</v>
      </c>
      <c r="O79" s="135">
        <v>0</v>
      </c>
      <c r="P79" s="142">
        <f t="shared" ca="1" si="45"/>
        <v>0</v>
      </c>
      <c r="Q79" s="141" t="e">
        <f t="shared" ca="1" si="34"/>
        <v>#N/A</v>
      </c>
      <c r="R79" s="143" t="e">
        <f t="shared" ca="1" si="35"/>
        <v>#DIV/0!</v>
      </c>
      <c r="S79" s="83" t="e">
        <f t="shared" ca="1" si="46"/>
        <v>#DIV/0!</v>
      </c>
      <c r="T79" s="83">
        <f t="shared" ca="1" si="36"/>
        <v>2</v>
      </c>
      <c r="U79" s="144" t="e">
        <f t="shared" ca="1" si="47"/>
        <v>#DIV/0!</v>
      </c>
      <c r="V79" s="83">
        <f>Mass_2_1!J21</f>
        <v>0</v>
      </c>
      <c r="W79" s="83">
        <f>Mass_2_1!L21</f>
        <v>0</v>
      </c>
      <c r="X79" s="158" t="e">
        <f t="shared" ca="1" si="48"/>
        <v>#N/A</v>
      </c>
      <c r="Y79" s="170" t="e">
        <f t="shared" ca="1" si="49"/>
        <v>#N/A</v>
      </c>
      <c r="Z79" s="169" t="e">
        <f t="shared" ca="1" si="50"/>
        <v>#DIV/0!</v>
      </c>
      <c r="AA79" s="171">
        <f t="shared" ca="1" si="51"/>
        <v>0</v>
      </c>
      <c r="AB79" s="107">
        <f t="shared" ca="1" si="52"/>
        <v>0</v>
      </c>
      <c r="AD79" s="83">
        <f t="shared" ca="1" si="37"/>
        <v>1E-3</v>
      </c>
      <c r="AE79" s="83" t="e">
        <f t="shared" ca="1" si="38"/>
        <v>#N/A</v>
      </c>
      <c r="AF79" s="83" t="e">
        <f t="shared" ca="1" si="53"/>
        <v>#N/A</v>
      </c>
      <c r="AG79" s="83" t="e">
        <f t="shared" ca="1" si="54"/>
        <v>#N/A</v>
      </c>
      <c r="AH79" s="155">
        <f t="shared" ca="1" si="39"/>
        <v>0</v>
      </c>
      <c r="AI79" s="155">
        <f t="shared" ca="1" si="55"/>
        <v>0</v>
      </c>
      <c r="AN79" s="150" t="s">
        <v>201</v>
      </c>
      <c r="AO79" s="150">
        <v>0.5</v>
      </c>
      <c r="AP79" s="150">
        <v>0.08</v>
      </c>
      <c r="AQ79" s="150">
        <v>0.25</v>
      </c>
      <c r="AR79" s="150">
        <v>0.8</v>
      </c>
      <c r="AS79" s="150">
        <v>2.5</v>
      </c>
      <c r="AT79" s="150">
        <v>0</v>
      </c>
      <c r="AU79" s="150">
        <v>0</v>
      </c>
    </row>
    <row r="80" spans="2:47" ht="18" customHeight="1">
      <c r="B80" s="83">
        <v>18</v>
      </c>
      <c r="C80" s="140" t="e">
        <f t="shared" ca="1" si="40"/>
        <v>#DIV/0!</v>
      </c>
      <c r="D80" s="140">
        <f t="shared" ca="1" si="41"/>
        <v>0</v>
      </c>
      <c r="E80" s="141" t="e">
        <f t="shared" ca="1" si="29"/>
        <v>#DIV/0!</v>
      </c>
      <c r="F80" s="142" t="e">
        <f t="shared" ca="1" si="42"/>
        <v>#N/A</v>
      </c>
      <c r="G80" s="140">
        <f t="shared" si="30"/>
        <v>0</v>
      </c>
      <c r="H80" s="140" t="e">
        <f ca="1">불안정성!T21</f>
        <v>#N/A</v>
      </c>
      <c r="I80" s="142" t="e">
        <f>불안정성!V22</f>
        <v>#DIV/0!</v>
      </c>
      <c r="J80" s="140">
        <f t="shared" si="31"/>
        <v>0</v>
      </c>
      <c r="K80" s="140">
        <f t="shared" si="32"/>
        <v>0</v>
      </c>
      <c r="L80" s="135">
        <f t="shared" si="43"/>
        <v>0</v>
      </c>
      <c r="M80" s="135">
        <f t="shared" si="33"/>
        <v>0</v>
      </c>
      <c r="N80" s="135">
        <f t="shared" ca="1" si="44"/>
        <v>0</v>
      </c>
      <c r="O80" s="135">
        <v>0</v>
      </c>
      <c r="P80" s="142">
        <f t="shared" ca="1" si="45"/>
        <v>0</v>
      </c>
      <c r="Q80" s="141" t="e">
        <f t="shared" ca="1" si="34"/>
        <v>#N/A</v>
      </c>
      <c r="R80" s="143" t="e">
        <f t="shared" ca="1" si="35"/>
        <v>#DIV/0!</v>
      </c>
      <c r="S80" s="83" t="e">
        <f t="shared" ca="1" si="46"/>
        <v>#DIV/0!</v>
      </c>
      <c r="T80" s="83">
        <f t="shared" ca="1" si="36"/>
        <v>2</v>
      </c>
      <c r="U80" s="144" t="e">
        <f t="shared" ca="1" si="47"/>
        <v>#DIV/0!</v>
      </c>
      <c r="V80" s="83">
        <f>Mass_2_1!J22</f>
        <v>0</v>
      </c>
      <c r="W80" s="83">
        <f>Mass_2_1!L22</f>
        <v>0</v>
      </c>
      <c r="X80" s="158" t="e">
        <f t="shared" ca="1" si="48"/>
        <v>#N/A</v>
      </c>
      <c r="Y80" s="170" t="e">
        <f t="shared" ca="1" si="49"/>
        <v>#N/A</v>
      </c>
      <c r="Z80" s="169" t="e">
        <f t="shared" ca="1" si="50"/>
        <v>#DIV/0!</v>
      </c>
      <c r="AA80" s="171">
        <f t="shared" ca="1" si="51"/>
        <v>0</v>
      </c>
      <c r="AB80" s="107">
        <f t="shared" ca="1" si="52"/>
        <v>0</v>
      </c>
      <c r="AD80" s="83">
        <f t="shared" ca="1" si="37"/>
        <v>1E-3</v>
      </c>
      <c r="AE80" s="83" t="e">
        <f t="shared" ca="1" si="38"/>
        <v>#N/A</v>
      </c>
      <c r="AF80" s="83" t="e">
        <f t="shared" ca="1" si="53"/>
        <v>#N/A</v>
      </c>
      <c r="AG80" s="83" t="e">
        <f t="shared" ca="1" si="54"/>
        <v>#N/A</v>
      </c>
      <c r="AH80" s="155">
        <f t="shared" ca="1" si="39"/>
        <v>0</v>
      </c>
      <c r="AI80" s="155">
        <f t="shared" ca="1" si="55"/>
        <v>0</v>
      </c>
      <c r="AN80" s="150" t="s">
        <v>202</v>
      </c>
      <c r="AO80" s="150">
        <v>0.2</v>
      </c>
      <c r="AP80" s="150">
        <v>0.06</v>
      </c>
      <c r="AQ80" s="152">
        <v>0.2</v>
      </c>
      <c r="AR80" s="150">
        <v>0.6</v>
      </c>
      <c r="AS80" s="151">
        <v>2</v>
      </c>
      <c r="AT80" s="150">
        <v>0</v>
      </c>
      <c r="AU80" s="150">
        <v>0</v>
      </c>
    </row>
    <row r="81" spans="2:47" ht="18" customHeight="1">
      <c r="B81" s="83">
        <v>19</v>
      </c>
      <c r="C81" s="140" t="e">
        <f t="shared" ca="1" si="40"/>
        <v>#DIV/0!</v>
      </c>
      <c r="D81" s="140">
        <f t="shared" ca="1" si="41"/>
        <v>0</v>
      </c>
      <c r="E81" s="141" t="e">
        <f t="shared" ca="1" si="29"/>
        <v>#DIV/0!</v>
      </c>
      <c r="F81" s="142" t="e">
        <f t="shared" ca="1" si="42"/>
        <v>#N/A</v>
      </c>
      <c r="G81" s="140">
        <f t="shared" si="30"/>
        <v>0</v>
      </c>
      <c r="H81" s="140" t="e">
        <f ca="1">불안정성!T22</f>
        <v>#N/A</v>
      </c>
      <c r="I81" s="142" t="e">
        <f>불안정성!V23</f>
        <v>#DIV/0!</v>
      </c>
      <c r="J81" s="140">
        <f t="shared" si="31"/>
        <v>0</v>
      </c>
      <c r="K81" s="140">
        <f t="shared" si="32"/>
        <v>0</v>
      </c>
      <c r="L81" s="135">
        <f t="shared" si="43"/>
        <v>0</v>
      </c>
      <c r="M81" s="135">
        <f t="shared" si="33"/>
        <v>0</v>
      </c>
      <c r="N81" s="135">
        <f t="shared" ca="1" si="44"/>
        <v>0</v>
      </c>
      <c r="O81" s="135">
        <v>0</v>
      </c>
      <c r="P81" s="142">
        <f t="shared" ca="1" si="45"/>
        <v>0</v>
      </c>
      <c r="Q81" s="141" t="e">
        <f t="shared" ca="1" si="34"/>
        <v>#N/A</v>
      </c>
      <c r="R81" s="143" t="e">
        <f t="shared" ca="1" si="35"/>
        <v>#DIV/0!</v>
      </c>
      <c r="S81" s="83" t="e">
        <f t="shared" ca="1" si="46"/>
        <v>#DIV/0!</v>
      </c>
      <c r="T81" s="83">
        <f t="shared" ca="1" si="36"/>
        <v>2</v>
      </c>
      <c r="U81" s="144" t="e">
        <f t="shared" ca="1" si="47"/>
        <v>#DIV/0!</v>
      </c>
      <c r="V81" s="83">
        <f>Mass_2_1!J23</f>
        <v>0</v>
      </c>
      <c r="W81" s="83">
        <f>Mass_2_1!L23</f>
        <v>0</v>
      </c>
      <c r="X81" s="158" t="e">
        <f t="shared" ca="1" si="48"/>
        <v>#N/A</v>
      </c>
      <c r="Y81" s="170" t="e">
        <f t="shared" ca="1" si="49"/>
        <v>#N/A</v>
      </c>
      <c r="Z81" s="169" t="e">
        <f t="shared" ca="1" si="50"/>
        <v>#DIV/0!</v>
      </c>
      <c r="AA81" s="171">
        <f t="shared" ca="1" si="51"/>
        <v>0</v>
      </c>
      <c r="AB81" s="107">
        <f t="shared" ca="1" si="52"/>
        <v>0</v>
      </c>
      <c r="AD81" s="83">
        <f t="shared" ca="1" si="37"/>
        <v>1E-3</v>
      </c>
      <c r="AE81" s="83" t="e">
        <f t="shared" ca="1" si="38"/>
        <v>#N/A</v>
      </c>
      <c r="AF81" s="83" t="e">
        <f t="shared" ca="1" si="53"/>
        <v>#N/A</v>
      </c>
      <c r="AG81" s="83" t="e">
        <f t="shared" ca="1" si="54"/>
        <v>#N/A</v>
      </c>
      <c r="AH81" s="155">
        <f t="shared" ca="1" si="39"/>
        <v>0</v>
      </c>
      <c r="AI81" s="155">
        <f t="shared" ca="1" si="55"/>
        <v>0</v>
      </c>
      <c r="AN81" s="150" t="s">
        <v>203</v>
      </c>
      <c r="AO81" s="150">
        <v>0.1</v>
      </c>
      <c r="AP81" s="150">
        <v>0.05</v>
      </c>
      <c r="AQ81" s="150">
        <v>0.16</v>
      </c>
      <c r="AR81" s="150">
        <v>0.5</v>
      </c>
      <c r="AS81" s="150">
        <v>1.6</v>
      </c>
      <c r="AT81" s="150">
        <v>0</v>
      </c>
      <c r="AU81" s="150">
        <v>0</v>
      </c>
    </row>
    <row r="82" spans="2:47" ht="18" customHeight="1">
      <c r="B82" s="83">
        <v>20</v>
      </c>
      <c r="C82" s="140" t="e">
        <f t="shared" ca="1" si="40"/>
        <v>#DIV/0!</v>
      </c>
      <c r="D82" s="140">
        <f t="shared" ca="1" si="41"/>
        <v>0</v>
      </c>
      <c r="E82" s="141" t="e">
        <f t="shared" ca="1" si="29"/>
        <v>#DIV/0!</v>
      </c>
      <c r="F82" s="142" t="e">
        <f t="shared" ca="1" si="42"/>
        <v>#N/A</v>
      </c>
      <c r="G82" s="140">
        <f t="shared" si="30"/>
        <v>0</v>
      </c>
      <c r="H82" s="140" t="e">
        <f ca="1">불안정성!T23</f>
        <v>#N/A</v>
      </c>
      <c r="I82" s="142" t="e">
        <f>불안정성!V24</f>
        <v>#DIV/0!</v>
      </c>
      <c r="J82" s="140">
        <f t="shared" si="31"/>
        <v>0</v>
      </c>
      <c r="K82" s="140">
        <f t="shared" si="32"/>
        <v>0</v>
      </c>
      <c r="L82" s="135">
        <f t="shared" si="43"/>
        <v>0</v>
      </c>
      <c r="M82" s="135">
        <f t="shared" si="33"/>
        <v>0</v>
      </c>
      <c r="N82" s="135">
        <f t="shared" ca="1" si="44"/>
        <v>0</v>
      </c>
      <c r="O82" s="135">
        <v>0</v>
      </c>
      <c r="P82" s="142">
        <f t="shared" ca="1" si="45"/>
        <v>0</v>
      </c>
      <c r="Q82" s="141" t="e">
        <f t="shared" ca="1" si="34"/>
        <v>#N/A</v>
      </c>
      <c r="R82" s="143" t="e">
        <f t="shared" ca="1" si="35"/>
        <v>#DIV/0!</v>
      </c>
      <c r="S82" s="83" t="e">
        <f t="shared" ca="1" si="46"/>
        <v>#DIV/0!</v>
      </c>
      <c r="T82" s="83">
        <f t="shared" ca="1" si="36"/>
        <v>2</v>
      </c>
      <c r="U82" s="144" t="e">
        <f t="shared" ca="1" si="47"/>
        <v>#DIV/0!</v>
      </c>
      <c r="V82" s="83">
        <f>Mass_2_1!J24</f>
        <v>0</v>
      </c>
      <c r="W82" s="83">
        <f>Mass_2_1!L24</f>
        <v>0</v>
      </c>
      <c r="X82" s="158" t="e">
        <f t="shared" ca="1" si="48"/>
        <v>#N/A</v>
      </c>
      <c r="Y82" s="170" t="e">
        <f t="shared" ca="1" si="49"/>
        <v>#N/A</v>
      </c>
      <c r="Z82" s="169" t="e">
        <f t="shared" ca="1" si="50"/>
        <v>#DIV/0!</v>
      </c>
      <c r="AA82" s="171">
        <f t="shared" ca="1" si="51"/>
        <v>0</v>
      </c>
      <c r="AB82" s="107">
        <f t="shared" ca="1" si="52"/>
        <v>0</v>
      </c>
      <c r="AD82" s="83">
        <f t="shared" ca="1" si="37"/>
        <v>1E-3</v>
      </c>
      <c r="AE82" s="83" t="e">
        <f t="shared" ca="1" si="38"/>
        <v>#N/A</v>
      </c>
      <c r="AF82" s="83" t="e">
        <f t="shared" ca="1" si="53"/>
        <v>#N/A</v>
      </c>
      <c r="AG82" s="83" t="e">
        <f t="shared" ca="1" si="54"/>
        <v>#N/A</v>
      </c>
      <c r="AH82" s="155">
        <f t="shared" ca="1" si="39"/>
        <v>0</v>
      </c>
      <c r="AI82" s="155">
        <f t="shared" ca="1" si="55"/>
        <v>0</v>
      </c>
      <c r="AN82" s="150" t="s">
        <v>204</v>
      </c>
      <c r="AO82" s="150">
        <v>0.05</v>
      </c>
      <c r="AP82" s="150">
        <v>0.04</v>
      </c>
      <c r="AQ82" s="150">
        <v>0.12</v>
      </c>
      <c r="AR82" s="150">
        <v>0.4</v>
      </c>
      <c r="AS82" s="150">
        <v>0</v>
      </c>
      <c r="AT82" s="150">
        <v>0</v>
      </c>
      <c r="AU82" s="150">
        <v>0</v>
      </c>
    </row>
    <row r="83" spans="2:47" ht="18" customHeight="1">
      <c r="B83" s="83">
        <v>21</v>
      </c>
      <c r="C83" s="140" t="e">
        <f t="shared" ca="1" si="40"/>
        <v>#DIV/0!</v>
      </c>
      <c r="D83" s="140">
        <f t="shared" ca="1" si="41"/>
        <v>0</v>
      </c>
      <c r="E83" s="141" t="e">
        <f t="shared" ca="1" si="29"/>
        <v>#DIV/0!</v>
      </c>
      <c r="F83" s="142" t="e">
        <f t="shared" ca="1" si="42"/>
        <v>#N/A</v>
      </c>
      <c r="G83" s="140">
        <f t="shared" si="30"/>
        <v>0</v>
      </c>
      <c r="H83" s="140" t="e">
        <f ca="1">불안정성!T24</f>
        <v>#N/A</v>
      </c>
      <c r="I83" s="142" t="e">
        <f>불안정성!V25</f>
        <v>#DIV/0!</v>
      </c>
      <c r="J83" s="140">
        <f t="shared" si="31"/>
        <v>0</v>
      </c>
      <c r="K83" s="140">
        <f t="shared" si="32"/>
        <v>0</v>
      </c>
      <c r="L83" s="135">
        <f t="shared" si="43"/>
        <v>0</v>
      </c>
      <c r="M83" s="135">
        <f t="shared" si="33"/>
        <v>0</v>
      </c>
      <c r="N83" s="135">
        <f t="shared" ca="1" si="44"/>
        <v>0</v>
      </c>
      <c r="O83" s="135">
        <v>0</v>
      </c>
      <c r="P83" s="142">
        <f t="shared" ca="1" si="45"/>
        <v>0</v>
      </c>
      <c r="Q83" s="141" t="e">
        <f t="shared" ca="1" si="34"/>
        <v>#N/A</v>
      </c>
      <c r="R83" s="143" t="e">
        <f t="shared" ca="1" si="35"/>
        <v>#DIV/0!</v>
      </c>
      <c r="S83" s="83" t="e">
        <f t="shared" ca="1" si="46"/>
        <v>#DIV/0!</v>
      </c>
      <c r="T83" s="83">
        <f t="shared" ca="1" si="36"/>
        <v>2</v>
      </c>
      <c r="U83" s="144" t="e">
        <f t="shared" ca="1" si="47"/>
        <v>#DIV/0!</v>
      </c>
      <c r="V83" s="83">
        <f>Mass_2_1!J25</f>
        <v>0</v>
      </c>
      <c r="W83" s="83">
        <f>Mass_2_1!L25</f>
        <v>0</v>
      </c>
      <c r="X83" s="158" t="e">
        <f t="shared" ca="1" si="48"/>
        <v>#N/A</v>
      </c>
      <c r="Y83" s="170" t="e">
        <f t="shared" ca="1" si="49"/>
        <v>#N/A</v>
      </c>
      <c r="Z83" s="169" t="e">
        <f t="shared" ca="1" si="50"/>
        <v>#DIV/0!</v>
      </c>
      <c r="AA83" s="171">
        <f t="shared" ca="1" si="51"/>
        <v>0</v>
      </c>
      <c r="AB83" s="107">
        <f t="shared" ca="1" si="52"/>
        <v>0</v>
      </c>
      <c r="AD83" s="83">
        <f t="shared" ca="1" si="37"/>
        <v>1E-3</v>
      </c>
      <c r="AE83" s="83" t="e">
        <f t="shared" ca="1" si="38"/>
        <v>#N/A</v>
      </c>
      <c r="AF83" s="83" t="e">
        <f t="shared" ca="1" si="53"/>
        <v>#N/A</v>
      </c>
      <c r="AG83" s="83" t="e">
        <f t="shared" ca="1" si="54"/>
        <v>#N/A</v>
      </c>
      <c r="AH83" s="155">
        <f t="shared" ca="1" si="39"/>
        <v>0</v>
      </c>
      <c r="AI83" s="155">
        <f t="shared" ca="1" si="55"/>
        <v>0</v>
      </c>
      <c r="AN83" s="150" t="s">
        <v>205</v>
      </c>
      <c r="AO83" s="150">
        <v>0.02</v>
      </c>
      <c r="AP83" s="150">
        <v>0.03</v>
      </c>
      <c r="AQ83" s="152">
        <v>0.1</v>
      </c>
      <c r="AR83" s="150">
        <v>0.3</v>
      </c>
      <c r="AS83" s="150">
        <v>0</v>
      </c>
      <c r="AT83" s="150">
        <v>0</v>
      </c>
      <c r="AU83" s="150">
        <v>0</v>
      </c>
    </row>
    <row r="84" spans="2:47" ht="18" customHeight="1">
      <c r="B84" s="83">
        <v>22</v>
      </c>
      <c r="C84" s="140" t="e">
        <f t="shared" ca="1" si="40"/>
        <v>#DIV/0!</v>
      </c>
      <c r="D84" s="140">
        <f t="shared" ca="1" si="41"/>
        <v>0</v>
      </c>
      <c r="E84" s="141" t="e">
        <f t="shared" ca="1" si="29"/>
        <v>#DIV/0!</v>
      </c>
      <c r="F84" s="142" t="e">
        <f t="shared" ca="1" si="42"/>
        <v>#N/A</v>
      </c>
      <c r="G84" s="140">
        <f t="shared" si="30"/>
        <v>0</v>
      </c>
      <c r="H84" s="140" t="e">
        <f ca="1">불안정성!T25</f>
        <v>#N/A</v>
      </c>
      <c r="I84" s="142" t="e">
        <f>불안정성!V26</f>
        <v>#DIV/0!</v>
      </c>
      <c r="J84" s="140">
        <f t="shared" si="31"/>
        <v>0</v>
      </c>
      <c r="K84" s="140">
        <f t="shared" si="32"/>
        <v>0</v>
      </c>
      <c r="L84" s="135">
        <f t="shared" si="43"/>
        <v>0</v>
      </c>
      <c r="M84" s="135">
        <f t="shared" si="33"/>
        <v>0</v>
      </c>
      <c r="N84" s="135">
        <f t="shared" ca="1" si="44"/>
        <v>0</v>
      </c>
      <c r="O84" s="135">
        <v>0</v>
      </c>
      <c r="P84" s="142">
        <f t="shared" ca="1" si="45"/>
        <v>0</v>
      </c>
      <c r="Q84" s="141" t="e">
        <f t="shared" ca="1" si="34"/>
        <v>#N/A</v>
      </c>
      <c r="R84" s="143" t="e">
        <f t="shared" ca="1" si="35"/>
        <v>#DIV/0!</v>
      </c>
      <c r="S84" s="83" t="e">
        <f t="shared" ca="1" si="46"/>
        <v>#DIV/0!</v>
      </c>
      <c r="T84" s="83">
        <f t="shared" ca="1" si="36"/>
        <v>2</v>
      </c>
      <c r="U84" s="144" t="e">
        <f t="shared" ca="1" si="47"/>
        <v>#DIV/0!</v>
      </c>
      <c r="V84" s="83">
        <f>Mass_2_1!J26</f>
        <v>0</v>
      </c>
      <c r="W84" s="83">
        <f>Mass_2_1!L26</f>
        <v>0</v>
      </c>
      <c r="X84" s="158" t="e">
        <f t="shared" ca="1" si="48"/>
        <v>#N/A</v>
      </c>
      <c r="Y84" s="170" t="e">
        <f t="shared" ca="1" si="49"/>
        <v>#N/A</v>
      </c>
      <c r="Z84" s="169" t="e">
        <f t="shared" ca="1" si="50"/>
        <v>#DIV/0!</v>
      </c>
      <c r="AA84" s="171">
        <f t="shared" ca="1" si="51"/>
        <v>0</v>
      </c>
      <c r="AB84" s="107">
        <f t="shared" ca="1" si="52"/>
        <v>0</v>
      </c>
      <c r="AD84" s="83">
        <f t="shared" ca="1" si="37"/>
        <v>1E-3</v>
      </c>
      <c r="AE84" s="83" t="e">
        <f t="shared" ca="1" si="38"/>
        <v>#N/A</v>
      </c>
      <c r="AF84" s="83" t="e">
        <f t="shared" ca="1" si="53"/>
        <v>#N/A</v>
      </c>
      <c r="AG84" s="83" t="e">
        <f t="shared" ca="1" si="54"/>
        <v>#N/A</v>
      </c>
      <c r="AH84" s="155">
        <f t="shared" ca="1" si="39"/>
        <v>0</v>
      </c>
      <c r="AI84" s="155">
        <f t="shared" ca="1" si="55"/>
        <v>0</v>
      </c>
      <c r="AN84" s="150" t="s">
        <v>206</v>
      </c>
      <c r="AO84" s="150">
        <v>0.01</v>
      </c>
      <c r="AP84" s="150">
        <v>2.5000000000000001E-2</v>
      </c>
      <c r="AQ84" s="150">
        <v>0.08</v>
      </c>
      <c r="AR84" s="150">
        <v>0.25</v>
      </c>
      <c r="AS84" s="150">
        <v>0</v>
      </c>
      <c r="AT84" s="150">
        <v>0</v>
      </c>
      <c r="AU84" s="150">
        <v>0</v>
      </c>
    </row>
    <row r="85" spans="2:47" ht="18" customHeight="1">
      <c r="B85" s="83">
        <v>23</v>
      </c>
      <c r="C85" s="140" t="e">
        <f t="shared" ca="1" si="40"/>
        <v>#DIV/0!</v>
      </c>
      <c r="D85" s="140">
        <f t="shared" ca="1" si="41"/>
        <v>0</v>
      </c>
      <c r="E85" s="141" t="e">
        <f t="shared" ca="1" si="29"/>
        <v>#DIV/0!</v>
      </c>
      <c r="F85" s="142" t="e">
        <f t="shared" ca="1" si="42"/>
        <v>#N/A</v>
      </c>
      <c r="G85" s="140">
        <f t="shared" si="30"/>
        <v>0</v>
      </c>
      <c r="H85" s="140" t="e">
        <f ca="1">불안정성!T26</f>
        <v>#N/A</v>
      </c>
      <c r="I85" s="142" t="e">
        <f>불안정성!V27</f>
        <v>#DIV/0!</v>
      </c>
      <c r="J85" s="140">
        <f t="shared" si="31"/>
        <v>0</v>
      </c>
      <c r="K85" s="140">
        <f t="shared" si="32"/>
        <v>0</v>
      </c>
      <c r="L85" s="135">
        <f t="shared" si="43"/>
        <v>0</v>
      </c>
      <c r="M85" s="135">
        <f t="shared" si="33"/>
        <v>0</v>
      </c>
      <c r="N85" s="135">
        <f t="shared" ca="1" si="44"/>
        <v>0</v>
      </c>
      <c r="O85" s="135">
        <v>0</v>
      </c>
      <c r="P85" s="142">
        <f t="shared" ca="1" si="45"/>
        <v>0</v>
      </c>
      <c r="Q85" s="141" t="e">
        <f t="shared" ca="1" si="34"/>
        <v>#N/A</v>
      </c>
      <c r="R85" s="143" t="e">
        <f t="shared" ca="1" si="35"/>
        <v>#DIV/0!</v>
      </c>
      <c r="S85" s="83" t="e">
        <f t="shared" ca="1" si="46"/>
        <v>#DIV/0!</v>
      </c>
      <c r="T85" s="83">
        <f t="shared" ca="1" si="36"/>
        <v>2</v>
      </c>
      <c r="U85" s="144" t="e">
        <f t="shared" ca="1" si="47"/>
        <v>#DIV/0!</v>
      </c>
      <c r="V85" s="83">
        <f>Mass_2_1!J27</f>
        <v>0</v>
      </c>
      <c r="W85" s="83">
        <f>Mass_2_1!L27</f>
        <v>0</v>
      </c>
      <c r="X85" s="158" t="e">
        <f t="shared" ca="1" si="48"/>
        <v>#N/A</v>
      </c>
      <c r="Y85" s="170" t="e">
        <f t="shared" ca="1" si="49"/>
        <v>#N/A</v>
      </c>
      <c r="Z85" s="169" t="e">
        <f t="shared" ca="1" si="50"/>
        <v>#DIV/0!</v>
      </c>
      <c r="AA85" s="171">
        <f t="shared" ca="1" si="51"/>
        <v>0</v>
      </c>
      <c r="AB85" s="107">
        <f t="shared" ca="1" si="52"/>
        <v>0</v>
      </c>
      <c r="AD85" s="83">
        <f t="shared" ca="1" si="37"/>
        <v>1E-3</v>
      </c>
      <c r="AE85" s="83" t="e">
        <f t="shared" ca="1" si="38"/>
        <v>#N/A</v>
      </c>
      <c r="AF85" s="83" t="e">
        <f t="shared" ca="1" si="53"/>
        <v>#N/A</v>
      </c>
      <c r="AG85" s="83" t="e">
        <f t="shared" ca="1" si="54"/>
        <v>#N/A</v>
      </c>
      <c r="AH85" s="155">
        <f t="shared" ca="1" si="39"/>
        <v>0</v>
      </c>
      <c r="AI85" s="155">
        <f t="shared" ca="1" si="55"/>
        <v>0</v>
      </c>
      <c r="AN85" s="150" t="s">
        <v>207</v>
      </c>
      <c r="AO85" s="150">
        <v>5.0000000000000001E-3</v>
      </c>
      <c r="AP85" s="150">
        <v>0.02</v>
      </c>
      <c r="AQ85" s="150">
        <v>0.06</v>
      </c>
      <c r="AR85" s="150">
        <v>0.2</v>
      </c>
      <c r="AS85" s="150">
        <v>0</v>
      </c>
      <c r="AT85" s="150">
        <v>0</v>
      </c>
      <c r="AU85" s="150">
        <v>0</v>
      </c>
    </row>
    <row r="86" spans="2:47" ht="18" customHeight="1">
      <c r="B86" s="83">
        <v>24</v>
      </c>
      <c r="C86" s="140" t="e">
        <f t="shared" ca="1" si="40"/>
        <v>#DIV/0!</v>
      </c>
      <c r="D86" s="140">
        <f t="shared" ca="1" si="41"/>
        <v>0</v>
      </c>
      <c r="E86" s="141" t="e">
        <f t="shared" ca="1" si="29"/>
        <v>#DIV/0!</v>
      </c>
      <c r="F86" s="142" t="e">
        <f t="shared" ca="1" si="42"/>
        <v>#N/A</v>
      </c>
      <c r="G86" s="140">
        <f t="shared" si="30"/>
        <v>0</v>
      </c>
      <c r="H86" s="140" t="e">
        <f ca="1">불안정성!T27</f>
        <v>#N/A</v>
      </c>
      <c r="I86" s="142" t="e">
        <f>불안정성!V28</f>
        <v>#DIV/0!</v>
      </c>
      <c r="J86" s="140">
        <f t="shared" si="31"/>
        <v>0</v>
      </c>
      <c r="K86" s="140">
        <f t="shared" si="32"/>
        <v>0</v>
      </c>
      <c r="L86" s="135">
        <f t="shared" si="43"/>
        <v>0</v>
      </c>
      <c r="M86" s="135">
        <f t="shared" si="33"/>
        <v>0</v>
      </c>
      <c r="N86" s="135">
        <f t="shared" ca="1" si="44"/>
        <v>0</v>
      </c>
      <c r="O86" s="135">
        <v>0</v>
      </c>
      <c r="P86" s="142">
        <f t="shared" ca="1" si="45"/>
        <v>0</v>
      </c>
      <c r="Q86" s="141" t="e">
        <f t="shared" ca="1" si="34"/>
        <v>#N/A</v>
      </c>
      <c r="R86" s="143" t="e">
        <f t="shared" ca="1" si="35"/>
        <v>#DIV/0!</v>
      </c>
      <c r="S86" s="83" t="e">
        <f t="shared" ca="1" si="46"/>
        <v>#DIV/0!</v>
      </c>
      <c r="T86" s="83">
        <f t="shared" ca="1" si="36"/>
        <v>2</v>
      </c>
      <c r="U86" s="144" t="e">
        <f t="shared" ca="1" si="47"/>
        <v>#DIV/0!</v>
      </c>
      <c r="V86" s="83">
        <f>Mass_2_1!J28</f>
        <v>0</v>
      </c>
      <c r="W86" s="83">
        <f>Mass_2_1!L28</f>
        <v>0</v>
      </c>
      <c r="X86" s="158" t="e">
        <f t="shared" ca="1" si="48"/>
        <v>#N/A</v>
      </c>
      <c r="Y86" s="170" t="e">
        <f t="shared" ca="1" si="49"/>
        <v>#N/A</v>
      </c>
      <c r="Z86" s="169" t="e">
        <f t="shared" ca="1" si="50"/>
        <v>#DIV/0!</v>
      </c>
      <c r="AA86" s="171">
        <f t="shared" ca="1" si="51"/>
        <v>0</v>
      </c>
      <c r="AB86" s="107">
        <f t="shared" ca="1" si="52"/>
        <v>0</v>
      </c>
      <c r="AD86" s="83">
        <f t="shared" ca="1" si="37"/>
        <v>1E-3</v>
      </c>
      <c r="AE86" s="83" t="e">
        <f t="shared" ca="1" si="38"/>
        <v>#N/A</v>
      </c>
      <c r="AF86" s="83" t="e">
        <f t="shared" ca="1" si="53"/>
        <v>#N/A</v>
      </c>
      <c r="AG86" s="83" t="e">
        <f t="shared" ca="1" si="54"/>
        <v>#N/A</v>
      </c>
      <c r="AH86" s="155">
        <f t="shared" ca="1" si="39"/>
        <v>0</v>
      </c>
      <c r="AI86" s="155">
        <f t="shared" ca="1" si="55"/>
        <v>0</v>
      </c>
      <c r="AN86" s="150" t="s">
        <v>208</v>
      </c>
      <c r="AO86" s="150">
        <v>2E-3</v>
      </c>
      <c r="AP86" s="150">
        <v>0.02</v>
      </c>
      <c r="AQ86" s="150">
        <v>0.06</v>
      </c>
      <c r="AR86" s="150">
        <v>0.2</v>
      </c>
      <c r="AS86" s="150">
        <v>0</v>
      </c>
      <c r="AT86" s="150">
        <v>0</v>
      </c>
      <c r="AU86" s="150">
        <v>0</v>
      </c>
    </row>
    <row r="87" spans="2:47" ht="18" customHeight="1">
      <c r="B87" s="83">
        <v>25</v>
      </c>
      <c r="C87" s="140" t="e">
        <f t="shared" ca="1" si="40"/>
        <v>#DIV/0!</v>
      </c>
      <c r="D87" s="140">
        <f t="shared" ca="1" si="41"/>
        <v>0</v>
      </c>
      <c r="E87" s="141" t="e">
        <f t="shared" ca="1" si="29"/>
        <v>#DIV/0!</v>
      </c>
      <c r="F87" s="142" t="e">
        <f t="shared" ca="1" si="42"/>
        <v>#N/A</v>
      </c>
      <c r="G87" s="140">
        <f t="shared" si="30"/>
        <v>0</v>
      </c>
      <c r="H87" s="140" t="e">
        <f ca="1">불안정성!T28</f>
        <v>#N/A</v>
      </c>
      <c r="I87" s="142" t="e">
        <f>불안정성!V29</f>
        <v>#DIV/0!</v>
      </c>
      <c r="J87" s="140">
        <f t="shared" si="31"/>
        <v>0</v>
      </c>
      <c r="K87" s="140">
        <f t="shared" si="32"/>
        <v>0</v>
      </c>
      <c r="L87" s="135">
        <f t="shared" si="43"/>
        <v>0</v>
      </c>
      <c r="M87" s="135">
        <f t="shared" si="33"/>
        <v>0</v>
      </c>
      <c r="N87" s="135">
        <f t="shared" ca="1" si="44"/>
        <v>0</v>
      </c>
      <c r="O87" s="135">
        <v>0</v>
      </c>
      <c r="P87" s="142">
        <f t="shared" ca="1" si="45"/>
        <v>0</v>
      </c>
      <c r="Q87" s="141" t="e">
        <f t="shared" ca="1" si="34"/>
        <v>#N/A</v>
      </c>
      <c r="R87" s="143" t="e">
        <f t="shared" ca="1" si="35"/>
        <v>#DIV/0!</v>
      </c>
      <c r="S87" s="83" t="e">
        <f t="shared" ca="1" si="46"/>
        <v>#DIV/0!</v>
      </c>
      <c r="T87" s="83">
        <f t="shared" ca="1" si="36"/>
        <v>2</v>
      </c>
      <c r="U87" s="144" t="e">
        <f t="shared" ca="1" si="47"/>
        <v>#DIV/0!</v>
      </c>
      <c r="V87" s="83">
        <f>Mass_2_1!J29</f>
        <v>0</v>
      </c>
      <c r="W87" s="83">
        <f>Mass_2_1!L29</f>
        <v>0</v>
      </c>
      <c r="X87" s="158" t="e">
        <f t="shared" ca="1" si="48"/>
        <v>#N/A</v>
      </c>
      <c r="Y87" s="170" t="e">
        <f t="shared" ca="1" si="49"/>
        <v>#N/A</v>
      </c>
      <c r="Z87" s="169" t="e">
        <f t="shared" ca="1" si="50"/>
        <v>#DIV/0!</v>
      </c>
      <c r="AA87" s="171">
        <f t="shared" ca="1" si="51"/>
        <v>0</v>
      </c>
      <c r="AB87" s="107">
        <f t="shared" ca="1" si="52"/>
        <v>0</v>
      </c>
      <c r="AD87" s="83">
        <f t="shared" ca="1" si="37"/>
        <v>1E-3</v>
      </c>
      <c r="AE87" s="83" t="e">
        <f t="shared" ca="1" si="38"/>
        <v>#N/A</v>
      </c>
      <c r="AF87" s="83" t="e">
        <f t="shared" ca="1" si="53"/>
        <v>#N/A</v>
      </c>
      <c r="AG87" s="83" t="e">
        <f t="shared" ca="1" si="54"/>
        <v>#N/A</v>
      </c>
      <c r="AH87" s="155">
        <f t="shared" ca="1" si="39"/>
        <v>0</v>
      </c>
      <c r="AI87" s="155">
        <f t="shared" ca="1" si="55"/>
        <v>0</v>
      </c>
      <c r="AN87" s="150" t="s">
        <v>209</v>
      </c>
      <c r="AO87" s="150">
        <v>1E-3</v>
      </c>
      <c r="AP87" s="150">
        <v>0.02</v>
      </c>
      <c r="AQ87" s="150">
        <v>0.06</v>
      </c>
      <c r="AR87" s="150">
        <v>0.2</v>
      </c>
      <c r="AS87" s="150">
        <v>0</v>
      </c>
      <c r="AT87" s="150">
        <v>0</v>
      </c>
      <c r="AU87" s="150">
        <v>0</v>
      </c>
    </row>
    <row r="88" spans="2:47" ht="18" customHeight="1">
      <c r="B88" s="83">
        <v>26</v>
      </c>
      <c r="C88" s="140" t="e">
        <f t="shared" ca="1" si="40"/>
        <v>#DIV/0!</v>
      </c>
      <c r="D88" s="140">
        <f t="shared" ca="1" si="41"/>
        <v>0</v>
      </c>
      <c r="E88" s="141" t="e">
        <f t="shared" ca="1" si="29"/>
        <v>#DIV/0!</v>
      </c>
      <c r="F88" s="142" t="e">
        <f t="shared" ca="1" si="42"/>
        <v>#N/A</v>
      </c>
      <c r="G88" s="140">
        <f t="shared" si="30"/>
        <v>0</v>
      </c>
      <c r="H88" s="140" t="e">
        <f ca="1">불안정성!T29</f>
        <v>#N/A</v>
      </c>
      <c r="I88" s="142" t="e">
        <f>불안정성!V30</f>
        <v>#DIV/0!</v>
      </c>
      <c r="J88" s="140">
        <f t="shared" si="31"/>
        <v>0</v>
      </c>
      <c r="K88" s="140">
        <f t="shared" si="32"/>
        <v>0</v>
      </c>
      <c r="L88" s="135">
        <f t="shared" si="43"/>
        <v>0</v>
      </c>
      <c r="M88" s="135">
        <f t="shared" si="33"/>
        <v>0</v>
      </c>
      <c r="N88" s="135">
        <f t="shared" ca="1" si="44"/>
        <v>0</v>
      </c>
      <c r="O88" s="135">
        <v>0</v>
      </c>
      <c r="P88" s="142">
        <f t="shared" ca="1" si="45"/>
        <v>0</v>
      </c>
      <c r="Q88" s="141" t="e">
        <f t="shared" ca="1" si="34"/>
        <v>#N/A</v>
      </c>
      <c r="R88" s="143" t="e">
        <f t="shared" ca="1" si="35"/>
        <v>#DIV/0!</v>
      </c>
      <c r="S88" s="83" t="e">
        <f t="shared" ca="1" si="46"/>
        <v>#DIV/0!</v>
      </c>
      <c r="T88" s="83">
        <f t="shared" ca="1" si="36"/>
        <v>2</v>
      </c>
      <c r="U88" s="144" t="e">
        <f t="shared" ca="1" si="47"/>
        <v>#DIV/0!</v>
      </c>
      <c r="V88" s="83">
        <f>Mass_2_1!J30</f>
        <v>0</v>
      </c>
      <c r="W88" s="83">
        <f>Mass_2_1!L30</f>
        <v>0</v>
      </c>
      <c r="X88" s="158" t="e">
        <f t="shared" ca="1" si="48"/>
        <v>#N/A</v>
      </c>
      <c r="Y88" s="170" t="e">
        <f t="shared" ca="1" si="49"/>
        <v>#N/A</v>
      </c>
      <c r="Z88" s="169" t="e">
        <f t="shared" ca="1" si="50"/>
        <v>#DIV/0!</v>
      </c>
      <c r="AA88" s="171">
        <f t="shared" ca="1" si="51"/>
        <v>0</v>
      </c>
      <c r="AB88" s="107">
        <f t="shared" ca="1" si="52"/>
        <v>0</v>
      </c>
      <c r="AD88" s="83">
        <f t="shared" ca="1" si="37"/>
        <v>1E-3</v>
      </c>
      <c r="AE88" s="83" t="e">
        <f t="shared" ca="1" si="38"/>
        <v>#N/A</v>
      </c>
      <c r="AF88" s="83" t="e">
        <f t="shared" ca="1" si="53"/>
        <v>#N/A</v>
      </c>
      <c r="AG88" s="83" t="e">
        <f t="shared" ca="1" si="54"/>
        <v>#N/A</v>
      </c>
      <c r="AH88" s="155">
        <f t="shared" ca="1" si="39"/>
        <v>0</v>
      </c>
      <c r="AI88" s="155">
        <f t="shared" ca="1" si="55"/>
        <v>0</v>
      </c>
      <c r="AO88" s="109"/>
    </row>
    <row r="89" spans="2:47" ht="18" customHeight="1">
      <c r="B89" s="83">
        <v>27</v>
      </c>
      <c r="C89" s="140" t="e">
        <f t="shared" ca="1" si="40"/>
        <v>#DIV/0!</v>
      </c>
      <c r="D89" s="140">
        <f t="shared" ca="1" si="41"/>
        <v>0</v>
      </c>
      <c r="E89" s="141" t="e">
        <f t="shared" ca="1" si="29"/>
        <v>#DIV/0!</v>
      </c>
      <c r="F89" s="142" t="e">
        <f t="shared" ca="1" si="42"/>
        <v>#N/A</v>
      </c>
      <c r="G89" s="140">
        <f t="shared" si="30"/>
        <v>0</v>
      </c>
      <c r="H89" s="140" t="e">
        <f ca="1">불안정성!T30</f>
        <v>#N/A</v>
      </c>
      <c r="I89" s="142" t="e">
        <f>불안정성!V31</f>
        <v>#DIV/0!</v>
      </c>
      <c r="J89" s="140">
        <f t="shared" si="31"/>
        <v>0</v>
      </c>
      <c r="K89" s="140">
        <f t="shared" si="32"/>
        <v>0</v>
      </c>
      <c r="L89" s="135">
        <f t="shared" si="43"/>
        <v>0</v>
      </c>
      <c r="M89" s="135">
        <f t="shared" si="33"/>
        <v>0</v>
      </c>
      <c r="N89" s="135">
        <f t="shared" ca="1" si="44"/>
        <v>0</v>
      </c>
      <c r="O89" s="135">
        <v>0</v>
      </c>
      <c r="P89" s="142">
        <f t="shared" ca="1" si="45"/>
        <v>0</v>
      </c>
      <c r="Q89" s="141" t="e">
        <f t="shared" ca="1" si="34"/>
        <v>#N/A</v>
      </c>
      <c r="R89" s="143" t="e">
        <f t="shared" ca="1" si="35"/>
        <v>#DIV/0!</v>
      </c>
      <c r="S89" s="83" t="e">
        <f t="shared" ca="1" si="46"/>
        <v>#DIV/0!</v>
      </c>
      <c r="T89" s="83">
        <f t="shared" ca="1" si="36"/>
        <v>2</v>
      </c>
      <c r="U89" s="144" t="e">
        <f t="shared" ca="1" si="47"/>
        <v>#DIV/0!</v>
      </c>
      <c r="V89" s="83">
        <f>Mass_2_1!J31</f>
        <v>0</v>
      </c>
      <c r="W89" s="83">
        <f>Mass_2_1!L31</f>
        <v>0</v>
      </c>
      <c r="X89" s="158" t="e">
        <f t="shared" ca="1" si="48"/>
        <v>#N/A</v>
      </c>
      <c r="Y89" s="170" t="e">
        <f t="shared" ca="1" si="49"/>
        <v>#N/A</v>
      </c>
      <c r="Z89" s="169" t="e">
        <f t="shared" ca="1" si="50"/>
        <v>#DIV/0!</v>
      </c>
      <c r="AA89" s="171">
        <f t="shared" ca="1" si="51"/>
        <v>0</v>
      </c>
      <c r="AB89" s="107">
        <f t="shared" ca="1" si="52"/>
        <v>0</v>
      </c>
      <c r="AD89" s="83">
        <f t="shared" ca="1" si="37"/>
        <v>1E-3</v>
      </c>
      <c r="AE89" s="83" t="e">
        <f t="shared" ca="1" si="38"/>
        <v>#N/A</v>
      </c>
      <c r="AF89" s="83" t="e">
        <f t="shared" ca="1" si="53"/>
        <v>#N/A</v>
      </c>
      <c r="AG89" s="83" t="e">
        <f t="shared" ca="1" si="54"/>
        <v>#N/A</v>
      </c>
      <c r="AH89" s="155">
        <f t="shared" ca="1" si="39"/>
        <v>0</v>
      </c>
      <c r="AI89" s="155">
        <f t="shared" ca="1" si="55"/>
        <v>0</v>
      </c>
      <c r="AO89" s="109"/>
    </row>
    <row r="90" spans="2:47" ht="18" customHeight="1">
      <c r="B90" s="83">
        <v>28</v>
      </c>
      <c r="C90" s="140" t="e">
        <f t="shared" ca="1" si="40"/>
        <v>#DIV/0!</v>
      </c>
      <c r="D90" s="140">
        <f t="shared" ca="1" si="41"/>
        <v>0</v>
      </c>
      <c r="E90" s="141" t="e">
        <f t="shared" ca="1" si="29"/>
        <v>#DIV/0!</v>
      </c>
      <c r="F90" s="142" t="e">
        <f t="shared" ca="1" si="42"/>
        <v>#N/A</v>
      </c>
      <c r="G90" s="140">
        <f t="shared" si="30"/>
        <v>0</v>
      </c>
      <c r="H90" s="140" t="e">
        <f ca="1">불안정성!T31</f>
        <v>#N/A</v>
      </c>
      <c r="I90" s="142" t="e">
        <f>불안정성!V32</f>
        <v>#DIV/0!</v>
      </c>
      <c r="J90" s="140">
        <f t="shared" si="31"/>
        <v>0</v>
      </c>
      <c r="K90" s="140">
        <f t="shared" si="32"/>
        <v>0</v>
      </c>
      <c r="L90" s="135">
        <f t="shared" si="43"/>
        <v>0</v>
      </c>
      <c r="M90" s="135">
        <f t="shared" si="33"/>
        <v>0</v>
      </c>
      <c r="N90" s="135">
        <f t="shared" ca="1" si="44"/>
        <v>0</v>
      </c>
      <c r="O90" s="135">
        <v>0</v>
      </c>
      <c r="P90" s="142">
        <f t="shared" ca="1" si="45"/>
        <v>0</v>
      </c>
      <c r="Q90" s="141" t="e">
        <f t="shared" ca="1" si="34"/>
        <v>#N/A</v>
      </c>
      <c r="R90" s="143" t="e">
        <f t="shared" ca="1" si="35"/>
        <v>#DIV/0!</v>
      </c>
      <c r="S90" s="83" t="e">
        <f t="shared" ca="1" si="46"/>
        <v>#DIV/0!</v>
      </c>
      <c r="T90" s="83">
        <f t="shared" ca="1" si="36"/>
        <v>2</v>
      </c>
      <c r="U90" s="144" t="e">
        <f t="shared" ca="1" si="47"/>
        <v>#DIV/0!</v>
      </c>
      <c r="V90" s="83">
        <f>Mass_2_1!J32</f>
        <v>0</v>
      </c>
      <c r="W90" s="83">
        <f>Mass_2_1!L32</f>
        <v>0</v>
      </c>
      <c r="X90" s="158" t="e">
        <f t="shared" ca="1" si="48"/>
        <v>#N/A</v>
      </c>
      <c r="Y90" s="170" t="e">
        <f t="shared" ca="1" si="49"/>
        <v>#N/A</v>
      </c>
      <c r="Z90" s="169" t="e">
        <f t="shared" ca="1" si="50"/>
        <v>#DIV/0!</v>
      </c>
      <c r="AA90" s="171">
        <f t="shared" ca="1" si="51"/>
        <v>0</v>
      </c>
      <c r="AB90" s="107">
        <f t="shared" ca="1" si="52"/>
        <v>0</v>
      </c>
      <c r="AD90" s="83">
        <f t="shared" ca="1" si="37"/>
        <v>1E-3</v>
      </c>
      <c r="AE90" s="83" t="e">
        <f t="shared" ca="1" si="38"/>
        <v>#N/A</v>
      </c>
      <c r="AF90" s="83" t="e">
        <f t="shared" ca="1" si="53"/>
        <v>#N/A</v>
      </c>
      <c r="AG90" s="83" t="e">
        <f t="shared" ca="1" si="54"/>
        <v>#N/A</v>
      </c>
      <c r="AH90" s="155">
        <f t="shared" ca="1" si="39"/>
        <v>0</v>
      </c>
      <c r="AI90" s="155">
        <f t="shared" ca="1" si="55"/>
        <v>0</v>
      </c>
      <c r="AO90" s="109"/>
    </row>
    <row r="91" spans="2:47" ht="18" customHeight="1">
      <c r="B91" s="83">
        <v>29</v>
      </c>
      <c r="C91" s="140" t="e">
        <f t="shared" ca="1" si="40"/>
        <v>#DIV/0!</v>
      </c>
      <c r="D91" s="140">
        <f t="shared" ca="1" si="41"/>
        <v>0</v>
      </c>
      <c r="E91" s="141" t="e">
        <f t="shared" ca="1" si="29"/>
        <v>#DIV/0!</v>
      </c>
      <c r="F91" s="142" t="e">
        <f t="shared" ca="1" si="42"/>
        <v>#N/A</v>
      </c>
      <c r="G91" s="140">
        <f t="shared" si="30"/>
        <v>0</v>
      </c>
      <c r="H91" s="140" t="e">
        <f ca="1">불안정성!T32</f>
        <v>#N/A</v>
      </c>
      <c r="I91" s="142" t="e">
        <f>불안정성!V33</f>
        <v>#DIV/0!</v>
      </c>
      <c r="J91" s="140">
        <f t="shared" si="31"/>
        <v>0</v>
      </c>
      <c r="K91" s="140">
        <f t="shared" si="32"/>
        <v>0</v>
      </c>
      <c r="L91" s="135">
        <f t="shared" si="43"/>
        <v>0</v>
      </c>
      <c r="M91" s="135">
        <f t="shared" si="33"/>
        <v>0</v>
      </c>
      <c r="N91" s="135">
        <f t="shared" ca="1" si="44"/>
        <v>0</v>
      </c>
      <c r="O91" s="135">
        <v>0</v>
      </c>
      <c r="P91" s="142">
        <f t="shared" ca="1" si="45"/>
        <v>0</v>
      </c>
      <c r="Q91" s="141" t="e">
        <f t="shared" ca="1" si="34"/>
        <v>#N/A</v>
      </c>
      <c r="R91" s="143" t="e">
        <f t="shared" ca="1" si="35"/>
        <v>#DIV/0!</v>
      </c>
      <c r="S91" s="83" t="e">
        <f t="shared" ca="1" si="46"/>
        <v>#DIV/0!</v>
      </c>
      <c r="T91" s="83">
        <f t="shared" ca="1" si="36"/>
        <v>2</v>
      </c>
      <c r="U91" s="144" t="e">
        <f t="shared" ca="1" si="47"/>
        <v>#DIV/0!</v>
      </c>
      <c r="V91" s="83">
        <f>Mass_2_1!J33</f>
        <v>0</v>
      </c>
      <c r="W91" s="83">
        <f>Mass_2_1!L33</f>
        <v>0</v>
      </c>
      <c r="X91" s="158" t="e">
        <f t="shared" ca="1" si="48"/>
        <v>#N/A</v>
      </c>
      <c r="Y91" s="170" t="e">
        <f t="shared" ca="1" si="49"/>
        <v>#N/A</v>
      </c>
      <c r="Z91" s="169" t="e">
        <f t="shared" ca="1" si="50"/>
        <v>#DIV/0!</v>
      </c>
      <c r="AA91" s="171">
        <f t="shared" ca="1" si="51"/>
        <v>0</v>
      </c>
      <c r="AB91" s="107">
        <f t="shared" ca="1" si="52"/>
        <v>0</v>
      </c>
      <c r="AD91" s="83">
        <f t="shared" ca="1" si="37"/>
        <v>1E-3</v>
      </c>
      <c r="AE91" s="83" t="e">
        <f t="shared" ca="1" si="38"/>
        <v>#N/A</v>
      </c>
      <c r="AF91" s="83" t="e">
        <f t="shared" ca="1" si="53"/>
        <v>#N/A</v>
      </c>
      <c r="AG91" s="83" t="e">
        <f t="shared" ca="1" si="54"/>
        <v>#N/A</v>
      </c>
      <c r="AH91" s="155">
        <f t="shared" ca="1" si="39"/>
        <v>0</v>
      </c>
      <c r="AI91" s="155">
        <f t="shared" ca="1" si="55"/>
        <v>0</v>
      </c>
      <c r="AO91" s="109"/>
    </row>
    <row r="92" spans="2:47" ht="18" customHeight="1">
      <c r="B92" s="83">
        <v>30</v>
      </c>
      <c r="C92" s="140" t="e">
        <f t="shared" ca="1" si="40"/>
        <v>#DIV/0!</v>
      </c>
      <c r="D92" s="140">
        <f t="shared" ca="1" si="41"/>
        <v>0</v>
      </c>
      <c r="E92" s="141" t="e">
        <f t="shared" ca="1" si="29"/>
        <v>#DIV/0!</v>
      </c>
      <c r="F92" s="142" t="e">
        <f t="shared" ca="1" si="42"/>
        <v>#N/A</v>
      </c>
      <c r="G92" s="140">
        <f t="shared" si="30"/>
        <v>0</v>
      </c>
      <c r="H92" s="140" t="e">
        <f ca="1">불안정성!T33</f>
        <v>#N/A</v>
      </c>
      <c r="I92" s="142" t="e">
        <f>불안정성!V34</f>
        <v>#DIV/0!</v>
      </c>
      <c r="J92" s="140">
        <f t="shared" si="31"/>
        <v>0</v>
      </c>
      <c r="K92" s="140">
        <f t="shared" si="32"/>
        <v>0</v>
      </c>
      <c r="L92" s="135">
        <f t="shared" si="43"/>
        <v>0</v>
      </c>
      <c r="M92" s="135">
        <f t="shared" si="33"/>
        <v>0</v>
      </c>
      <c r="N92" s="135">
        <f t="shared" ca="1" si="44"/>
        <v>0</v>
      </c>
      <c r="O92" s="135">
        <v>0</v>
      </c>
      <c r="P92" s="142">
        <f t="shared" ca="1" si="45"/>
        <v>0</v>
      </c>
      <c r="Q92" s="141" t="e">
        <f t="shared" ca="1" si="34"/>
        <v>#N/A</v>
      </c>
      <c r="R92" s="143" t="e">
        <f t="shared" ca="1" si="35"/>
        <v>#DIV/0!</v>
      </c>
      <c r="S92" s="83" t="e">
        <f t="shared" ca="1" si="46"/>
        <v>#DIV/0!</v>
      </c>
      <c r="T92" s="83">
        <f t="shared" ca="1" si="36"/>
        <v>2</v>
      </c>
      <c r="U92" s="144" t="e">
        <f t="shared" ca="1" si="47"/>
        <v>#DIV/0!</v>
      </c>
      <c r="V92" s="83">
        <f>Mass_2_1!J34</f>
        <v>0</v>
      </c>
      <c r="W92" s="83">
        <f>Mass_2_1!L34</f>
        <v>0</v>
      </c>
      <c r="X92" s="158" t="e">
        <f t="shared" ca="1" si="48"/>
        <v>#N/A</v>
      </c>
      <c r="Y92" s="170" t="e">
        <f t="shared" ca="1" si="49"/>
        <v>#N/A</v>
      </c>
      <c r="Z92" s="169" t="e">
        <f t="shared" ca="1" si="50"/>
        <v>#DIV/0!</v>
      </c>
      <c r="AA92" s="171">
        <f t="shared" ca="1" si="51"/>
        <v>0</v>
      </c>
      <c r="AB92" s="107">
        <f t="shared" ca="1" si="52"/>
        <v>0</v>
      </c>
      <c r="AD92" s="83">
        <f t="shared" ca="1" si="37"/>
        <v>1E-3</v>
      </c>
      <c r="AE92" s="83" t="e">
        <f t="shared" ca="1" si="38"/>
        <v>#N/A</v>
      </c>
      <c r="AF92" s="83" t="e">
        <f t="shared" ca="1" si="53"/>
        <v>#N/A</v>
      </c>
      <c r="AG92" s="83" t="e">
        <f t="shared" ca="1" si="54"/>
        <v>#N/A</v>
      </c>
      <c r="AH92" s="155">
        <f t="shared" ca="1" si="39"/>
        <v>0</v>
      </c>
      <c r="AI92" s="155">
        <f t="shared" ca="1" si="55"/>
        <v>0</v>
      </c>
      <c r="AO92" s="109"/>
    </row>
    <row r="93" spans="2:47" ht="18" customHeight="1">
      <c r="B93" s="83">
        <v>31</v>
      </c>
      <c r="C93" s="140" t="e">
        <f t="shared" ca="1" si="40"/>
        <v>#DIV/0!</v>
      </c>
      <c r="D93" s="140">
        <f t="shared" ca="1" si="41"/>
        <v>0</v>
      </c>
      <c r="E93" s="141" t="e">
        <f t="shared" ca="1" si="29"/>
        <v>#DIV/0!</v>
      </c>
      <c r="F93" s="142" t="e">
        <f t="shared" ca="1" si="42"/>
        <v>#N/A</v>
      </c>
      <c r="G93" s="140">
        <f t="shared" si="30"/>
        <v>0</v>
      </c>
      <c r="H93" s="140" t="e">
        <f ca="1">불안정성!T34</f>
        <v>#N/A</v>
      </c>
      <c r="I93" s="142" t="e">
        <f>불안정성!V35</f>
        <v>#DIV/0!</v>
      </c>
      <c r="J93" s="140">
        <f t="shared" si="31"/>
        <v>0</v>
      </c>
      <c r="K93" s="140">
        <f t="shared" si="32"/>
        <v>0</v>
      </c>
      <c r="L93" s="135">
        <f t="shared" si="43"/>
        <v>0</v>
      </c>
      <c r="M93" s="135">
        <f t="shared" si="33"/>
        <v>0</v>
      </c>
      <c r="N93" s="135">
        <f t="shared" ca="1" si="44"/>
        <v>0</v>
      </c>
      <c r="O93" s="135">
        <v>0</v>
      </c>
      <c r="P93" s="142">
        <f t="shared" ca="1" si="45"/>
        <v>0</v>
      </c>
      <c r="Q93" s="141" t="e">
        <f t="shared" ca="1" si="34"/>
        <v>#N/A</v>
      </c>
      <c r="R93" s="143" t="e">
        <f t="shared" ca="1" si="35"/>
        <v>#DIV/0!</v>
      </c>
      <c r="S93" s="83" t="e">
        <f t="shared" ca="1" si="46"/>
        <v>#DIV/0!</v>
      </c>
      <c r="T93" s="83">
        <f t="shared" ca="1" si="36"/>
        <v>2</v>
      </c>
      <c r="U93" s="144" t="e">
        <f t="shared" ca="1" si="47"/>
        <v>#DIV/0!</v>
      </c>
      <c r="V93" s="83">
        <f>Mass_2_1!J35</f>
        <v>0</v>
      </c>
      <c r="W93" s="83">
        <f>Mass_2_1!L35</f>
        <v>0</v>
      </c>
      <c r="X93" s="158" t="e">
        <f t="shared" ca="1" si="48"/>
        <v>#N/A</v>
      </c>
      <c r="Y93" s="170" t="e">
        <f t="shared" ca="1" si="49"/>
        <v>#N/A</v>
      </c>
      <c r="Z93" s="169" t="e">
        <f t="shared" ca="1" si="50"/>
        <v>#DIV/0!</v>
      </c>
      <c r="AA93" s="171">
        <f t="shared" ca="1" si="51"/>
        <v>0</v>
      </c>
      <c r="AB93" s="107">
        <f t="shared" ca="1" si="52"/>
        <v>0</v>
      </c>
      <c r="AD93" s="83">
        <f t="shared" ca="1" si="37"/>
        <v>1E-3</v>
      </c>
      <c r="AE93" s="83" t="e">
        <f t="shared" ca="1" si="38"/>
        <v>#N/A</v>
      </c>
      <c r="AF93" s="83" t="e">
        <f t="shared" ca="1" si="53"/>
        <v>#N/A</v>
      </c>
      <c r="AG93" s="83" t="e">
        <f t="shared" ca="1" si="54"/>
        <v>#N/A</v>
      </c>
      <c r="AH93" s="155">
        <f t="shared" ca="1" si="39"/>
        <v>0</v>
      </c>
      <c r="AI93" s="155">
        <f t="shared" ca="1" si="55"/>
        <v>0</v>
      </c>
      <c r="AO93" s="109"/>
    </row>
    <row r="94" spans="2:47" ht="18" customHeight="1">
      <c r="B94" s="83">
        <v>32</v>
      </c>
      <c r="C94" s="140" t="e">
        <f t="shared" ca="1" si="40"/>
        <v>#DIV/0!</v>
      </c>
      <c r="D94" s="140">
        <f t="shared" ca="1" si="41"/>
        <v>0</v>
      </c>
      <c r="E94" s="141" t="e">
        <f t="shared" ca="1" si="29"/>
        <v>#DIV/0!</v>
      </c>
      <c r="F94" s="142" t="e">
        <f t="shared" ca="1" si="42"/>
        <v>#N/A</v>
      </c>
      <c r="G94" s="140">
        <f t="shared" si="30"/>
        <v>0</v>
      </c>
      <c r="H94" s="140" t="e">
        <f ca="1">불안정성!T35</f>
        <v>#N/A</v>
      </c>
      <c r="I94" s="142" t="e">
        <f>불안정성!V36</f>
        <v>#DIV/0!</v>
      </c>
      <c r="J94" s="140">
        <f t="shared" si="31"/>
        <v>0</v>
      </c>
      <c r="K94" s="140">
        <f t="shared" si="32"/>
        <v>0</v>
      </c>
      <c r="L94" s="135">
        <f t="shared" si="43"/>
        <v>0</v>
      </c>
      <c r="M94" s="135">
        <f t="shared" si="33"/>
        <v>0</v>
      </c>
      <c r="N94" s="135">
        <f t="shared" ca="1" si="44"/>
        <v>0</v>
      </c>
      <c r="O94" s="135">
        <v>0</v>
      </c>
      <c r="P94" s="142">
        <f t="shared" ca="1" si="45"/>
        <v>0</v>
      </c>
      <c r="Q94" s="141" t="e">
        <f t="shared" ca="1" si="34"/>
        <v>#N/A</v>
      </c>
      <c r="R94" s="143" t="e">
        <f t="shared" ca="1" si="35"/>
        <v>#DIV/0!</v>
      </c>
      <c r="S94" s="83" t="e">
        <f t="shared" ca="1" si="46"/>
        <v>#DIV/0!</v>
      </c>
      <c r="T94" s="83">
        <f t="shared" ca="1" si="36"/>
        <v>2</v>
      </c>
      <c r="U94" s="144" t="e">
        <f t="shared" ca="1" si="47"/>
        <v>#DIV/0!</v>
      </c>
      <c r="V94" s="83">
        <f>Mass_2_1!J36</f>
        <v>0</v>
      </c>
      <c r="W94" s="83">
        <f>Mass_2_1!L36</f>
        <v>0</v>
      </c>
      <c r="X94" s="158" t="e">
        <f t="shared" ca="1" si="48"/>
        <v>#N/A</v>
      </c>
      <c r="Y94" s="170" t="e">
        <f t="shared" ca="1" si="49"/>
        <v>#N/A</v>
      </c>
      <c r="Z94" s="169" t="e">
        <f t="shared" ca="1" si="50"/>
        <v>#DIV/0!</v>
      </c>
      <c r="AA94" s="171">
        <f t="shared" ca="1" si="51"/>
        <v>0</v>
      </c>
      <c r="AB94" s="107">
        <f t="shared" ca="1" si="52"/>
        <v>0</v>
      </c>
      <c r="AD94" s="83">
        <f t="shared" ca="1" si="37"/>
        <v>1E-3</v>
      </c>
      <c r="AE94" s="83" t="e">
        <f t="shared" ca="1" si="38"/>
        <v>#N/A</v>
      </c>
      <c r="AF94" s="83" t="e">
        <f t="shared" ca="1" si="53"/>
        <v>#N/A</v>
      </c>
      <c r="AG94" s="83" t="e">
        <f t="shared" ca="1" si="54"/>
        <v>#N/A</v>
      </c>
      <c r="AH94" s="155">
        <f t="shared" ca="1" si="39"/>
        <v>0</v>
      </c>
      <c r="AI94" s="155">
        <f t="shared" ca="1" si="55"/>
        <v>0</v>
      </c>
      <c r="AO94" s="109"/>
    </row>
    <row r="95" spans="2:47" ht="18" customHeight="1">
      <c r="B95" s="83">
        <v>33</v>
      </c>
      <c r="C95" s="140" t="e">
        <f t="shared" ca="1" si="40"/>
        <v>#DIV/0!</v>
      </c>
      <c r="D95" s="140">
        <f t="shared" ca="1" si="41"/>
        <v>0</v>
      </c>
      <c r="E95" s="141" t="e">
        <f t="shared" ca="1" si="29"/>
        <v>#DIV/0!</v>
      </c>
      <c r="F95" s="142" t="e">
        <f t="shared" ca="1" si="42"/>
        <v>#N/A</v>
      </c>
      <c r="G95" s="140">
        <f t="shared" si="30"/>
        <v>0</v>
      </c>
      <c r="H95" s="140" t="e">
        <f ca="1">불안정성!T36</f>
        <v>#N/A</v>
      </c>
      <c r="I95" s="142" t="e">
        <f>불안정성!V37</f>
        <v>#DIV/0!</v>
      </c>
      <c r="J95" s="140">
        <f t="shared" si="31"/>
        <v>0</v>
      </c>
      <c r="K95" s="140">
        <f t="shared" si="32"/>
        <v>0</v>
      </c>
      <c r="L95" s="135">
        <f t="shared" si="43"/>
        <v>0</v>
      </c>
      <c r="M95" s="135">
        <f t="shared" si="33"/>
        <v>0</v>
      </c>
      <c r="N95" s="135">
        <f t="shared" ca="1" si="44"/>
        <v>0</v>
      </c>
      <c r="O95" s="135">
        <v>0</v>
      </c>
      <c r="P95" s="142">
        <f t="shared" ca="1" si="45"/>
        <v>0</v>
      </c>
      <c r="Q95" s="141" t="e">
        <f t="shared" ca="1" si="34"/>
        <v>#N/A</v>
      </c>
      <c r="R95" s="143" t="e">
        <f t="shared" ca="1" si="35"/>
        <v>#DIV/0!</v>
      </c>
      <c r="S95" s="83" t="e">
        <f t="shared" ca="1" si="46"/>
        <v>#DIV/0!</v>
      </c>
      <c r="T95" s="83">
        <f t="shared" ca="1" si="36"/>
        <v>2</v>
      </c>
      <c r="U95" s="144" t="e">
        <f t="shared" ca="1" si="47"/>
        <v>#DIV/0!</v>
      </c>
      <c r="V95" s="83">
        <f>Mass_2_1!J37</f>
        <v>0</v>
      </c>
      <c r="W95" s="83">
        <f>Mass_2_1!L37</f>
        <v>0</v>
      </c>
      <c r="X95" s="158" t="e">
        <f t="shared" ca="1" si="48"/>
        <v>#N/A</v>
      </c>
      <c r="Y95" s="170" t="e">
        <f t="shared" ca="1" si="49"/>
        <v>#N/A</v>
      </c>
      <c r="Z95" s="169" t="e">
        <f t="shared" ca="1" si="50"/>
        <v>#DIV/0!</v>
      </c>
      <c r="AA95" s="171">
        <f t="shared" ca="1" si="51"/>
        <v>0</v>
      </c>
      <c r="AB95" s="107">
        <f t="shared" ca="1" si="52"/>
        <v>0</v>
      </c>
      <c r="AD95" s="83">
        <f t="shared" ca="1" si="37"/>
        <v>1E-3</v>
      </c>
      <c r="AE95" s="83" t="e">
        <f t="shared" ca="1" si="38"/>
        <v>#N/A</v>
      </c>
      <c r="AF95" s="83" t="e">
        <f t="shared" ca="1" si="53"/>
        <v>#N/A</v>
      </c>
      <c r="AG95" s="83" t="e">
        <f t="shared" ca="1" si="54"/>
        <v>#N/A</v>
      </c>
      <c r="AH95" s="155">
        <f t="shared" ca="1" si="39"/>
        <v>0</v>
      </c>
      <c r="AI95" s="155">
        <f t="shared" ca="1" si="55"/>
        <v>0</v>
      </c>
      <c r="AO95" s="109"/>
    </row>
    <row r="96" spans="2:47" ht="18" customHeight="1">
      <c r="B96" s="83">
        <v>34</v>
      </c>
      <c r="C96" s="140" t="e">
        <f t="shared" ca="1" si="40"/>
        <v>#DIV/0!</v>
      </c>
      <c r="D96" s="140">
        <f t="shared" ca="1" si="41"/>
        <v>0</v>
      </c>
      <c r="E96" s="141" t="e">
        <f t="shared" ca="1" si="29"/>
        <v>#DIV/0!</v>
      </c>
      <c r="F96" s="142" t="e">
        <f t="shared" ca="1" si="42"/>
        <v>#N/A</v>
      </c>
      <c r="G96" s="140">
        <f t="shared" si="30"/>
        <v>0</v>
      </c>
      <c r="H96" s="140" t="e">
        <f ca="1">불안정성!T37</f>
        <v>#N/A</v>
      </c>
      <c r="I96" s="142" t="e">
        <f>불안정성!V38</f>
        <v>#DIV/0!</v>
      </c>
      <c r="J96" s="140">
        <f t="shared" si="31"/>
        <v>0</v>
      </c>
      <c r="K96" s="140">
        <f t="shared" si="32"/>
        <v>0</v>
      </c>
      <c r="L96" s="135">
        <f t="shared" si="43"/>
        <v>0</v>
      </c>
      <c r="M96" s="135">
        <f t="shared" si="33"/>
        <v>0</v>
      </c>
      <c r="N96" s="135">
        <f t="shared" ca="1" si="44"/>
        <v>0</v>
      </c>
      <c r="O96" s="135">
        <v>0</v>
      </c>
      <c r="P96" s="142">
        <f t="shared" ca="1" si="45"/>
        <v>0</v>
      </c>
      <c r="Q96" s="141" t="e">
        <f t="shared" ca="1" si="34"/>
        <v>#N/A</v>
      </c>
      <c r="R96" s="143" t="e">
        <f t="shared" ca="1" si="35"/>
        <v>#DIV/0!</v>
      </c>
      <c r="S96" s="83" t="e">
        <f t="shared" ca="1" si="46"/>
        <v>#DIV/0!</v>
      </c>
      <c r="T96" s="83">
        <f t="shared" ca="1" si="36"/>
        <v>2</v>
      </c>
      <c r="U96" s="144" t="e">
        <f t="shared" ca="1" si="47"/>
        <v>#DIV/0!</v>
      </c>
      <c r="V96" s="83">
        <f>Mass_2_1!J38</f>
        <v>0</v>
      </c>
      <c r="W96" s="83">
        <f>Mass_2_1!L38</f>
        <v>0</v>
      </c>
      <c r="X96" s="158" t="e">
        <f t="shared" ca="1" si="48"/>
        <v>#N/A</v>
      </c>
      <c r="Y96" s="170" t="e">
        <f t="shared" ca="1" si="49"/>
        <v>#N/A</v>
      </c>
      <c r="Z96" s="169" t="e">
        <f t="shared" ca="1" si="50"/>
        <v>#DIV/0!</v>
      </c>
      <c r="AA96" s="171">
        <f t="shared" ca="1" si="51"/>
        <v>0</v>
      </c>
      <c r="AB96" s="107">
        <f t="shared" ca="1" si="52"/>
        <v>0</v>
      </c>
      <c r="AD96" s="83">
        <f t="shared" ca="1" si="37"/>
        <v>1E-3</v>
      </c>
      <c r="AE96" s="83" t="e">
        <f t="shared" ca="1" si="38"/>
        <v>#N/A</v>
      </c>
      <c r="AF96" s="83" t="e">
        <f t="shared" ca="1" si="53"/>
        <v>#N/A</v>
      </c>
      <c r="AG96" s="83" t="e">
        <f t="shared" ca="1" si="54"/>
        <v>#N/A</v>
      </c>
      <c r="AH96" s="155">
        <f t="shared" ca="1" si="39"/>
        <v>0</v>
      </c>
      <c r="AI96" s="155">
        <f t="shared" ca="1" si="55"/>
        <v>0</v>
      </c>
      <c r="AO96" s="109"/>
    </row>
    <row r="97" spans="2:121" ht="18" customHeight="1">
      <c r="B97" s="83">
        <v>35</v>
      </c>
      <c r="C97" s="140" t="e">
        <f t="shared" ca="1" si="40"/>
        <v>#DIV/0!</v>
      </c>
      <c r="D97" s="140">
        <f t="shared" ca="1" si="41"/>
        <v>0</v>
      </c>
      <c r="E97" s="141" t="e">
        <f t="shared" ca="1" si="29"/>
        <v>#DIV/0!</v>
      </c>
      <c r="F97" s="142" t="e">
        <f t="shared" ca="1" si="42"/>
        <v>#N/A</v>
      </c>
      <c r="G97" s="140">
        <f t="shared" si="30"/>
        <v>0</v>
      </c>
      <c r="H97" s="140" t="e">
        <f ca="1">불안정성!T38</f>
        <v>#N/A</v>
      </c>
      <c r="I97" s="142" t="e">
        <f>불안정성!V39</f>
        <v>#DIV/0!</v>
      </c>
      <c r="J97" s="140">
        <f t="shared" si="31"/>
        <v>0</v>
      </c>
      <c r="K97" s="140">
        <f t="shared" si="32"/>
        <v>0</v>
      </c>
      <c r="L97" s="135">
        <f t="shared" si="43"/>
        <v>0</v>
      </c>
      <c r="M97" s="135">
        <f t="shared" si="33"/>
        <v>0</v>
      </c>
      <c r="N97" s="135">
        <f t="shared" ca="1" si="44"/>
        <v>0</v>
      </c>
      <c r="O97" s="135">
        <v>0</v>
      </c>
      <c r="P97" s="142">
        <f t="shared" ca="1" si="45"/>
        <v>0</v>
      </c>
      <c r="Q97" s="141" t="e">
        <f t="shared" ca="1" si="34"/>
        <v>#N/A</v>
      </c>
      <c r="R97" s="143" t="e">
        <f t="shared" ca="1" si="35"/>
        <v>#DIV/0!</v>
      </c>
      <c r="S97" s="83" t="e">
        <f t="shared" ca="1" si="46"/>
        <v>#DIV/0!</v>
      </c>
      <c r="T97" s="83">
        <f t="shared" ca="1" si="36"/>
        <v>2</v>
      </c>
      <c r="U97" s="144" t="e">
        <f t="shared" ca="1" si="47"/>
        <v>#DIV/0!</v>
      </c>
      <c r="V97" s="83">
        <f>Mass_2_1!J39</f>
        <v>0</v>
      </c>
      <c r="W97" s="83">
        <f>Mass_2_1!L39</f>
        <v>0</v>
      </c>
      <c r="X97" s="158" t="e">
        <f t="shared" ca="1" si="48"/>
        <v>#N/A</v>
      </c>
      <c r="Y97" s="170" t="e">
        <f t="shared" ca="1" si="49"/>
        <v>#N/A</v>
      </c>
      <c r="Z97" s="169" t="e">
        <f t="shared" ca="1" si="50"/>
        <v>#DIV/0!</v>
      </c>
      <c r="AA97" s="171">
        <f t="shared" ca="1" si="51"/>
        <v>0</v>
      </c>
      <c r="AB97" s="107">
        <f t="shared" ca="1" si="52"/>
        <v>0</v>
      </c>
      <c r="AD97" s="83">
        <f t="shared" ca="1" si="37"/>
        <v>1E-3</v>
      </c>
      <c r="AE97" s="83" t="e">
        <f t="shared" ca="1" si="38"/>
        <v>#N/A</v>
      </c>
      <c r="AF97" s="83" t="e">
        <f t="shared" ca="1" si="53"/>
        <v>#N/A</v>
      </c>
      <c r="AG97" s="83" t="e">
        <f t="shared" ca="1" si="54"/>
        <v>#N/A</v>
      </c>
      <c r="AH97" s="155">
        <f t="shared" ca="1" si="39"/>
        <v>0</v>
      </c>
      <c r="AI97" s="155">
        <f t="shared" ca="1" si="55"/>
        <v>0</v>
      </c>
      <c r="AO97" s="109"/>
    </row>
    <row r="98" spans="2:121" ht="18" customHeight="1">
      <c r="B98" s="83">
        <v>36</v>
      </c>
      <c r="C98" s="140" t="e">
        <f t="shared" ca="1" si="40"/>
        <v>#DIV/0!</v>
      </c>
      <c r="D98" s="140">
        <f t="shared" ca="1" si="41"/>
        <v>0</v>
      </c>
      <c r="E98" s="141" t="e">
        <f t="shared" ca="1" si="29"/>
        <v>#DIV/0!</v>
      </c>
      <c r="F98" s="142" t="e">
        <f t="shared" ca="1" si="42"/>
        <v>#N/A</v>
      </c>
      <c r="G98" s="140">
        <f t="shared" si="30"/>
        <v>0</v>
      </c>
      <c r="H98" s="140" t="e">
        <f ca="1">불안정성!T39</f>
        <v>#N/A</v>
      </c>
      <c r="I98" s="142" t="e">
        <f>불안정성!V40</f>
        <v>#DIV/0!</v>
      </c>
      <c r="J98" s="140">
        <f t="shared" si="31"/>
        <v>0</v>
      </c>
      <c r="K98" s="140">
        <f t="shared" si="32"/>
        <v>0</v>
      </c>
      <c r="L98" s="135">
        <f t="shared" si="43"/>
        <v>0</v>
      </c>
      <c r="M98" s="135">
        <f t="shared" si="33"/>
        <v>0</v>
      </c>
      <c r="N98" s="135">
        <f t="shared" ca="1" si="44"/>
        <v>0</v>
      </c>
      <c r="O98" s="135">
        <v>0</v>
      </c>
      <c r="P98" s="142">
        <f t="shared" ca="1" si="45"/>
        <v>0</v>
      </c>
      <c r="Q98" s="141" t="e">
        <f t="shared" ca="1" si="34"/>
        <v>#N/A</v>
      </c>
      <c r="R98" s="143" t="e">
        <f t="shared" ca="1" si="35"/>
        <v>#DIV/0!</v>
      </c>
      <c r="S98" s="83" t="e">
        <f t="shared" ca="1" si="46"/>
        <v>#DIV/0!</v>
      </c>
      <c r="T98" s="83">
        <f t="shared" ca="1" si="36"/>
        <v>2</v>
      </c>
      <c r="U98" s="144" t="e">
        <f t="shared" ca="1" si="47"/>
        <v>#DIV/0!</v>
      </c>
      <c r="V98" s="83">
        <f>Mass_2_1!J40</f>
        <v>0</v>
      </c>
      <c r="W98" s="83">
        <f>Mass_2_1!L40</f>
        <v>0</v>
      </c>
      <c r="X98" s="158" t="e">
        <f t="shared" ca="1" si="48"/>
        <v>#N/A</v>
      </c>
      <c r="Y98" s="170" t="e">
        <f t="shared" ca="1" si="49"/>
        <v>#N/A</v>
      </c>
      <c r="Z98" s="169" t="e">
        <f t="shared" ca="1" si="50"/>
        <v>#DIV/0!</v>
      </c>
      <c r="AA98" s="171">
        <f t="shared" ca="1" si="51"/>
        <v>0</v>
      </c>
      <c r="AB98" s="107">
        <f t="shared" ca="1" si="52"/>
        <v>0</v>
      </c>
      <c r="AD98" s="83">
        <f t="shared" ca="1" si="37"/>
        <v>1E-3</v>
      </c>
      <c r="AE98" s="83" t="e">
        <f t="shared" ca="1" si="38"/>
        <v>#N/A</v>
      </c>
      <c r="AF98" s="83" t="e">
        <f t="shared" ca="1" si="53"/>
        <v>#N/A</v>
      </c>
      <c r="AG98" s="83" t="e">
        <f t="shared" ca="1" si="54"/>
        <v>#N/A</v>
      </c>
      <c r="AH98" s="155">
        <f t="shared" ca="1" si="39"/>
        <v>0</v>
      </c>
      <c r="AI98" s="155">
        <f t="shared" ca="1" si="55"/>
        <v>0</v>
      </c>
      <c r="AO98" s="109"/>
    </row>
    <row r="99" spans="2:121" ht="18" customHeight="1">
      <c r="B99" s="83">
        <v>37</v>
      </c>
      <c r="C99" s="140" t="e">
        <f t="shared" ca="1" si="40"/>
        <v>#DIV/0!</v>
      </c>
      <c r="D99" s="140">
        <f t="shared" ca="1" si="41"/>
        <v>0</v>
      </c>
      <c r="E99" s="141" t="e">
        <f t="shared" ca="1" si="29"/>
        <v>#DIV/0!</v>
      </c>
      <c r="F99" s="142" t="e">
        <f t="shared" ca="1" si="42"/>
        <v>#N/A</v>
      </c>
      <c r="G99" s="140">
        <f t="shared" si="30"/>
        <v>0</v>
      </c>
      <c r="H99" s="140" t="e">
        <f ca="1">불안정성!T40</f>
        <v>#N/A</v>
      </c>
      <c r="I99" s="142" t="e">
        <f>불안정성!V41</f>
        <v>#DIV/0!</v>
      </c>
      <c r="J99" s="140">
        <f t="shared" si="31"/>
        <v>0</v>
      </c>
      <c r="K99" s="140">
        <f t="shared" si="32"/>
        <v>0</v>
      </c>
      <c r="L99" s="135">
        <f t="shared" si="43"/>
        <v>0</v>
      </c>
      <c r="M99" s="135">
        <f t="shared" si="33"/>
        <v>0</v>
      </c>
      <c r="N99" s="135">
        <f t="shared" ca="1" si="44"/>
        <v>0</v>
      </c>
      <c r="O99" s="135">
        <v>0</v>
      </c>
      <c r="P99" s="142">
        <f t="shared" ca="1" si="45"/>
        <v>0</v>
      </c>
      <c r="Q99" s="141" t="e">
        <f t="shared" ca="1" si="34"/>
        <v>#N/A</v>
      </c>
      <c r="R99" s="143" t="e">
        <f t="shared" ca="1" si="35"/>
        <v>#DIV/0!</v>
      </c>
      <c r="S99" s="83" t="e">
        <f t="shared" ca="1" si="46"/>
        <v>#DIV/0!</v>
      </c>
      <c r="T99" s="83">
        <f t="shared" ca="1" si="36"/>
        <v>2</v>
      </c>
      <c r="U99" s="144" t="e">
        <f t="shared" ca="1" si="47"/>
        <v>#DIV/0!</v>
      </c>
      <c r="V99" s="83">
        <f>Mass_2_1!J41</f>
        <v>0</v>
      </c>
      <c r="W99" s="83">
        <f>Mass_2_1!L41</f>
        <v>0</v>
      </c>
      <c r="X99" s="158" t="e">
        <f t="shared" ca="1" si="48"/>
        <v>#N/A</v>
      </c>
      <c r="Y99" s="170" t="e">
        <f t="shared" ca="1" si="49"/>
        <v>#N/A</v>
      </c>
      <c r="Z99" s="169" t="e">
        <f t="shared" ca="1" si="50"/>
        <v>#DIV/0!</v>
      </c>
      <c r="AA99" s="171">
        <f t="shared" ca="1" si="51"/>
        <v>0</v>
      </c>
      <c r="AB99" s="107">
        <f t="shared" ca="1" si="52"/>
        <v>0</v>
      </c>
      <c r="AD99" s="83">
        <f t="shared" ca="1" si="37"/>
        <v>1E-3</v>
      </c>
      <c r="AE99" s="83" t="e">
        <f t="shared" ca="1" si="38"/>
        <v>#N/A</v>
      </c>
      <c r="AF99" s="83" t="e">
        <f t="shared" ca="1" si="53"/>
        <v>#N/A</v>
      </c>
      <c r="AG99" s="83" t="e">
        <f t="shared" ca="1" si="54"/>
        <v>#N/A</v>
      </c>
      <c r="AH99" s="155">
        <f t="shared" ca="1" si="39"/>
        <v>0</v>
      </c>
      <c r="AI99" s="155">
        <f t="shared" ca="1" si="55"/>
        <v>0</v>
      </c>
      <c r="AO99" s="109"/>
    </row>
    <row r="100" spans="2:121" ht="18" customHeight="1">
      <c r="B100" s="83">
        <v>38</v>
      </c>
      <c r="C100" s="140" t="e">
        <f t="shared" ca="1" si="40"/>
        <v>#DIV/0!</v>
      </c>
      <c r="D100" s="140">
        <f t="shared" ca="1" si="41"/>
        <v>0</v>
      </c>
      <c r="E100" s="141" t="e">
        <f t="shared" ca="1" si="29"/>
        <v>#DIV/0!</v>
      </c>
      <c r="F100" s="142" t="e">
        <f t="shared" ca="1" si="42"/>
        <v>#N/A</v>
      </c>
      <c r="G100" s="140">
        <f t="shared" si="30"/>
        <v>0</v>
      </c>
      <c r="H100" s="140" t="e">
        <f ca="1">불안정성!T41</f>
        <v>#N/A</v>
      </c>
      <c r="I100" s="142" t="e">
        <f>불안정성!V42</f>
        <v>#DIV/0!</v>
      </c>
      <c r="J100" s="140">
        <f t="shared" si="31"/>
        <v>0</v>
      </c>
      <c r="K100" s="140">
        <f t="shared" si="32"/>
        <v>0</v>
      </c>
      <c r="L100" s="135">
        <f t="shared" si="43"/>
        <v>0</v>
      </c>
      <c r="M100" s="135">
        <f t="shared" si="33"/>
        <v>0</v>
      </c>
      <c r="N100" s="135">
        <f t="shared" ca="1" si="44"/>
        <v>0</v>
      </c>
      <c r="O100" s="135">
        <v>0</v>
      </c>
      <c r="P100" s="142">
        <f t="shared" ca="1" si="45"/>
        <v>0</v>
      </c>
      <c r="Q100" s="141" t="e">
        <f t="shared" ca="1" si="34"/>
        <v>#N/A</v>
      </c>
      <c r="R100" s="143" t="e">
        <f t="shared" ca="1" si="35"/>
        <v>#DIV/0!</v>
      </c>
      <c r="S100" s="83" t="e">
        <f t="shared" ca="1" si="46"/>
        <v>#DIV/0!</v>
      </c>
      <c r="T100" s="83">
        <f t="shared" ca="1" si="36"/>
        <v>2</v>
      </c>
      <c r="U100" s="144" t="e">
        <f t="shared" ca="1" si="47"/>
        <v>#DIV/0!</v>
      </c>
      <c r="V100" s="83">
        <f>Mass_2_1!J42</f>
        <v>0</v>
      </c>
      <c r="W100" s="83">
        <f>Mass_2_1!L42</f>
        <v>0</v>
      </c>
      <c r="X100" s="158" t="e">
        <f t="shared" ca="1" si="48"/>
        <v>#N/A</v>
      </c>
      <c r="Y100" s="170" t="e">
        <f t="shared" ca="1" si="49"/>
        <v>#N/A</v>
      </c>
      <c r="Z100" s="169" t="e">
        <f t="shared" ca="1" si="50"/>
        <v>#DIV/0!</v>
      </c>
      <c r="AA100" s="171">
        <f t="shared" ca="1" si="51"/>
        <v>0</v>
      </c>
      <c r="AB100" s="107">
        <f t="shared" ca="1" si="52"/>
        <v>0</v>
      </c>
      <c r="AD100" s="83">
        <f t="shared" ca="1" si="37"/>
        <v>1E-3</v>
      </c>
      <c r="AE100" s="83" t="e">
        <f t="shared" ca="1" si="38"/>
        <v>#N/A</v>
      </c>
      <c r="AF100" s="83" t="e">
        <f t="shared" ca="1" si="53"/>
        <v>#N/A</v>
      </c>
      <c r="AG100" s="83" t="e">
        <f t="shared" ca="1" si="54"/>
        <v>#N/A</v>
      </c>
      <c r="AH100" s="155">
        <f t="shared" ca="1" si="39"/>
        <v>0</v>
      </c>
      <c r="AI100" s="155">
        <f t="shared" ca="1" si="55"/>
        <v>0</v>
      </c>
      <c r="AO100" s="109"/>
    </row>
    <row r="101" spans="2:121" ht="18" customHeight="1">
      <c r="B101" s="83">
        <v>39</v>
      </c>
      <c r="C101" s="140" t="e">
        <f t="shared" ca="1" si="40"/>
        <v>#DIV/0!</v>
      </c>
      <c r="D101" s="140">
        <f t="shared" ca="1" si="41"/>
        <v>0</v>
      </c>
      <c r="E101" s="141" t="e">
        <f t="shared" ca="1" si="29"/>
        <v>#DIV/0!</v>
      </c>
      <c r="F101" s="142" t="e">
        <f t="shared" ca="1" si="42"/>
        <v>#N/A</v>
      </c>
      <c r="G101" s="140">
        <f t="shared" si="30"/>
        <v>0</v>
      </c>
      <c r="H101" s="140" t="e">
        <f ca="1">불안정성!T42</f>
        <v>#N/A</v>
      </c>
      <c r="I101" s="142" t="e">
        <f>불안정성!V43</f>
        <v>#DIV/0!</v>
      </c>
      <c r="J101" s="140">
        <f t="shared" si="31"/>
        <v>0</v>
      </c>
      <c r="K101" s="140">
        <f t="shared" si="32"/>
        <v>0</v>
      </c>
      <c r="L101" s="135">
        <f t="shared" si="43"/>
        <v>0</v>
      </c>
      <c r="M101" s="135">
        <f t="shared" si="33"/>
        <v>0</v>
      </c>
      <c r="N101" s="135">
        <f t="shared" ca="1" si="44"/>
        <v>0</v>
      </c>
      <c r="O101" s="135">
        <v>0</v>
      </c>
      <c r="P101" s="142">
        <f t="shared" ca="1" si="45"/>
        <v>0</v>
      </c>
      <c r="Q101" s="141" t="e">
        <f t="shared" ca="1" si="34"/>
        <v>#N/A</v>
      </c>
      <c r="R101" s="143" t="e">
        <f t="shared" ca="1" si="35"/>
        <v>#DIV/0!</v>
      </c>
      <c r="S101" s="83" t="e">
        <f t="shared" ca="1" si="46"/>
        <v>#DIV/0!</v>
      </c>
      <c r="T101" s="83">
        <f t="shared" ca="1" si="36"/>
        <v>2</v>
      </c>
      <c r="U101" s="144" t="e">
        <f t="shared" ca="1" si="47"/>
        <v>#DIV/0!</v>
      </c>
      <c r="V101" s="83">
        <f>Mass_2_1!J43</f>
        <v>0</v>
      </c>
      <c r="W101" s="83">
        <f>Mass_2_1!L43</f>
        <v>0</v>
      </c>
      <c r="X101" s="158" t="e">
        <f t="shared" ca="1" si="48"/>
        <v>#N/A</v>
      </c>
      <c r="Y101" s="170" t="e">
        <f t="shared" ca="1" si="49"/>
        <v>#N/A</v>
      </c>
      <c r="Z101" s="169" t="e">
        <f t="shared" ca="1" si="50"/>
        <v>#DIV/0!</v>
      </c>
      <c r="AA101" s="171">
        <f t="shared" ca="1" si="51"/>
        <v>0</v>
      </c>
      <c r="AB101" s="107">
        <f t="shared" ca="1" si="52"/>
        <v>0</v>
      </c>
      <c r="AD101" s="83">
        <f t="shared" ca="1" si="37"/>
        <v>1E-3</v>
      </c>
      <c r="AE101" s="83" t="e">
        <f t="shared" ca="1" si="38"/>
        <v>#N/A</v>
      </c>
      <c r="AF101" s="83" t="e">
        <f t="shared" ca="1" si="53"/>
        <v>#N/A</v>
      </c>
      <c r="AG101" s="83" t="e">
        <f t="shared" ca="1" si="54"/>
        <v>#N/A</v>
      </c>
      <c r="AH101" s="155">
        <f t="shared" ca="1" si="39"/>
        <v>0</v>
      </c>
      <c r="AI101" s="155">
        <f t="shared" ca="1" si="55"/>
        <v>0</v>
      </c>
      <c r="AO101" s="109"/>
    </row>
    <row r="102" spans="2:121" ht="18" customHeight="1">
      <c r="AB102" s="46"/>
      <c r="AC102" s="109"/>
    </row>
    <row r="103" spans="2:121" ht="18" customHeight="1">
      <c r="B103" s="565">
        <f>Mass_2_1!U4</f>
        <v>0</v>
      </c>
      <c r="C103" s="566"/>
      <c r="D103" s="567"/>
      <c r="E103" s="565">
        <f>Mass_2_1!X4</f>
        <v>0</v>
      </c>
      <c r="F103" s="566"/>
      <c r="G103" s="567"/>
      <c r="H103" s="565">
        <f>Mass_2_1!AA4</f>
        <v>0</v>
      </c>
      <c r="I103" s="566"/>
      <c r="J103" s="567"/>
      <c r="K103" s="565">
        <f>Mass_2_1!AD4</f>
        <v>0</v>
      </c>
      <c r="L103" s="566"/>
      <c r="M103" s="567"/>
      <c r="N103" s="565">
        <f>Mass_2_1!AG4</f>
        <v>0</v>
      </c>
      <c r="O103" s="566"/>
      <c r="P103" s="567"/>
      <c r="Q103" s="565">
        <f>Mass_2_1!AJ4</f>
        <v>0</v>
      </c>
      <c r="R103" s="566"/>
      <c r="S103" s="567"/>
      <c r="T103" s="565">
        <f>Mass_2_1!AM4</f>
        <v>0</v>
      </c>
      <c r="U103" s="566"/>
      <c r="V103" s="567"/>
      <c r="W103" s="565">
        <f>Mass_2_1!AP4</f>
        <v>0</v>
      </c>
      <c r="X103" s="566"/>
      <c r="Y103" s="567"/>
      <c r="Z103" s="565">
        <f>Mass_2_1!AS4</f>
        <v>0</v>
      </c>
      <c r="AA103" s="566"/>
      <c r="AB103" s="567"/>
      <c r="AC103" s="565">
        <f>Mass_2_1!AV4</f>
        <v>0</v>
      </c>
      <c r="AD103" s="566"/>
      <c r="AE103" s="567"/>
      <c r="AF103" s="565">
        <f>Mass_2_1!AY4</f>
        <v>0</v>
      </c>
      <c r="AG103" s="566"/>
      <c r="AH103" s="567"/>
      <c r="AI103" s="565">
        <f>Mass_2_1!BB4</f>
        <v>0</v>
      </c>
      <c r="AJ103" s="566"/>
      <c r="AK103" s="567"/>
      <c r="AL103" s="565">
        <f>Mass_2_1!BE4</f>
        <v>0</v>
      </c>
      <c r="AM103" s="566"/>
      <c r="AN103" s="567"/>
      <c r="AO103" s="565">
        <f>Mass_2_1!BH4</f>
        <v>0</v>
      </c>
      <c r="AP103" s="566"/>
      <c r="AQ103" s="567"/>
      <c r="AR103" s="565">
        <f>Mass_2_1!BK4</f>
        <v>0</v>
      </c>
      <c r="AS103" s="566"/>
      <c r="AT103" s="567"/>
      <c r="AU103" s="565">
        <f>Mass_2_1!BN4</f>
        <v>0</v>
      </c>
      <c r="AV103" s="566"/>
      <c r="AW103" s="567"/>
      <c r="AX103" s="565">
        <f>Mass_2_1!BQ4</f>
        <v>0</v>
      </c>
      <c r="AY103" s="566"/>
      <c r="AZ103" s="567"/>
      <c r="BA103" s="565">
        <f>Mass_2_1!BT4</f>
        <v>0</v>
      </c>
      <c r="BB103" s="566"/>
      <c r="BC103" s="567"/>
      <c r="BD103" s="565">
        <f>Mass_2_1!BW4</f>
        <v>0</v>
      </c>
      <c r="BE103" s="566"/>
      <c r="BF103" s="567"/>
      <c r="BG103" s="565">
        <f>Mass_2_1!BZ4</f>
        <v>0</v>
      </c>
      <c r="BH103" s="566"/>
      <c r="BI103" s="567"/>
      <c r="BJ103" s="565">
        <f>Mass_2_1!CC4</f>
        <v>0</v>
      </c>
      <c r="BK103" s="566"/>
      <c r="BL103" s="567"/>
      <c r="BM103" s="565">
        <f>Mass_2_1!CF4</f>
        <v>0</v>
      </c>
      <c r="BN103" s="566"/>
      <c r="BO103" s="567"/>
      <c r="BP103" s="565">
        <f>Mass_2_1!CI4</f>
        <v>0</v>
      </c>
      <c r="BQ103" s="566"/>
      <c r="BR103" s="567"/>
      <c r="BS103" s="565">
        <f>Mass_2_1!CL4</f>
        <v>0</v>
      </c>
      <c r="BT103" s="566"/>
      <c r="BU103" s="567"/>
      <c r="BV103" s="565">
        <f>Mass_2_1!CO4</f>
        <v>0</v>
      </c>
      <c r="BW103" s="566"/>
      <c r="BX103" s="567"/>
      <c r="BY103" s="565">
        <f>Mass_2_1!CR4</f>
        <v>0</v>
      </c>
      <c r="BZ103" s="566"/>
      <c r="CA103" s="567"/>
      <c r="CB103" s="565">
        <f>Mass_2_1!CU4</f>
        <v>0</v>
      </c>
      <c r="CC103" s="566"/>
      <c r="CD103" s="567"/>
      <c r="CE103" s="565">
        <f>Mass_2_1!CX4</f>
        <v>0</v>
      </c>
      <c r="CF103" s="566"/>
      <c r="CG103" s="567"/>
      <c r="CH103" s="565">
        <f>Mass_2_1!DA4</f>
        <v>0</v>
      </c>
      <c r="CI103" s="566"/>
      <c r="CJ103" s="567"/>
      <c r="CK103" s="565">
        <f>Mass_2_1!DD4</f>
        <v>0</v>
      </c>
      <c r="CL103" s="566"/>
      <c r="CM103" s="567"/>
      <c r="CN103" s="565">
        <f>Mass_2_1!DG4</f>
        <v>0</v>
      </c>
      <c r="CO103" s="566"/>
      <c r="CP103" s="567"/>
      <c r="CQ103" s="565">
        <f>Mass_2_1!DJ4</f>
        <v>0</v>
      </c>
      <c r="CR103" s="566"/>
      <c r="CS103" s="567"/>
      <c r="CT103" s="565">
        <f>Mass_2_1!DM4</f>
        <v>0</v>
      </c>
      <c r="CU103" s="566"/>
      <c r="CV103" s="567"/>
      <c r="CW103" s="565">
        <f>Mass_2_1!DP4</f>
        <v>0</v>
      </c>
      <c r="CX103" s="566"/>
      <c r="CY103" s="567"/>
      <c r="CZ103" s="565">
        <f>Mass_2_1!DS4</f>
        <v>0</v>
      </c>
      <c r="DA103" s="566"/>
      <c r="DB103" s="567"/>
      <c r="DC103" s="565">
        <f>Mass_2_1!DV4</f>
        <v>0</v>
      </c>
      <c r="DD103" s="566"/>
      <c r="DE103" s="567"/>
      <c r="DF103" s="565">
        <f>Mass_2_1!DY4</f>
        <v>0</v>
      </c>
      <c r="DG103" s="566"/>
      <c r="DH103" s="567"/>
      <c r="DI103" s="565">
        <f>Mass_2_1!EB4</f>
        <v>0</v>
      </c>
      <c r="DJ103" s="566"/>
      <c r="DK103" s="567"/>
      <c r="DL103" s="565">
        <f>Mass_2_1!EE4</f>
        <v>0</v>
      </c>
      <c r="DM103" s="566"/>
      <c r="DN103" s="567"/>
      <c r="DO103" s="565">
        <f>Mass_2_1!EH4</f>
        <v>0</v>
      </c>
      <c r="DP103" s="566"/>
      <c r="DQ103" s="567"/>
    </row>
    <row r="104" spans="2:121" ht="18" customHeight="1">
      <c r="B104" s="127" t="s">
        <v>645</v>
      </c>
      <c r="C104" s="127" t="s">
        <v>646</v>
      </c>
      <c r="D104" s="127" t="s">
        <v>648</v>
      </c>
      <c r="E104" s="127" t="s">
        <v>645</v>
      </c>
      <c r="F104" s="127" t="s">
        <v>646</v>
      </c>
      <c r="G104" s="127" t="s">
        <v>648</v>
      </c>
      <c r="H104" s="127" t="s">
        <v>645</v>
      </c>
      <c r="I104" s="127" t="s">
        <v>646</v>
      </c>
      <c r="J104" s="127" t="s">
        <v>648</v>
      </c>
      <c r="K104" s="127" t="s">
        <v>645</v>
      </c>
      <c r="L104" s="127" t="s">
        <v>646</v>
      </c>
      <c r="M104" s="127" t="s">
        <v>648</v>
      </c>
      <c r="N104" s="127" t="s">
        <v>645</v>
      </c>
      <c r="O104" s="127" t="s">
        <v>646</v>
      </c>
      <c r="P104" s="127" t="s">
        <v>648</v>
      </c>
      <c r="Q104" s="127" t="s">
        <v>645</v>
      </c>
      <c r="R104" s="127" t="s">
        <v>646</v>
      </c>
      <c r="S104" s="127" t="s">
        <v>648</v>
      </c>
      <c r="T104" s="127" t="s">
        <v>645</v>
      </c>
      <c r="U104" s="127" t="s">
        <v>646</v>
      </c>
      <c r="V104" s="127" t="s">
        <v>648</v>
      </c>
      <c r="W104" s="127" t="s">
        <v>645</v>
      </c>
      <c r="X104" s="127" t="s">
        <v>646</v>
      </c>
      <c r="Y104" s="127" t="s">
        <v>648</v>
      </c>
      <c r="Z104" s="127" t="s">
        <v>645</v>
      </c>
      <c r="AA104" s="127" t="s">
        <v>646</v>
      </c>
      <c r="AB104" s="127" t="s">
        <v>648</v>
      </c>
      <c r="AC104" s="127" t="s">
        <v>645</v>
      </c>
      <c r="AD104" s="127" t="s">
        <v>646</v>
      </c>
      <c r="AE104" s="127" t="s">
        <v>648</v>
      </c>
      <c r="AF104" s="127" t="s">
        <v>645</v>
      </c>
      <c r="AG104" s="127" t="s">
        <v>646</v>
      </c>
      <c r="AH104" s="127" t="s">
        <v>648</v>
      </c>
      <c r="AI104" s="127" t="s">
        <v>645</v>
      </c>
      <c r="AJ104" s="127" t="s">
        <v>646</v>
      </c>
      <c r="AK104" s="127" t="s">
        <v>648</v>
      </c>
      <c r="AL104" s="127" t="s">
        <v>645</v>
      </c>
      <c r="AM104" s="127" t="s">
        <v>646</v>
      </c>
      <c r="AN104" s="127" t="s">
        <v>648</v>
      </c>
      <c r="AO104" s="127" t="s">
        <v>645</v>
      </c>
      <c r="AP104" s="127" t="s">
        <v>646</v>
      </c>
      <c r="AQ104" s="127" t="s">
        <v>648</v>
      </c>
      <c r="AR104" s="127" t="s">
        <v>645</v>
      </c>
      <c r="AS104" s="127" t="s">
        <v>646</v>
      </c>
      <c r="AT104" s="127" t="s">
        <v>648</v>
      </c>
      <c r="AU104" s="127" t="s">
        <v>645</v>
      </c>
      <c r="AV104" s="127" t="s">
        <v>646</v>
      </c>
      <c r="AW104" s="127" t="s">
        <v>648</v>
      </c>
      <c r="AX104" s="127" t="s">
        <v>645</v>
      </c>
      <c r="AY104" s="127" t="s">
        <v>646</v>
      </c>
      <c r="AZ104" s="127" t="s">
        <v>648</v>
      </c>
      <c r="BA104" s="127" t="s">
        <v>645</v>
      </c>
      <c r="BB104" s="127" t="s">
        <v>646</v>
      </c>
      <c r="BC104" s="127" t="s">
        <v>648</v>
      </c>
      <c r="BD104" s="127" t="s">
        <v>645</v>
      </c>
      <c r="BE104" s="127" t="s">
        <v>646</v>
      </c>
      <c r="BF104" s="127" t="s">
        <v>648</v>
      </c>
      <c r="BG104" s="127" t="s">
        <v>645</v>
      </c>
      <c r="BH104" s="127" t="s">
        <v>646</v>
      </c>
      <c r="BI104" s="127" t="s">
        <v>648</v>
      </c>
      <c r="BJ104" s="127" t="s">
        <v>645</v>
      </c>
      <c r="BK104" s="127" t="s">
        <v>646</v>
      </c>
      <c r="BL104" s="127" t="s">
        <v>648</v>
      </c>
      <c r="BM104" s="127" t="s">
        <v>645</v>
      </c>
      <c r="BN104" s="127" t="s">
        <v>646</v>
      </c>
      <c r="BO104" s="127" t="s">
        <v>648</v>
      </c>
      <c r="BP104" s="127" t="s">
        <v>645</v>
      </c>
      <c r="BQ104" s="127" t="s">
        <v>646</v>
      </c>
      <c r="BR104" s="127" t="s">
        <v>648</v>
      </c>
      <c r="BS104" s="127" t="s">
        <v>645</v>
      </c>
      <c r="BT104" s="127" t="s">
        <v>646</v>
      </c>
      <c r="BU104" s="127" t="s">
        <v>648</v>
      </c>
      <c r="BV104" s="127" t="s">
        <v>645</v>
      </c>
      <c r="BW104" s="127" t="s">
        <v>646</v>
      </c>
      <c r="BX104" s="127" t="s">
        <v>648</v>
      </c>
      <c r="BY104" s="127" t="s">
        <v>645</v>
      </c>
      <c r="BZ104" s="127" t="s">
        <v>646</v>
      </c>
      <c r="CA104" s="127" t="s">
        <v>648</v>
      </c>
      <c r="CB104" s="127" t="s">
        <v>645</v>
      </c>
      <c r="CC104" s="127" t="s">
        <v>646</v>
      </c>
      <c r="CD104" s="127" t="s">
        <v>648</v>
      </c>
      <c r="CE104" s="127" t="s">
        <v>645</v>
      </c>
      <c r="CF104" s="127" t="s">
        <v>646</v>
      </c>
      <c r="CG104" s="127" t="s">
        <v>648</v>
      </c>
      <c r="CH104" s="127" t="s">
        <v>645</v>
      </c>
      <c r="CI104" s="127" t="s">
        <v>646</v>
      </c>
      <c r="CJ104" s="127" t="s">
        <v>648</v>
      </c>
      <c r="CK104" s="127" t="s">
        <v>645</v>
      </c>
      <c r="CL104" s="127" t="s">
        <v>646</v>
      </c>
      <c r="CM104" s="127" t="s">
        <v>648</v>
      </c>
      <c r="CN104" s="127" t="s">
        <v>645</v>
      </c>
      <c r="CO104" s="127" t="s">
        <v>646</v>
      </c>
      <c r="CP104" s="127" t="s">
        <v>648</v>
      </c>
      <c r="CQ104" s="127" t="s">
        <v>645</v>
      </c>
      <c r="CR104" s="127" t="s">
        <v>646</v>
      </c>
      <c r="CS104" s="127" t="s">
        <v>648</v>
      </c>
      <c r="CT104" s="127" t="s">
        <v>645</v>
      </c>
      <c r="CU104" s="127" t="s">
        <v>646</v>
      </c>
      <c r="CV104" s="127" t="s">
        <v>648</v>
      </c>
      <c r="CW104" s="127" t="s">
        <v>645</v>
      </c>
      <c r="CX104" s="127" t="s">
        <v>646</v>
      </c>
      <c r="CY104" s="127" t="s">
        <v>648</v>
      </c>
      <c r="CZ104" s="127" t="s">
        <v>645</v>
      </c>
      <c r="DA104" s="127" t="s">
        <v>646</v>
      </c>
      <c r="DB104" s="127" t="s">
        <v>648</v>
      </c>
      <c r="DC104" s="127" t="s">
        <v>645</v>
      </c>
      <c r="DD104" s="127" t="s">
        <v>646</v>
      </c>
      <c r="DE104" s="127" t="s">
        <v>648</v>
      </c>
      <c r="DF104" s="127" t="s">
        <v>645</v>
      </c>
      <c r="DG104" s="127" t="s">
        <v>646</v>
      </c>
      <c r="DH104" s="127" t="s">
        <v>648</v>
      </c>
      <c r="DI104" s="127" t="s">
        <v>645</v>
      </c>
      <c r="DJ104" s="127" t="s">
        <v>646</v>
      </c>
      <c r="DK104" s="127" t="s">
        <v>648</v>
      </c>
      <c r="DL104" s="127" t="s">
        <v>645</v>
      </c>
      <c r="DM104" s="127" t="s">
        <v>646</v>
      </c>
      <c r="DN104" s="127" t="s">
        <v>648</v>
      </c>
      <c r="DO104" s="127" t="s">
        <v>645</v>
      </c>
      <c r="DP104" s="127" t="s">
        <v>646</v>
      </c>
      <c r="DQ104" s="127" t="s">
        <v>648</v>
      </c>
    </row>
    <row r="105" spans="2:121" ht="18" customHeight="1">
      <c r="B105" s="83">
        <f>Mass_2_1!U5</f>
        <v>0</v>
      </c>
      <c r="C105" s="83">
        <f>Mass_2_1!V5</f>
        <v>0</v>
      </c>
      <c r="D105" s="83">
        <f>Mass_2_1!W5</f>
        <v>0</v>
      </c>
      <c r="E105" s="83">
        <f>Mass_2_1!X5</f>
        <v>0</v>
      </c>
      <c r="F105" s="83">
        <f>Mass_2_1!Y5</f>
        <v>0</v>
      </c>
      <c r="G105" s="83">
        <f>Mass_2_1!Z5</f>
        <v>0</v>
      </c>
      <c r="H105" s="83">
        <f>Mass_2_1!AA5</f>
        <v>0</v>
      </c>
      <c r="I105" s="83">
        <f>Mass_2_1!AB5</f>
        <v>0</v>
      </c>
      <c r="J105" s="83">
        <f>Mass_2_1!AC5</f>
        <v>0</v>
      </c>
      <c r="K105" s="83">
        <f>Mass_2_1!AD5</f>
        <v>0</v>
      </c>
      <c r="L105" s="83">
        <f>Mass_2_1!AE5</f>
        <v>0</v>
      </c>
      <c r="M105" s="83">
        <f>Mass_2_1!AF5</f>
        <v>0</v>
      </c>
      <c r="N105" s="83">
        <f>Mass_2_1!AG5</f>
        <v>0</v>
      </c>
      <c r="O105" s="83">
        <f>Mass_2_1!AH5</f>
        <v>0</v>
      </c>
      <c r="P105" s="83">
        <f>Mass_2_1!AI5</f>
        <v>0</v>
      </c>
      <c r="Q105" s="83">
        <f>Mass_2_1!AJ5</f>
        <v>0</v>
      </c>
      <c r="R105" s="83">
        <f>Mass_2_1!AK5</f>
        <v>0</v>
      </c>
      <c r="S105" s="83">
        <f>Mass_2_1!AL5</f>
        <v>0</v>
      </c>
      <c r="T105" s="83">
        <f>Mass_2_1!AM5</f>
        <v>0</v>
      </c>
      <c r="U105" s="83">
        <f>Mass_2_1!AN5</f>
        <v>0</v>
      </c>
      <c r="V105" s="83">
        <f>Mass_2_1!AO5</f>
        <v>0</v>
      </c>
      <c r="W105" s="83">
        <f>Mass_2_1!AP5</f>
        <v>0</v>
      </c>
      <c r="X105" s="83">
        <f>Mass_2_1!AQ5</f>
        <v>0</v>
      </c>
      <c r="Y105" s="83">
        <f>Mass_2_1!AR5</f>
        <v>0</v>
      </c>
      <c r="Z105" s="83">
        <f>Mass_2_1!AS5</f>
        <v>0</v>
      </c>
      <c r="AA105" s="83">
        <f>Mass_2_1!AT5</f>
        <v>0</v>
      </c>
      <c r="AB105" s="83">
        <f>Mass_2_1!AU5</f>
        <v>0</v>
      </c>
      <c r="AC105" s="83">
        <f>Mass_2_1!AV5</f>
        <v>0</v>
      </c>
      <c r="AD105" s="83">
        <f>Mass_2_1!AW5</f>
        <v>0</v>
      </c>
      <c r="AE105" s="83">
        <f>Mass_2_1!AX5</f>
        <v>0</v>
      </c>
      <c r="AF105" s="83">
        <f>Mass_2_1!AY5</f>
        <v>0</v>
      </c>
      <c r="AG105" s="83">
        <f>Mass_2_1!AZ5</f>
        <v>0</v>
      </c>
      <c r="AH105" s="83">
        <f>Mass_2_1!BA5</f>
        <v>0</v>
      </c>
      <c r="AI105" s="83">
        <f>Mass_2_1!BB5</f>
        <v>0</v>
      </c>
      <c r="AJ105" s="83">
        <f>Mass_2_1!BC5</f>
        <v>0</v>
      </c>
      <c r="AK105" s="83">
        <f>Mass_2_1!BD5</f>
        <v>0</v>
      </c>
      <c r="AL105" s="83">
        <f>Mass_2_1!BE5</f>
        <v>0</v>
      </c>
      <c r="AM105" s="83">
        <f>Mass_2_1!BF5</f>
        <v>0</v>
      </c>
      <c r="AN105" s="83">
        <f>Mass_2_1!BG5</f>
        <v>0</v>
      </c>
      <c r="AO105" s="83">
        <f>Mass_2_1!BH5</f>
        <v>0</v>
      </c>
      <c r="AP105" s="83">
        <f>Mass_2_1!BI5</f>
        <v>0</v>
      </c>
      <c r="AQ105" s="83">
        <f>Mass_2_1!BJ5</f>
        <v>0</v>
      </c>
      <c r="AR105" s="83">
        <f>Mass_2_1!BK5</f>
        <v>0</v>
      </c>
      <c r="AS105" s="83">
        <f>Mass_2_1!BL5</f>
        <v>0</v>
      </c>
      <c r="AT105" s="83">
        <f>Mass_2_1!BM5</f>
        <v>0</v>
      </c>
      <c r="AU105" s="83">
        <f>Mass_2_1!BN5</f>
        <v>0</v>
      </c>
      <c r="AV105" s="83">
        <f>Mass_2_1!BO5</f>
        <v>0</v>
      </c>
      <c r="AW105" s="83">
        <f>Mass_2_1!BP5</f>
        <v>0</v>
      </c>
      <c r="AX105" s="83">
        <f>Mass_2_1!BQ5</f>
        <v>0</v>
      </c>
      <c r="AY105" s="83">
        <f>Mass_2_1!BR5</f>
        <v>0</v>
      </c>
      <c r="AZ105" s="83">
        <f>Mass_2_1!BS5</f>
        <v>0</v>
      </c>
      <c r="BA105" s="83">
        <f>Mass_2_1!BT5</f>
        <v>0</v>
      </c>
      <c r="BB105" s="83">
        <f>Mass_2_1!BU5</f>
        <v>0</v>
      </c>
      <c r="BC105" s="83">
        <f>Mass_2_1!BV5</f>
        <v>0</v>
      </c>
      <c r="BD105" s="83">
        <f>Mass_2_1!BW5</f>
        <v>0</v>
      </c>
      <c r="BE105" s="83">
        <f>Mass_2_1!BX5</f>
        <v>0</v>
      </c>
      <c r="BF105" s="83">
        <f>Mass_2_1!BY5</f>
        <v>0</v>
      </c>
      <c r="BG105" s="83">
        <f>Mass_2_1!BZ5</f>
        <v>0</v>
      </c>
      <c r="BH105" s="83">
        <f>Mass_2_1!CA5</f>
        <v>0</v>
      </c>
      <c r="BI105" s="83">
        <f>Mass_2_1!CB5</f>
        <v>0</v>
      </c>
      <c r="BJ105" s="83">
        <f>Mass_2_1!CC5</f>
        <v>0</v>
      </c>
      <c r="BK105" s="83">
        <f>Mass_2_1!CD5</f>
        <v>0</v>
      </c>
      <c r="BL105" s="83">
        <f>Mass_2_1!CE5</f>
        <v>0</v>
      </c>
      <c r="BM105" s="83">
        <f>Mass_2_1!CF5</f>
        <v>0</v>
      </c>
      <c r="BN105" s="83">
        <f>Mass_2_1!CG5</f>
        <v>0</v>
      </c>
      <c r="BO105" s="83">
        <f>Mass_2_1!CH5</f>
        <v>0</v>
      </c>
      <c r="BP105" s="83">
        <f>Mass_2_1!CI5</f>
        <v>0</v>
      </c>
      <c r="BQ105" s="83">
        <f>Mass_2_1!CJ5</f>
        <v>0</v>
      </c>
      <c r="BR105" s="83">
        <f>Mass_2_1!CK5</f>
        <v>0</v>
      </c>
      <c r="BS105" s="83">
        <f>Mass_2_1!CL5</f>
        <v>0</v>
      </c>
      <c r="BT105" s="83">
        <f>Mass_2_1!CM5</f>
        <v>0</v>
      </c>
      <c r="BU105" s="83">
        <f>Mass_2_1!CN5</f>
        <v>0</v>
      </c>
      <c r="BV105" s="83">
        <f>Mass_2_1!CO5</f>
        <v>0</v>
      </c>
      <c r="BW105" s="83">
        <f>Mass_2_1!CP5</f>
        <v>0</v>
      </c>
      <c r="BX105" s="83">
        <f>Mass_2_1!CQ5</f>
        <v>0</v>
      </c>
      <c r="BY105" s="83">
        <f>Mass_2_1!CR5</f>
        <v>0</v>
      </c>
      <c r="BZ105" s="83">
        <f>Mass_2_1!CS5</f>
        <v>0</v>
      </c>
      <c r="CA105" s="83">
        <f>Mass_2_1!CT5</f>
        <v>0</v>
      </c>
      <c r="CB105" s="83">
        <f>Mass_2_1!CU5</f>
        <v>0</v>
      </c>
      <c r="CC105" s="83">
        <f>Mass_2_1!CV5</f>
        <v>0</v>
      </c>
      <c r="CD105" s="83">
        <f>Mass_2_1!CW5</f>
        <v>0</v>
      </c>
      <c r="CE105" s="83">
        <f>Mass_2_1!CX5</f>
        <v>0</v>
      </c>
      <c r="CF105" s="83">
        <f>Mass_2_1!CY5</f>
        <v>0</v>
      </c>
      <c r="CG105" s="83">
        <f>Mass_2_1!CZ5</f>
        <v>0</v>
      </c>
      <c r="CH105" s="83">
        <f>Mass_2_1!DA5</f>
        <v>0</v>
      </c>
      <c r="CI105" s="83">
        <f>Mass_2_1!DB5</f>
        <v>0</v>
      </c>
      <c r="CJ105" s="83">
        <f>Mass_2_1!DC5</f>
        <v>0</v>
      </c>
      <c r="CK105" s="83">
        <f>Mass_2_1!DD5</f>
        <v>0</v>
      </c>
      <c r="CL105" s="83">
        <f>Mass_2_1!DE5</f>
        <v>0</v>
      </c>
      <c r="CM105" s="83">
        <f>Mass_2_1!DF5</f>
        <v>0</v>
      </c>
      <c r="CN105" s="83">
        <f>Mass_2_1!DG5</f>
        <v>0</v>
      </c>
      <c r="CO105" s="83">
        <f>Mass_2_1!DH5</f>
        <v>0</v>
      </c>
      <c r="CP105" s="83">
        <f>Mass_2_1!DI5</f>
        <v>0</v>
      </c>
      <c r="CQ105" s="83">
        <f>Mass_2_1!DJ5</f>
        <v>0</v>
      </c>
      <c r="CR105" s="83">
        <f>Mass_2_1!DK5</f>
        <v>0</v>
      </c>
      <c r="CS105" s="83">
        <f>Mass_2_1!DL5</f>
        <v>0</v>
      </c>
      <c r="CT105" s="83">
        <f>Mass_2_1!DM5</f>
        <v>0</v>
      </c>
      <c r="CU105" s="83">
        <f>Mass_2_1!DN5</f>
        <v>0</v>
      </c>
      <c r="CV105" s="83">
        <f>Mass_2_1!DO5</f>
        <v>0</v>
      </c>
      <c r="CW105" s="83">
        <f>Mass_2_1!DP5</f>
        <v>0</v>
      </c>
      <c r="CX105" s="83">
        <f>Mass_2_1!DQ5</f>
        <v>0</v>
      </c>
      <c r="CY105" s="83">
        <f>Mass_2_1!DR5</f>
        <v>0</v>
      </c>
      <c r="CZ105" s="83">
        <f>Mass_2_1!DS5</f>
        <v>0</v>
      </c>
      <c r="DA105" s="83">
        <f>Mass_2_1!DT5</f>
        <v>0</v>
      </c>
      <c r="DB105" s="83">
        <f>Mass_2_1!DU5</f>
        <v>0</v>
      </c>
      <c r="DC105" s="83">
        <f>Mass_2_1!DV5</f>
        <v>0</v>
      </c>
      <c r="DD105" s="83">
        <f>Mass_2_1!DW5</f>
        <v>0</v>
      </c>
      <c r="DE105" s="83">
        <f>Mass_2_1!DX5</f>
        <v>0</v>
      </c>
      <c r="DF105" s="83">
        <f>Mass_2_1!DY5</f>
        <v>0</v>
      </c>
      <c r="DG105" s="83">
        <f>Mass_2_1!DZ5</f>
        <v>0</v>
      </c>
      <c r="DH105" s="83">
        <f>Mass_2_1!EA5</f>
        <v>0</v>
      </c>
      <c r="DI105" s="83">
        <f>Mass_2_1!EB5</f>
        <v>0</v>
      </c>
      <c r="DJ105" s="83">
        <f>Mass_2_1!EC5</f>
        <v>0</v>
      </c>
      <c r="DK105" s="83">
        <f>Mass_2_1!ED5</f>
        <v>0</v>
      </c>
      <c r="DL105" s="83">
        <f>Mass_2_1!EE5</f>
        <v>0</v>
      </c>
      <c r="DM105" s="83">
        <f>Mass_2_1!EF5</f>
        <v>0</v>
      </c>
      <c r="DN105" s="83">
        <f>Mass_2_1!EG5</f>
        <v>0</v>
      </c>
      <c r="DO105" s="83">
        <f>Mass_2_1!EH5</f>
        <v>0</v>
      </c>
      <c r="DP105" s="83">
        <f>Mass_2_1!EI5</f>
        <v>0</v>
      </c>
      <c r="DQ105" s="83">
        <f>Mass_2_1!EJ5</f>
        <v>0</v>
      </c>
    </row>
    <row r="106" spans="2:121" ht="18" customHeight="1">
      <c r="B106" s="83">
        <f>Mass_2_1!U6</f>
        <v>0</v>
      </c>
      <c r="C106" s="83">
        <f>Mass_2_1!V6</f>
        <v>0</v>
      </c>
      <c r="D106" s="83">
        <f>Mass_2_1!W6</f>
        <v>0</v>
      </c>
      <c r="E106" s="83">
        <f>Mass_2_1!X6</f>
        <v>0</v>
      </c>
      <c r="F106" s="83">
        <f>Mass_2_1!Y6</f>
        <v>0</v>
      </c>
      <c r="G106" s="83">
        <f>Mass_2_1!Z6</f>
        <v>0</v>
      </c>
      <c r="H106" s="83">
        <f>Mass_2_1!AA6</f>
        <v>0</v>
      </c>
      <c r="I106" s="83">
        <f>Mass_2_1!AB6</f>
        <v>0</v>
      </c>
      <c r="J106" s="83">
        <f>Mass_2_1!AC6</f>
        <v>0</v>
      </c>
      <c r="K106" s="83">
        <f>Mass_2_1!AD6</f>
        <v>0</v>
      </c>
      <c r="L106" s="83">
        <f>Mass_2_1!AE6</f>
        <v>0</v>
      </c>
      <c r="M106" s="83">
        <f>Mass_2_1!AF6</f>
        <v>0</v>
      </c>
      <c r="N106" s="83">
        <f>Mass_2_1!AG6</f>
        <v>0</v>
      </c>
      <c r="O106" s="83">
        <f>Mass_2_1!AH6</f>
        <v>0</v>
      </c>
      <c r="P106" s="83">
        <f>Mass_2_1!AI6</f>
        <v>0</v>
      </c>
      <c r="Q106" s="83">
        <f>Mass_2_1!AJ6</f>
        <v>0</v>
      </c>
      <c r="R106" s="83">
        <f>Mass_2_1!AK6</f>
        <v>0</v>
      </c>
      <c r="S106" s="83">
        <f>Mass_2_1!AL6</f>
        <v>0</v>
      </c>
      <c r="T106" s="83">
        <f>Mass_2_1!AM6</f>
        <v>0</v>
      </c>
      <c r="U106" s="83">
        <f>Mass_2_1!AN6</f>
        <v>0</v>
      </c>
      <c r="V106" s="83">
        <f>Mass_2_1!AO6</f>
        <v>0</v>
      </c>
      <c r="W106" s="83">
        <f>Mass_2_1!AP6</f>
        <v>0</v>
      </c>
      <c r="X106" s="83">
        <f>Mass_2_1!AQ6</f>
        <v>0</v>
      </c>
      <c r="Y106" s="83">
        <f>Mass_2_1!AR6</f>
        <v>0</v>
      </c>
      <c r="Z106" s="83">
        <f>Mass_2_1!AS6</f>
        <v>0</v>
      </c>
      <c r="AA106" s="83">
        <f>Mass_2_1!AT6</f>
        <v>0</v>
      </c>
      <c r="AB106" s="83">
        <f>Mass_2_1!AU6</f>
        <v>0</v>
      </c>
      <c r="AC106" s="83">
        <f>Mass_2_1!AV6</f>
        <v>0</v>
      </c>
      <c r="AD106" s="83">
        <f>Mass_2_1!AW6</f>
        <v>0</v>
      </c>
      <c r="AE106" s="83">
        <f>Mass_2_1!AX6</f>
        <v>0</v>
      </c>
      <c r="AF106" s="83">
        <f>Mass_2_1!AY6</f>
        <v>0</v>
      </c>
      <c r="AG106" s="83">
        <f>Mass_2_1!AZ6</f>
        <v>0</v>
      </c>
      <c r="AH106" s="83">
        <f>Mass_2_1!BA6</f>
        <v>0</v>
      </c>
      <c r="AI106" s="83">
        <f>Mass_2_1!BB6</f>
        <v>0</v>
      </c>
      <c r="AJ106" s="83">
        <f>Mass_2_1!BC6</f>
        <v>0</v>
      </c>
      <c r="AK106" s="83">
        <f>Mass_2_1!BD6</f>
        <v>0</v>
      </c>
      <c r="AL106" s="83">
        <f>Mass_2_1!BE6</f>
        <v>0</v>
      </c>
      <c r="AM106" s="83">
        <f>Mass_2_1!BF6</f>
        <v>0</v>
      </c>
      <c r="AN106" s="83">
        <f>Mass_2_1!BG6</f>
        <v>0</v>
      </c>
      <c r="AO106" s="83">
        <f>Mass_2_1!BH6</f>
        <v>0</v>
      </c>
      <c r="AP106" s="83">
        <f>Mass_2_1!BI6</f>
        <v>0</v>
      </c>
      <c r="AQ106" s="83">
        <f>Mass_2_1!BJ6</f>
        <v>0</v>
      </c>
      <c r="AR106" s="83">
        <f>Mass_2_1!BK6</f>
        <v>0</v>
      </c>
      <c r="AS106" s="83">
        <f>Mass_2_1!BL6</f>
        <v>0</v>
      </c>
      <c r="AT106" s="83">
        <f>Mass_2_1!BM6</f>
        <v>0</v>
      </c>
      <c r="AU106" s="83">
        <f>Mass_2_1!BN6</f>
        <v>0</v>
      </c>
      <c r="AV106" s="83">
        <f>Mass_2_1!BO6</f>
        <v>0</v>
      </c>
      <c r="AW106" s="83">
        <f>Mass_2_1!BP6</f>
        <v>0</v>
      </c>
      <c r="AX106" s="83">
        <f>Mass_2_1!BQ6</f>
        <v>0</v>
      </c>
      <c r="AY106" s="83">
        <f>Mass_2_1!BR6</f>
        <v>0</v>
      </c>
      <c r="AZ106" s="83">
        <f>Mass_2_1!BS6</f>
        <v>0</v>
      </c>
      <c r="BA106" s="83">
        <f>Mass_2_1!BT6</f>
        <v>0</v>
      </c>
      <c r="BB106" s="83">
        <f>Mass_2_1!BU6</f>
        <v>0</v>
      </c>
      <c r="BC106" s="83">
        <f>Mass_2_1!BV6</f>
        <v>0</v>
      </c>
      <c r="BD106" s="83">
        <f>Mass_2_1!BW6</f>
        <v>0</v>
      </c>
      <c r="BE106" s="83">
        <f>Mass_2_1!BX6</f>
        <v>0</v>
      </c>
      <c r="BF106" s="83">
        <f>Mass_2_1!BY6</f>
        <v>0</v>
      </c>
      <c r="BG106" s="83">
        <f>Mass_2_1!BZ6</f>
        <v>0</v>
      </c>
      <c r="BH106" s="83">
        <f>Mass_2_1!CA6</f>
        <v>0</v>
      </c>
      <c r="BI106" s="83">
        <f>Mass_2_1!CB6</f>
        <v>0</v>
      </c>
      <c r="BJ106" s="83">
        <f>Mass_2_1!CC6</f>
        <v>0</v>
      </c>
      <c r="BK106" s="83">
        <f>Mass_2_1!CD6</f>
        <v>0</v>
      </c>
      <c r="BL106" s="83">
        <f>Mass_2_1!CE6</f>
        <v>0</v>
      </c>
      <c r="BM106" s="83">
        <f>Mass_2_1!CF6</f>
        <v>0</v>
      </c>
      <c r="BN106" s="83">
        <f>Mass_2_1!CG6</f>
        <v>0</v>
      </c>
      <c r="BO106" s="83">
        <f>Mass_2_1!CH6</f>
        <v>0</v>
      </c>
      <c r="BP106" s="83">
        <f>Mass_2_1!CI6</f>
        <v>0</v>
      </c>
      <c r="BQ106" s="83">
        <f>Mass_2_1!CJ6</f>
        <v>0</v>
      </c>
      <c r="BR106" s="83">
        <f>Mass_2_1!CK6</f>
        <v>0</v>
      </c>
      <c r="BS106" s="83">
        <f>Mass_2_1!CL6</f>
        <v>0</v>
      </c>
      <c r="BT106" s="83">
        <f>Mass_2_1!CM6</f>
        <v>0</v>
      </c>
      <c r="BU106" s="83">
        <f>Mass_2_1!CN6</f>
        <v>0</v>
      </c>
      <c r="BV106" s="83">
        <f>Mass_2_1!CO6</f>
        <v>0</v>
      </c>
      <c r="BW106" s="83">
        <f>Mass_2_1!CP6</f>
        <v>0</v>
      </c>
      <c r="BX106" s="83">
        <f>Mass_2_1!CQ6</f>
        <v>0</v>
      </c>
      <c r="BY106" s="83">
        <f>Mass_2_1!CR6</f>
        <v>0</v>
      </c>
      <c r="BZ106" s="83">
        <f>Mass_2_1!CS6</f>
        <v>0</v>
      </c>
      <c r="CA106" s="83">
        <f>Mass_2_1!CT6</f>
        <v>0</v>
      </c>
      <c r="CB106" s="83">
        <f>Mass_2_1!CU6</f>
        <v>0</v>
      </c>
      <c r="CC106" s="83">
        <f>Mass_2_1!CV6</f>
        <v>0</v>
      </c>
      <c r="CD106" s="83">
        <f>Mass_2_1!CW6</f>
        <v>0</v>
      </c>
      <c r="CE106" s="83">
        <f>Mass_2_1!CX6</f>
        <v>0</v>
      </c>
      <c r="CF106" s="83">
        <f>Mass_2_1!CY6</f>
        <v>0</v>
      </c>
      <c r="CG106" s="83">
        <f>Mass_2_1!CZ6</f>
        <v>0</v>
      </c>
      <c r="CH106" s="83">
        <f>Mass_2_1!DA6</f>
        <v>0</v>
      </c>
      <c r="CI106" s="83">
        <f>Mass_2_1!DB6</f>
        <v>0</v>
      </c>
      <c r="CJ106" s="83">
        <f>Mass_2_1!DC6</f>
        <v>0</v>
      </c>
      <c r="CK106" s="83">
        <f>Mass_2_1!DD6</f>
        <v>0</v>
      </c>
      <c r="CL106" s="83">
        <f>Mass_2_1!DE6</f>
        <v>0</v>
      </c>
      <c r="CM106" s="83">
        <f>Mass_2_1!DF6</f>
        <v>0</v>
      </c>
      <c r="CN106" s="83">
        <f>Mass_2_1!DG6</f>
        <v>0</v>
      </c>
      <c r="CO106" s="83">
        <f>Mass_2_1!DH6</f>
        <v>0</v>
      </c>
      <c r="CP106" s="83">
        <f>Mass_2_1!DI6</f>
        <v>0</v>
      </c>
      <c r="CQ106" s="83">
        <f>Mass_2_1!DJ6</f>
        <v>0</v>
      </c>
      <c r="CR106" s="83">
        <f>Mass_2_1!DK6</f>
        <v>0</v>
      </c>
      <c r="CS106" s="83">
        <f>Mass_2_1!DL6</f>
        <v>0</v>
      </c>
      <c r="CT106" s="83">
        <f>Mass_2_1!DM6</f>
        <v>0</v>
      </c>
      <c r="CU106" s="83">
        <f>Mass_2_1!DN6</f>
        <v>0</v>
      </c>
      <c r="CV106" s="83">
        <f>Mass_2_1!DO6</f>
        <v>0</v>
      </c>
      <c r="CW106" s="83">
        <f>Mass_2_1!DP6</f>
        <v>0</v>
      </c>
      <c r="CX106" s="83">
        <f>Mass_2_1!DQ6</f>
        <v>0</v>
      </c>
      <c r="CY106" s="83">
        <f>Mass_2_1!DR6</f>
        <v>0</v>
      </c>
      <c r="CZ106" s="83">
        <f>Mass_2_1!DS6</f>
        <v>0</v>
      </c>
      <c r="DA106" s="83">
        <f>Mass_2_1!DT6</f>
        <v>0</v>
      </c>
      <c r="DB106" s="83">
        <f>Mass_2_1!DU6</f>
        <v>0</v>
      </c>
      <c r="DC106" s="83">
        <f>Mass_2_1!DV6</f>
        <v>0</v>
      </c>
      <c r="DD106" s="83">
        <f>Mass_2_1!DW6</f>
        <v>0</v>
      </c>
      <c r="DE106" s="83">
        <f>Mass_2_1!DX6</f>
        <v>0</v>
      </c>
      <c r="DF106" s="83">
        <f>Mass_2_1!DY6</f>
        <v>0</v>
      </c>
      <c r="DG106" s="83">
        <f>Mass_2_1!DZ6</f>
        <v>0</v>
      </c>
      <c r="DH106" s="83">
        <f>Mass_2_1!EA6</f>
        <v>0</v>
      </c>
      <c r="DI106" s="83">
        <f>Mass_2_1!EB6</f>
        <v>0</v>
      </c>
      <c r="DJ106" s="83">
        <f>Mass_2_1!EC6</f>
        <v>0</v>
      </c>
      <c r="DK106" s="83">
        <f>Mass_2_1!ED6</f>
        <v>0</v>
      </c>
      <c r="DL106" s="83">
        <f>Mass_2_1!EE6</f>
        <v>0</v>
      </c>
      <c r="DM106" s="83">
        <f>Mass_2_1!EF6</f>
        <v>0</v>
      </c>
      <c r="DN106" s="83">
        <f>Mass_2_1!EG6</f>
        <v>0</v>
      </c>
      <c r="DO106" s="83">
        <f>Mass_2_1!EH6</f>
        <v>0</v>
      </c>
      <c r="DP106" s="83">
        <f>Mass_2_1!EI6</f>
        <v>0</v>
      </c>
      <c r="DQ106" s="83">
        <f>Mass_2_1!EJ6</f>
        <v>0</v>
      </c>
    </row>
    <row r="107" spans="2:121" ht="18" customHeight="1">
      <c r="B107" s="83">
        <f>Mass_2_1!U7</f>
        <v>0</v>
      </c>
      <c r="C107" s="83">
        <f>Mass_2_1!V7</f>
        <v>0</v>
      </c>
      <c r="D107" s="83">
        <f>Mass_2_1!W7</f>
        <v>0</v>
      </c>
      <c r="E107" s="83">
        <f>Mass_2_1!X7</f>
        <v>0</v>
      </c>
      <c r="F107" s="83">
        <f>Mass_2_1!Y7</f>
        <v>0</v>
      </c>
      <c r="G107" s="83">
        <f>Mass_2_1!Z7</f>
        <v>0</v>
      </c>
      <c r="H107" s="83">
        <f>Mass_2_1!AA7</f>
        <v>0</v>
      </c>
      <c r="I107" s="83">
        <f>Mass_2_1!AB7</f>
        <v>0</v>
      </c>
      <c r="J107" s="83">
        <f>Mass_2_1!AC7</f>
        <v>0</v>
      </c>
      <c r="K107" s="83">
        <f>Mass_2_1!AD7</f>
        <v>0</v>
      </c>
      <c r="L107" s="83">
        <f>Mass_2_1!AE7</f>
        <v>0</v>
      </c>
      <c r="M107" s="83">
        <f>Mass_2_1!AF7</f>
        <v>0</v>
      </c>
      <c r="N107" s="83">
        <f>Mass_2_1!AG7</f>
        <v>0</v>
      </c>
      <c r="O107" s="83">
        <f>Mass_2_1!AH7</f>
        <v>0</v>
      </c>
      <c r="P107" s="83">
        <f>Mass_2_1!AI7</f>
        <v>0</v>
      </c>
      <c r="Q107" s="83">
        <f>Mass_2_1!AJ7</f>
        <v>0</v>
      </c>
      <c r="R107" s="83">
        <f>Mass_2_1!AK7</f>
        <v>0</v>
      </c>
      <c r="S107" s="83">
        <f>Mass_2_1!AL7</f>
        <v>0</v>
      </c>
      <c r="T107" s="83">
        <f>Mass_2_1!AM7</f>
        <v>0</v>
      </c>
      <c r="U107" s="83">
        <f>Mass_2_1!AN7</f>
        <v>0</v>
      </c>
      <c r="V107" s="83">
        <f>Mass_2_1!AO7</f>
        <v>0</v>
      </c>
      <c r="W107" s="83">
        <f>Mass_2_1!AP7</f>
        <v>0</v>
      </c>
      <c r="X107" s="83">
        <f>Mass_2_1!AQ7</f>
        <v>0</v>
      </c>
      <c r="Y107" s="83">
        <f>Mass_2_1!AR7</f>
        <v>0</v>
      </c>
      <c r="Z107" s="83">
        <f>Mass_2_1!AS7</f>
        <v>0</v>
      </c>
      <c r="AA107" s="83">
        <f>Mass_2_1!AT7</f>
        <v>0</v>
      </c>
      <c r="AB107" s="83">
        <f>Mass_2_1!AU7</f>
        <v>0</v>
      </c>
      <c r="AC107" s="83">
        <f>Mass_2_1!AV7</f>
        <v>0</v>
      </c>
      <c r="AD107" s="83">
        <f>Mass_2_1!AW7</f>
        <v>0</v>
      </c>
      <c r="AE107" s="83">
        <f>Mass_2_1!AX7</f>
        <v>0</v>
      </c>
      <c r="AF107" s="83">
        <f>Mass_2_1!AY7</f>
        <v>0</v>
      </c>
      <c r="AG107" s="83">
        <f>Mass_2_1!AZ7</f>
        <v>0</v>
      </c>
      <c r="AH107" s="83">
        <f>Mass_2_1!BA7</f>
        <v>0</v>
      </c>
      <c r="AI107" s="83">
        <f>Mass_2_1!BB7</f>
        <v>0</v>
      </c>
      <c r="AJ107" s="83">
        <f>Mass_2_1!BC7</f>
        <v>0</v>
      </c>
      <c r="AK107" s="83">
        <f>Mass_2_1!BD7</f>
        <v>0</v>
      </c>
      <c r="AL107" s="83">
        <f>Mass_2_1!BE7</f>
        <v>0</v>
      </c>
      <c r="AM107" s="83">
        <f>Mass_2_1!BF7</f>
        <v>0</v>
      </c>
      <c r="AN107" s="83">
        <f>Mass_2_1!BG7</f>
        <v>0</v>
      </c>
      <c r="AO107" s="83">
        <f>Mass_2_1!BH7</f>
        <v>0</v>
      </c>
      <c r="AP107" s="83">
        <f>Mass_2_1!BI7</f>
        <v>0</v>
      </c>
      <c r="AQ107" s="83">
        <f>Mass_2_1!BJ7</f>
        <v>0</v>
      </c>
      <c r="AR107" s="83">
        <f>Mass_2_1!BK7</f>
        <v>0</v>
      </c>
      <c r="AS107" s="83">
        <f>Mass_2_1!BL7</f>
        <v>0</v>
      </c>
      <c r="AT107" s="83">
        <f>Mass_2_1!BM7</f>
        <v>0</v>
      </c>
      <c r="AU107" s="83">
        <f>Mass_2_1!BN7</f>
        <v>0</v>
      </c>
      <c r="AV107" s="83">
        <f>Mass_2_1!BO7</f>
        <v>0</v>
      </c>
      <c r="AW107" s="83">
        <f>Mass_2_1!BP7</f>
        <v>0</v>
      </c>
      <c r="AX107" s="83">
        <f>Mass_2_1!BQ7</f>
        <v>0</v>
      </c>
      <c r="AY107" s="83">
        <f>Mass_2_1!BR7</f>
        <v>0</v>
      </c>
      <c r="AZ107" s="83">
        <f>Mass_2_1!BS7</f>
        <v>0</v>
      </c>
      <c r="BA107" s="83">
        <f>Mass_2_1!BT7</f>
        <v>0</v>
      </c>
      <c r="BB107" s="83">
        <f>Mass_2_1!BU7</f>
        <v>0</v>
      </c>
      <c r="BC107" s="83">
        <f>Mass_2_1!BV7</f>
        <v>0</v>
      </c>
      <c r="BD107" s="83">
        <f>Mass_2_1!BW7</f>
        <v>0</v>
      </c>
      <c r="BE107" s="83">
        <f>Mass_2_1!BX7</f>
        <v>0</v>
      </c>
      <c r="BF107" s="83">
        <f>Mass_2_1!BY7</f>
        <v>0</v>
      </c>
      <c r="BG107" s="83">
        <f>Mass_2_1!BZ7</f>
        <v>0</v>
      </c>
      <c r="BH107" s="83">
        <f>Mass_2_1!CA7</f>
        <v>0</v>
      </c>
      <c r="BI107" s="83">
        <f>Mass_2_1!CB7</f>
        <v>0</v>
      </c>
      <c r="BJ107" s="83">
        <f>Mass_2_1!CC7</f>
        <v>0</v>
      </c>
      <c r="BK107" s="83">
        <f>Mass_2_1!CD7</f>
        <v>0</v>
      </c>
      <c r="BL107" s="83">
        <f>Mass_2_1!CE7</f>
        <v>0</v>
      </c>
      <c r="BM107" s="83">
        <f>Mass_2_1!CF7</f>
        <v>0</v>
      </c>
      <c r="BN107" s="83">
        <f>Mass_2_1!CG7</f>
        <v>0</v>
      </c>
      <c r="BO107" s="83">
        <f>Mass_2_1!CH7</f>
        <v>0</v>
      </c>
      <c r="BP107" s="83">
        <f>Mass_2_1!CI7</f>
        <v>0</v>
      </c>
      <c r="BQ107" s="83">
        <f>Mass_2_1!CJ7</f>
        <v>0</v>
      </c>
      <c r="BR107" s="83">
        <f>Mass_2_1!CK7</f>
        <v>0</v>
      </c>
      <c r="BS107" s="83">
        <f>Mass_2_1!CL7</f>
        <v>0</v>
      </c>
      <c r="BT107" s="83">
        <f>Mass_2_1!CM7</f>
        <v>0</v>
      </c>
      <c r="BU107" s="83">
        <f>Mass_2_1!CN7</f>
        <v>0</v>
      </c>
      <c r="BV107" s="83">
        <f>Mass_2_1!CO7</f>
        <v>0</v>
      </c>
      <c r="BW107" s="83">
        <f>Mass_2_1!CP7</f>
        <v>0</v>
      </c>
      <c r="BX107" s="83">
        <f>Mass_2_1!CQ7</f>
        <v>0</v>
      </c>
      <c r="BY107" s="83">
        <f>Mass_2_1!CR7</f>
        <v>0</v>
      </c>
      <c r="BZ107" s="83">
        <f>Mass_2_1!CS7</f>
        <v>0</v>
      </c>
      <c r="CA107" s="83">
        <f>Mass_2_1!CT7</f>
        <v>0</v>
      </c>
      <c r="CB107" s="83">
        <f>Mass_2_1!CU7</f>
        <v>0</v>
      </c>
      <c r="CC107" s="83">
        <f>Mass_2_1!CV7</f>
        <v>0</v>
      </c>
      <c r="CD107" s="83">
        <f>Mass_2_1!CW7</f>
        <v>0</v>
      </c>
      <c r="CE107" s="83">
        <f>Mass_2_1!CX7</f>
        <v>0</v>
      </c>
      <c r="CF107" s="83">
        <f>Mass_2_1!CY7</f>
        <v>0</v>
      </c>
      <c r="CG107" s="83">
        <f>Mass_2_1!CZ7</f>
        <v>0</v>
      </c>
      <c r="CH107" s="83">
        <f>Mass_2_1!DA7</f>
        <v>0</v>
      </c>
      <c r="CI107" s="83">
        <f>Mass_2_1!DB7</f>
        <v>0</v>
      </c>
      <c r="CJ107" s="83">
        <f>Mass_2_1!DC7</f>
        <v>0</v>
      </c>
      <c r="CK107" s="83">
        <f>Mass_2_1!DD7</f>
        <v>0</v>
      </c>
      <c r="CL107" s="83">
        <f>Mass_2_1!DE7</f>
        <v>0</v>
      </c>
      <c r="CM107" s="83">
        <f>Mass_2_1!DF7</f>
        <v>0</v>
      </c>
      <c r="CN107" s="83">
        <f>Mass_2_1!DG7</f>
        <v>0</v>
      </c>
      <c r="CO107" s="83">
        <f>Mass_2_1!DH7</f>
        <v>0</v>
      </c>
      <c r="CP107" s="83">
        <f>Mass_2_1!DI7</f>
        <v>0</v>
      </c>
      <c r="CQ107" s="83">
        <f>Mass_2_1!DJ7</f>
        <v>0</v>
      </c>
      <c r="CR107" s="83">
        <f>Mass_2_1!DK7</f>
        <v>0</v>
      </c>
      <c r="CS107" s="83">
        <f>Mass_2_1!DL7</f>
        <v>0</v>
      </c>
      <c r="CT107" s="83">
        <f>Mass_2_1!DM7</f>
        <v>0</v>
      </c>
      <c r="CU107" s="83">
        <f>Mass_2_1!DN7</f>
        <v>0</v>
      </c>
      <c r="CV107" s="83">
        <f>Mass_2_1!DO7</f>
        <v>0</v>
      </c>
      <c r="CW107" s="83">
        <f>Mass_2_1!DP7</f>
        <v>0</v>
      </c>
      <c r="CX107" s="83">
        <f>Mass_2_1!DQ7</f>
        <v>0</v>
      </c>
      <c r="CY107" s="83">
        <f>Mass_2_1!DR7</f>
        <v>0</v>
      </c>
      <c r="CZ107" s="83">
        <f>Mass_2_1!DS7</f>
        <v>0</v>
      </c>
      <c r="DA107" s="83">
        <f>Mass_2_1!DT7</f>
        <v>0</v>
      </c>
      <c r="DB107" s="83">
        <f>Mass_2_1!DU7</f>
        <v>0</v>
      </c>
      <c r="DC107" s="83">
        <f>Mass_2_1!DV7</f>
        <v>0</v>
      </c>
      <c r="DD107" s="83">
        <f>Mass_2_1!DW7</f>
        <v>0</v>
      </c>
      <c r="DE107" s="83">
        <f>Mass_2_1!DX7</f>
        <v>0</v>
      </c>
      <c r="DF107" s="83">
        <f>Mass_2_1!DY7</f>
        <v>0</v>
      </c>
      <c r="DG107" s="83">
        <f>Mass_2_1!DZ7</f>
        <v>0</v>
      </c>
      <c r="DH107" s="83">
        <f>Mass_2_1!EA7</f>
        <v>0</v>
      </c>
      <c r="DI107" s="83">
        <f>Mass_2_1!EB7</f>
        <v>0</v>
      </c>
      <c r="DJ107" s="83">
        <f>Mass_2_1!EC7</f>
        <v>0</v>
      </c>
      <c r="DK107" s="83">
        <f>Mass_2_1!ED7</f>
        <v>0</v>
      </c>
      <c r="DL107" s="83">
        <f>Mass_2_1!EE7</f>
        <v>0</v>
      </c>
      <c r="DM107" s="83">
        <f>Mass_2_1!EF7</f>
        <v>0</v>
      </c>
      <c r="DN107" s="83">
        <f>Mass_2_1!EG7</f>
        <v>0</v>
      </c>
      <c r="DO107" s="83">
        <f>Mass_2_1!EH7</f>
        <v>0</v>
      </c>
      <c r="DP107" s="83">
        <f>Mass_2_1!EI7</f>
        <v>0</v>
      </c>
      <c r="DQ107" s="83">
        <f>Mass_2_1!EJ7</f>
        <v>0</v>
      </c>
    </row>
    <row r="108" spans="2:121" ht="18" customHeight="1">
      <c r="B108" s="83">
        <f>Mass_2_1!U8</f>
        <v>0</v>
      </c>
      <c r="C108" s="83">
        <f>Mass_2_1!V8</f>
        <v>0</v>
      </c>
      <c r="D108" s="83">
        <f>Mass_2_1!W8</f>
        <v>0</v>
      </c>
      <c r="E108" s="83">
        <f>Mass_2_1!X8</f>
        <v>0</v>
      </c>
      <c r="F108" s="83">
        <f>Mass_2_1!Y8</f>
        <v>0</v>
      </c>
      <c r="G108" s="83">
        <f>Mass_2_1!Z8</f>
        <v>0</v>
      </c>
      <c r="H108" s="83">
        <f>Mass_2_1!AA8</f>
        <v>0</v>
      </c>
      <c r="I108" s="83">
        <f>Mass_2_1!AB8</f>
        <v>0</v>
      </c>
      <c r="J108" s="83">
        <f>Mass_2_1!AC8</f>
        <v>0</v>
      </c>
      <c r="K108" s="83">
        <f>Mass_2_1!AD8</f>
        <v>0</v>
      </c>
      <c r="L108" s="83">
        <f>Mass_2_1!AE8</f>
        <v>0</v>
      </c>
      <c r="M108" s="83">
        <f>Mass_2_1!AF8</f>
        <v>0</v>
      </c>
      <c r="N108" s="83">
        <f>Mass_2_1!AG8</f>
        <v>0</v>
      </c>
      <c r="O108" s="83">
        <f>Mass_2_1!AH8</f>
        <v>0</v>
      </c>
      <c r="P108" s="83">
        <f>Mass_2_1!AI8</f>
        <v>0</v>
      </c>
      <c r="Q108" s="83">
        <f>Mass_2_1!AJ8</f>
        <v>0</v>
      </c>
      <c r="R108" s="83">
        <f>Mass_2_1!AK8</f>
        <v>0</v>
      </c>
      <c r="S108" s="83">
        <f>Mass_2_1!AL8</f>
        <v>0</v>
      </c>
      <c r="T108" s="83">
        <f>Mass_2_1!AM8</f>
        <v>0</v>
      </c>
      <c r="U108" s="83">
        <f>Mass_2_1!AN8</f>
        <v>0</v>
      </c>
      <c r="V108" s="83">
        <f>Mass_2_1!AO8</f>
        <v>0</v>
      </c>
      <c r="W108" s="83">
        <f>Mass_2_1!AP8</f>
        <v>0</v>
      </c>
      <c r="X108" s="83">
        <f>Mass_2_1!AQ8</f>
        <v>0</v>
      </c>
      <c r="Y108" s="83">
        <f>Mass_2_1!AR8</f>
        <v>0</v>
      </c>
      <c r="Z108" s="83">
        <f>Mass_2_1!AS8</f>
        <v>0</v>
      </c>
      <c r="AA108" s="83">
        <f>Mass_2_1!AT8</f>
        <v>0</v>
      </c>
      <c r="AB108" s="83">
        <f>Mass_2_1!AU8</f>
        <v>0</v>
      </c>
      <c r="AC108" s="83">
        <f>Mass_2_1!AV8</f>
        <v>0</v>
      </c>
      <c r="AD108" s="83">
        <f>Mass_2_1!AW8</f>
        <v>0</v>
      </c>
      <c r="AE108" s="83">
        <f>Mass_2_1!AX8</f>
        <v>0</v>
      </c>
      <c r="AF108" s="83">
        <f>Mass_2_1!AY8</f>
        <v>0</v>
      </c>
      <c r="AG108" s="83">
        <f>Mass_2_1!AZ8</f>
        <v>0</v>
      </c>
      <c r="AH108" s="83">
        <f>Mass_2_1!BA8</f>
        <v>0</v>
      </c>
      <c r="AI108" s="83">
        <f>Mass_2_1!BB8</f>
        <v>0</v>
      </c>
      <c r="AJ108" s="83">
        <f>Mass_2_1!BC8</f>
        <v>0</v>
      </c>
      <c r="AK108" s="83">
        <f>Mass_2_1!BD8</f>
        <v>0</v>
      </c>
      <c r="AL108" s="83">
        <f>Mass_2_1!BE8</f>
        <v>0</v>
      </c>
      <c r="AM108" s="83">
        <f>Mass_2_1!BF8</f>
        <v>0</v>
      </c>
      <c r="AN108" s="83">
        <f>Mass_2_1!BG8</f>
        <v>0</v>
      </c>
      <c r="AO108" s="83">
        <f>Mass_2_1!BH8</f>
        <v>0</v>
      </c>
      <c r="AP108" s="83">
        <f>Mass_2_1!BI8</f>
        <v>0</v>
      </c>
      <c r="AQ108" s="83">
        <f>Mass_2_1!BJ8</f>
        <v>0</v>
      </c>
      <c r="AR108" s="83">
        <f>Mass_2_1!BK8</f>
        <v>0</v>
      </c>
      <c r="AS108" s="83">
        <f>Mass_2_1!BL8</f>
        <v>0</v>
      </c>
      <c r="AT108" s="83">
        <f>Mass_2_1!BM8</f>
        <v>0</v>
      </c>
      <c r="AU108" s="83">
        <f>Mass_2_1!BN8</f>
        <v>0</v>
      </c>
      <c r="AV108" s="83">
        <f>Mass_2_1!BO8</f>
        <v>0</v>
      </c>
      <c r="AW108" s="83">
        <f>Mass_2_1!BP8</f>
        <v>0</v>
      </c>
      <c r="AX108" s="83">
        <f>Mass_2_1!BQ8</f>
        <v>0</v>
      </c>
      <c r="AY108" s="83">
        <f>Mass_2_1!BR8</f>
        <v>0</v>
      </c>
      <c r="AZ108" s="83">
        <f>Mass_2_1!BS8</f>
        <v>0</v>
      </c>
      <c r="BA108" s="83">
        <f>Mass_2_1!BT8</f>
        <v>0</v>
      </c>
      <c r="BB108" s="83">
        <f>Mass_2_1!BU8</f>
        <v>0</v>
      </c>
      <c r="BC108" s="83">
        <f>Mass_2_1!BV8</f>
        <v>0</v>
      </c>
      <c r="BD108" s="83">
        <f>Mass_2_1!BW8</f>
        <v>0</v>
      </c>
      <c r="BE108" s="83">
        <f>Mass_2_1!BX8</f>
        <v>0</v>
      </c>
      <c r="BF108" s="83">
        <f>Mass_2_1!BY8</f>
        <v>0</v>
      </c>
      <c r="BG108" s="83">
        <f>Mass_2_1!BZ8</f>
        <v>0</v>
      </c>
      <c r="BH108" s="83">
        <f>Mass_2_1!CA8</f>
        <v>0</v>
      </c>
      <c r="BI108" s="83">
        <f>Mass_2_1!CB8</f>
        <v>0</v>
      </c>
      <c r="BJ108" s="83">
        <f>Mass_2_1!CC8</f>
        <v>0</v>
      </c>
      <c r="BK108" s="83">
        <f>Mass_2_1!CD8</f>
        <v>0</v>
      </c>
      <c r="BL108" s="83">
        <f>Mass_2_1!CE8</f>
        <v>0</v>
      </c>
      <c r="BM108" s="83">
        <f>Mass_2_1!CF8</f>
        <v>0</v>
      </c>
      <c r="BN108" s="83">
        <f>Mass_2_1!CG8</f>
        <v>0</v>
      </c>
      <c r="BO108" s="83">
        <f>Mass_2_1!CH8</f>
        <v>0</v>
      </c>
      <c r="BP108" s="83">
        <f>Mass_2_1!CI8</f>
        <v>0</v>
      </c>
      <c r="BQ108" s="83">
        <f>Mass_2_1!CJ8</f>
        <v>0</v>
      </c>
      <c r="BR108" s="83">
        <f>Mass_2_1!CK8</f>
        <v>0</v>
      </c>
      <c r="BS108" s="83">
        <f>Mass_2_1!CL8</f>
        <v>0</v>
      </c>
      <c r="BT108" s="83">
        <f>Mass_2_1!CM8</f>
        <v>0</v>
      </c>
      <c r="BU108" s="83">
        <f>Mass_2_1!CN8</f>
        <v>0</v>
      </c>
      <c r="BV108" s="83">
        <f>Mass_2_1!CO8</f>
        <v>0</v>
      </c>
      <c r="BW108" s="83">
        <f>Mass_2_1!CP8</f>
        <v>0</v>
      </c>
      <c r="BX108" s="83">
        <f>Mass_2_1!CQ8</f>
        <v>0</v>
      </c>
      <c r="BY108" s="83">
        <f>Mass_2_1!CR8</f>
        <v>0</v>
      </c>
      <c r="BZ108" s="83">
        <f>Mass_2_1!CS8</f>
        <v>0</v>
      </c>
      <c r="CA108" s="83">
        <f>Mass_2_1!CT8</f>
        <v>0</v>
      </c>
      <c r="CB108" s="83">
        <f>Mass_2_1!CU8</f>
        <v>0</v>
      </c>
      <c r="CC108" s="83">
        <f>Mass_2_1!CV8</f>
        <v>0</v>
      </c>
      <c r="CD108" s="83">
        <f>Mass_2_1!CW8</f>
        <v>0</v>
      </c>
      <c r="CE108" s="83">
        <f>Mass_2_1!CX8</f>
        <v>0</v>
      </c>
      <c r="CF108" s="83">
        <f>Mass_2_1!CY8</f>
        <v>0</v>
      </c>
      <c r="CG108" s="83">
        <f>Mass_2_1!CZ8</f>
        <v>0</v>
      </c>
      <c r="CH108" s="83">
        <f>Mass_2_1!DA8</f>
        <v>0</v>
      </c>
      <c r="CI108" s="83">
        <f>Mass_2_1!DB8</f>
        <v>0</v>
      </c>
      <c r="CJ108" s="83">
        <f>Mass_2_1!DC8</f>
        <v>0</v>
      </c>
      <c r="CK108" s="83">
        <f>Mass_2_1!DD8</f>
        <v>0</v>
      </c>
      <c r="CL108" s="83">
        <f>Mass_2_1!DE8</f>
        <v>0</v>
      </c>
      <c r="CM108" s="83">
        <f>Mass_2_1!DF8</f>
        <v>0</v>
      </c>
      <c r="CN108" s="83">
        <f>Mass_2_1!DG8</f>
        <v>0</v>
      </c>
      <c r="CO108" s="83">
        <f>Mass_2_1!DH8</f>
        <v>0</v>
      </c>
      <c r="CP108" s="83">
        <f>Mass_2_1!DI8</f>
        <v>0</v>
      </c>
      <c r="CQ108" s="83">
        <f>Mass_2_1!DJ8</f>
        <v>0</v>
      </c>
      <c r="CR108" s="83">
        <f>Mass_2_1!DK8</f>
        <v>0</v>
      </c>
      <c r="CS108" s="83">
        <f>Mass_2_1!DL8</f>
        <v>0</v>
      </c>
      <c r="CT108" s="83">
        <f>Mass_2_1!DM8</f>
        <v>0</v>
      </c>
      <c r="CU108" s="83">
        <f>Mass_2_1!DN8</f>
        <v>0</v>
      </c>
      <c r="CV108" s="83">
        <f>Mass_2_1!DO8</f>
        <v>0</v>
      </c>
      <c r="CW108" s="83">
        <f>Mass_2_1!DP8</f>
        <v>0</v>
      </c>
      <c r="CX108" s="83">
        <f>Mass_2_1!DQ8</f>
        <v>0</v>
      </c>
      <c r="CY108" s="83">
        <f>Mass_2_1!DR8</f>
        <v>0</v>
      </c>
      <c r="CZ108" s="83">
        <f>Mass_2_1!DS8</f>
        <v>0</v>
      </c>
      <c r="DA108" s="83">
        <f>Mass_2_1!DT8</f>
        <v>0</v>
      </c>
      <c r="DB108" s="83">
        <f>Mass_2_1!DU8</f>
        <v>0</v>
      </c>
      <c r="DC108" s="83">
        <f>Mass_2_1!DV8</f>
        <v>0</v>
      </c>
      <c r="DD108" s="83">
        <f>Mass_2_1!DW8</f>
        <v>0</v>
      </c>
      <c r="DE108" s="83">
        <f>Mass_2_1!DX8</f>
        <v>0</v>
      </c>
      <c r="DF108" s="83">
        <f>Mass_2_1!DY8</f>
        <v>0</v>
      </c>
      <c r="DG108" s="83">
        <f>Mass_2_1!DZ8</f>
        <v>0</v>
      </c>
      <c r="DH108" s="83">
        <f>Mass_2_1!EA8</f>
        <v>0</v>
      </c>
      <c r="DI108" s="83">
        <f>Mass_2_1!EB8</f>
        <v>0</v>
      </c>
      <c r="DJ108" s="83">
        <f>Mass_2_1!EC8</f>
        <v>0</v>
      </c>
      <c r="DK108" s="83">
        <f>Mass_2_1!ED8</f>
        <v>0</v>
      </c>
      <c r="DL108" s="83">
        <f>Mass_2_1!EE8</f>
        <v>0</v>
      </c>
      <c r="DM108" s="83">
        <f>Mass_2_1!EF8</f>
        <v>0</v>
      </c>
      <c r="DN108" s="83">
        <f>Mass_2_1!EG8</f>
        <v>0</v>
      </c>
      <c r="DO108" s="83">
        <f>Mass_2_1!EH8</f>
        <v>0</v>
      </c>
      <c r="DP108" s="83">
        <f>Mass_2_1!EI8</f>
        <v>0</v>
      </c>
      <c r="DQ108" s="83">
        <f>Mass_2_1!EJ8</f>
        <v>0</v>
      </c>
    </row>
    <row r="109" spans="2:121" ht="18" customHeight="1">
      <c r="B109" s="83">
        <f>Mass_2_1!U9</f>
        <v>0</v>
      </c>
      <c r="C109" s="83">
        <f>Mass_2_1!V9</f>
        <v>0</v>
      </c>
      <c r="D109" s="83">
        <f>Mass_2_1!W9</f>
        <v>0</v>
      </c>
      <c r="E109" s="83">
        <f>Mass_2_1!X9</f>
        <v>0</v>
      </c>
      <c r="F109" s="83">
        <f>Mass_2_1!Y9</f>
        <v>0</v>
      </c>
      <c r="G109" s="83">
        <f>Mass_2_1!Z9</f>
        <v>0</v>
      </c>
      <c r="H109" s="83">
        <f>Mass_2_1!AA9</f>
        <v>0</v>
      </c>
      <c r="I109" s="83">
        <f>Mass_2_1!AB9</f>
        <v>0</v>
      </c>
      <c r="J109" s="83">
        <f>Mass_2_1!AC9</f>
        <v>0</v>
      </c>
      <c r="K109" s="83">
        <f>Mass_2_1!AD9</f>
        <v>0</v>
      </c>
      <c r="L109" s="83">
        <f>Mass_2_1!AE9</f>
        <v>0</v>
      </c>
      <c r="M109" s="83">
        <f>Mass_2_1!AF9</f>
        <v>0</v>
      </c>
      <c r="N109" s="83">
        <f>Mass_2_1!AG9</f>
        <v>0</v>
      </c>
      <c r="O109" s="83">
        <f>Mass_2_1!AH9</f>
        <v>0</v>
      </c>
      <c r="P109" s="83">
        <f>Mass_2_1!AI9</f>
        <v>0</v>
      </c>
      <c r="Q109" s="83">
        <f>Mass_2_1!AJ9</f>
        <v>0</v>
      </c>
      <c r="R109" s="83">
        <f>Mass_2_1!AK9</f>
        <v>0</v>
      </c>
      <c r="S109" s="83">
        <f>Mass_2_1!AL9</f>
        <v>0</v>
      </c>
      <c r="T109" s="83">
        <f>Mass_2_1!AM9</f>
        <v>0</v>
      </c>
      <c r="U109" s="83">
        <f>Mass_2_1!AN9</f>
        <v>0</v>
      </c>
      <c r="V109" s="83">
        <f>Mass_2_1!AO9</f>
        <v>0</v>
      </c>
      <c r="W109" s="83">
        <f>Mass_2_1!AP9</f>
        <v>0</v>
      </c>
      <c r="X109" s="83">
        <f>Mass_2_1!AQ9</f>
        <v>0</v>
      </c>
      <c r="Y109" s="83">
        <f>Mass_2_1!AR9</f>
        <v>0</v>
      </c>
      <c r="Z109" s="83">
        <f>Mass_2_1!AS9</f>
        <v>0</v>
      </c>
      <c r="AA109" s="83">
        <f>Mass_2_1!AT9</f>
        <v>0</v>
      </c>
      <c r="AB109" s="83">
        <f>Mass_2_1!AU9</f>
        <v>0</v>
      </c>
      <c r="AC109" s="83">
        <f>Mass_2_1!AV9</f>
        <v>0</v>
      </c>
      <c r="AD109" s="83">
        <f>Mass_2_1!AW9</f>
        <v>0</v>
      </c>
      <c r="AE109" s="83">
        <f>Mass_2_1!AX9</f>
        <v>0</v>
      </c>
      <c r="AF109" s="83">
        <f>Mass_2_1!AY9</f>
        <v>0</v>
      </c>
      <c r="AG109" s="83">
        <f>Mass_2_1!AZ9</f>
        <v>0</v>
      </c>
      <c r="AH109" s="83">
        <f>Mass_2_1!BA9</f>
        <v>0</v>
      </c>
      <c r="AI109" s="83">
        <f>Mass_2_1!BB9</f>
        <v>0</v>
      </c>
      <c r="AJ109" s="83">
        <f>Mass_2_1!BC9</f>
        <v>0</v>
      </c>
      <c r="AK109" s="83">
        <f>Mass_2_1!BD9</f>
        <v>0</v>
      </c>
      <c r="AL109" s="83">
        <f>Mass_2_1!BE9</f>
        <v>0</v>
      </c>
      <c r="AM109" s="83">
        <f>Mass_2_1!BF9</f>
        <v>0</v>
      </c>
      <c r="AN109" s="83">
        <f>Mass_2_1!BG9</f>
        <v>0</v>
      </c>
      <c r="AO109" s="83">
        <f>Mass_2_1!BH9</f>
        <v>0</v>
      </c>
      <c r="AP109" s="83">
        <f>Mass_2_1!BI9</f>
        <v>0</v>
      </c>
      <c r="AQ109" s="83">
        <f>Mass_2_1!BJ9</f>
        <v>0</v>
      </c>
      <c r="AR109" s="83">
        <f>Mass_2_1!BK9</f>
        <v>0</v>
      </c>
      <c r="AS109" s="83">
        <f>Mass_2_1!BL9</f>
        <v>0</v>
      </c>
      <c r="AT109" s="83">
        <f>Mass_2_1!BM9</f>
        <v>0</v>
      </c>
      <c r="AU109" s="83">
        <f>Mass_2_1!BN9</f>
        <v>0</v>
      </c>
      <c r="AV109" s="83">
        <f>Mass_2_1!BO9</f>
        <v>0</v>
      </c>
      <c r="AW109" s="83">
        <f>Mass_2_1!BP9</f>
        <v>0</v>
      </c>
      <c r="AX109" s="83">
        <f>Mass_2_1!BQ9</f>
        <v>0</v>
      </c>
      <c r="AY109" s="83">
        <f>Mass_2_1!BR9</f>
        <v>0</v>
      </c>
      <c r="AZ109" s="83">
        <f>Mass_2_1!BS9</f>
        <v>0</v>
      </c>
      <c r="BA109" s="83">
        <f>Mass_2_1!BT9</f>
        <v>0</v>
      </c>
      <c r="BB109" s="83">
        <f>Mass_2_1!BU9</f>
        <v>0</v>
      </c>
      <c r="BC109" s="83">
        <f>Mass_2_1!BV9</f>
        <v>0</v>
      </c>
      <c r="BD109" s="83">
        <f>Mass_2_1!BW9</f>
        <v>0</v>
      </c>
      <c r="BE109" s="83">
        <f>Mass_2_1!BX9</f>
        <v>0</v>
      </c>
      <c r="BF109" s="83">
        <f>Mass_2_1!BY9</f>
        <v>0</v>
      </c>
      <c r="BG109" s="83">
        <f>Mass_2_1!BZ9</f>
        <v>0</v>
      </c>
      <c r="BH109" s="83">
        <f>Mass_2_1!CA9</f>
        <v>0</v>
      </c>
      <c r="BI109" s="83">
        <f>Mass_2_1!CB9</f>
        <v>0</v>
      </c>
      <c r="BJ109" s="83">
        <f>Mass_2_1!CC9</f>
        <v>0</v>
      </c>
      <c r="BK109" s="83">
        <f>Mass_2_1!CD9</f>
        <v>0</v>
      </c>
      <c r="BL109" s="83">
        <f>Mass_2_1!CE9</f>
        <v>0</v>
      </c>
      <c r="BM109" s="83">
        <f>Mass_2_1!CF9</f>
        <v>0</v>
      </c>
      <c r="BN109" s="83">
        <f>Mass_2_1!CG9</f>
        <v>0</v>
      </c>
      <c r="BO109" s="83">
        <f>Mass_2_1!CH9</f>
        <v>0</v>
      </c>
      <c r="BP109" s="83">
        <f>Mass_2_1!CI9</f>
        <v>0</v>
      </c>
      <c r="BQ109" s="83">
        <f>Mass_2_1!CJ9</f>
        <v>0</v>
      </c>
      <c r="BR109" s="83">
        <f>Mass_2_1!CK9</f>
        <v>0</v>
      </c>
      <c r="BS109" s="83">
        <f>Mass_2_1!CL9</f>
        <v>0</v>
      </c>
      <c r="BT109" s="83">
        <f>Mass_2_1!CM9</f>
        <v>0</v>
      </c>
      <c r="BU109" s="83">
        <f>Mass_2_1!CN9</f>
        <v>0</v>
      </c>
      <c r="BV109" s="83">
        <f>Mass_2_1!CO9</f>
        <v>0</v>
      </c>
      <c r="BW109" s="83">
        <f>Mass_2_1!CP9</f>
        <v>0</v>
      </c>
      <c r="BX109" s="83">
        <f>Mass_2_1!CQ9</f>
        <v>0</v>
      </c>
      <c r="BY109" s="83">
        <f>Mass_2_1!CR9</f>
        <v>0</v>
      </c>
      <c r="BZ109" s="83">
        <f>Mass_2_1!CS9</f>
        <v>0</v>
      </c>
      <c r="CA109" s="83">
        <f>Mass_2_1!CT9</f>
        <v>0</v>
      </c>
      <c r="CB109" s="83">
        <f>Mass_2_1!CU9</f>
        <v>0</v>
      </c>
      <c r="CC109" s="83">
        <f>Mass_2_1!CV9</f>
        <v>0</v>
      </c>
      <c r="CD109" s="83">
        <f>Mass_2_1!CW9</f>
        <v>0</v>
      </c>
      <c r="CE109" s="83">
        <f>Mass_2_1!CX9</f>
        <v>0</v>
      </c>
      <c r="CF109" s="83">
        <f>Mass_2_1!CY9</f>
        <v>0</v>
      </c>
      <c r="CG109" s="83">
        <f>Mass_2_1!CZ9</f>
        <v>0</v>
      </c>
      <c r="CH109" s="83">
        <f>Mass_2_1!DA9</f>
        <v>0</v>
      </c>
      <c r="CI109" s="83">
        <f>Mass_2_1!DB9</f>
        <v>0</v>
      </c>
      <c r="CJ109" s="83">
        <f>Mass_2_1!DC9</f>
        <v>0</v>
      </c>
      <c r="CK109" s="83">
        <f>Mass_2_1!DD9</f>
        <v>0</v>
      </c>
      <c r="CL109" s="83">
        <f>Mass_2_1!DE9</f>
        <v>0</v>
      </c>
      <c r="CM109" s="83">
        <f>Mass_2_1!DF9</f>
        <v>0</v>
      </c>
      <c r="CN109" s="83">
        <f>Mass_2_1!DG9</f>
        <v>0</v>
      </c>
      <c r="CO109" s="83">
        <f>Mass_2_1!DH9</f>
        <v>0</v>
      </c>
      <c r="CP109" s="83">
        <f>Mass_2_1!DI9</f>
        <v>0</v>
      </c>
      <c r="CQ109" s="83">
        <f>Mass_2_1!DJ9</f>
        <v>0</v>
      </c>
      <c r="CR109" s="83">
        <f>Mass_2_1!DK9</f>
        <v>0</v>
      </c>
      <c r="CS109" s="83">
        <f>Mass_2_1!DL9</f>
        <v>0</v>
      </c>
      <c r="CT109" s="83">
        <f>Mass_2_1!DM9</f>
        <v>0</v>
      </c>
      <c r="CU109" s="83">
        <f>Mass_2_1!DN9</f>
        <v>0</v>
      </c>
      <c r="CV109" s="83">
        <f>Mass_2_1!DO9</f>
        <v>0</v>
      </c>
      <c r="CW109" s="83">
        <f>Mass_2_1!DP9</f>
        <v>0</v>
      </c>
      <c r="CX109" s="83">
        <f>Mass_2_1!DQ9</f>
        <v>0</v>
      </c>
      <c r="CY109" s="83">
        <f>Mass_2_1!DR9</f>
        <v>0</v>
      </c>
      <c r="CZ109" s="83">
        <f>Mass_2_1!DS9</f>
        <v>0</v>
      </c>
      <c r="DA109" s="83">
        <f>Mass_2_1!DT9</f>
        <v>0</v>
      </c>
      <c r="DB109" s="83">
        <f>Mass_2_1!DU9</f>
        <v>0</v>
      </c>
      <c r="DC109" s="83">
        <f>Mass_2_1!DV9</f>
        <v>0</v>
      </c>
      <c r="DD109" s="83">
        <f>Mass_2_1!DW9</f>
        <v>0</v>
      </c>
      <c r="DE109" s="83">
        <f>Mass_2_1!DX9</f>
        <v>0</v>
      </c>
      <c r="DF109" s="83">
        <f>Mass_2_1!DY9</f>
        <v>0</v>
      </c>
      <c r="DG109" s="83">
        <f>Mass_2_1!DZ9</f>
        <v>0</v>
      </c>
      <c r="DH109" s="83">
        <f>Mass_2_1!EA9</f>
        <v>0</v>
      </c>
      <c r="DI109" s="83">
        <f>Mass_2_1!EB9</f>
        <v>0</v>
      </c>
      <c r="DJ109" s="83">
        <f>Mass_2_1!EC9</f>
        <v>0</v>
      </c>
      <c r="DK109" s="83">
        <f>Mass_2_1!ED9</f>
        <v>0</v>
      </c>
      <c r="DL109" s="83">
        <f>Mass_2_1!EE9</f>
        <v>0</v>
      </c>
      <c r="DM109" s="83">
        <f>Mass_2_1!EF9</f>
        <v>0</v>
      </c>
      <c r="DN109" s="83">
        <f>Mass_2_1!EG9</f>
        <v>0</v>
      </c>
      <c r="DO109" s="83">
        <f>Mass_2_1!EH9</f>
        <v>0</v>
      </c>
      <c r="DP109" s="83">
        <f>Mass_2_1!EI9</f>
        <v>0</v>
      </c>
      <c r="DQ109" s="83">
        <f>Mass_2_1!EJ9</f>
        <v>0</v>
      </c>
    </row>
    <row r="110" spans="2:121" ht="18" customHeight="1">
      <c r="B110" s="83">
        <f>Mass_2_1!U10</f>
        <v>0</v>
      </c>
      <c r="C110" s="83">
        <f>Mass_2_1!V10</f>
        <v>0</v>
      </c>
      <c r="D110" s="83">
        <f>Mass_2_1!W10</f>
        <v>0</v>
      </c>
      <c r="E110" s="83">
        <f>Mass_2_1!X10</f>
        <v>0</v>
      </c>
      <c r="F110" s="83">
        <f>Mass_2_1!Y10</f>
        <v>0</v>
      </c>
      <c r="G110" s="83">
        <f>Mass_2_1!Z10</f>
        <v>0</v>
      </c>
      <c r="H110" s="83">
        <f>Mass_2_1!AA10</f>
        <v>0</v>
      </c>
      <c r="I110" s="83">
        <f>Mass_2_1!AB10</f>
        <v>0</v>
      </c>
      <c r="J110" s="83">
        <f>Mass_2_1!AC10</f>
        <v>0</v>
      </c>
      <c r="K110" s="83">
        <f>Mass_2_1!AD10</f>
        <v>0</v>
      </c>
      <c r="L110" s="83">
        <f>Mass_2_1!AE10</f>
        <v>0</v>
      </c>
      <c r="M110" s="83">
        <f>Mass_2_1!AF10</f>
        <v>0</v>
      </c>
      <c r="N110" s="83">
        <f>Mass_2_1!AG10</f>
        <v>0</v>
      </c>
      <c r="O110" s="83">
        <f>Mass_2_1!AH10</f>
        <v>0</v>
      </c>
      <c r="P110" s="83">
        <f>Mass_2_1!AI10</f>
        <v>0</v>
      </c>
      <c r="Q110" s="83">
        <f>Mass_2_1!AJ10</f>
        <v>0</v>
      </c>
      <c r="R110" s="83">
        <f>Mass_2_1!AK10</f>
        <v>0</v>
      </c>
      <c r="S110" s="83">
        <f>Mass_2_1!AL10</f>
        <v>0</v>
      </c>
      <c r="T110" s="83">
        <f>Mass_2_1!AM10</f>
        <v>0</v>
      </c>
      <c r="U110" s="83">
        <f>Mass_2_1!AN10</f>
        <v>0</v>
      </c>
      <c r="V110" s="83">
        <f>Mass_2_1!AO10</f>
        <v>0</v>
      </c>
      <c r="W110" s="83">
        <f>Mass_2_1!AP10</f>
        <v>0</v>
      </c>
      <c r="X110" s="83">
        <f>Mass_2_1!AQ10</f>
        <v>0</v>
      </c>
      <c r="Y110" s="83">
        <f>Mass_2_1!AR10</f>
        <v>0</v>
      </c>
      <c r="Z110" s="83">
        <f>Mass_2_1!AS10</f>
        <v>0</v>
      </c>
      <c r="AA110" s="83">
        <f>Mass_2_1!AT10</f>
        <v>0</v>
      </c>
      <c r="AB110" s="83">
        <f>Mass_2_1!AU10</f>
        <v>0</v>
      </c>
      <c r="AC110" s="83">
        <f>Mass_2_1!AV10</f>
        <v>0</v>
      </c>
      <c r="AD110" s="83">
        <f>Mass_2_1!AW10</f>
        <v>0</v>
      </c>
      <c r="AE110" s="83">
        <f>Mass_2_1!AX10</f>
        <v>0</v>
      </c>
      <c r="AF110" s="83">
        <f>Mass_2_1!AY10</f>
        <v>0</v>
      </c>
      <c r="AG110" s="83">
        <f>Mass_2_1!AZ10</f>
        <v>0</v>
      </c>
      <c r="AH110" s="83">
        <f>Mass_2_1!BA10</f>
        <v>0</v>
      </c>
      <c r="AI110" s="83">
        <f>Mass_2_1!BB10</f>
        <v>0</v>
      </c>
      <c r="AJ110" s="83">
        <f>Mass_2_1!BC10</f>
        <v>0</v>
      </c>
      <c r="AK110" s="83">
        <f>Mass_2_1!BD10</f>
        <v>0</v>
      </c>
      <c r="AL110" s="83">
        <f>Mass_2_1!BE10</f>
        <v>0</v>
      </c>
      <c r="AM110" s="83">
        <f>Mass_2_1!BF10</f>
        <v>0</v>
      </c>
      <c r="AN110" s="83">
        <f>Mass_2_1!BG10</f>
        <v>0</v>
      </c>
      <c r="AO110" s="83">
        <f>Mass_2_1!BH10</f>
        <v>0</v>
      </c>
      <c r="AP110" s="83">
        <f>Mass_2_1!BI10</f>
        <v>0</v>
      </c>
      <c r="AQ110" s="83">
        <f>Mass_2_1!BJ10</f>
        <v>0</v>
      </c>
      <c r="AR110" s="83">
        <f>Mass_2_1!BK10</f>
        <v>0</v>
      </c>
      <c r="AS110" s="83">
        <f>Mass_2_1!BL10</f>
        <v>0</v>
      </c>
      <c r="AT110" s="83">
        <f>Mass_2_1!BM10</f>
        <v>0</v>
      </c>
      <c r="AU110" s="83">
        <f>Mass_2_1!BN10</f>
        <v>0</v>
      </c>
      <c r="AV110" s="83">
        <f>Mass_2_1!BO10</f>
        <v>0</v>
      </c>
      <c r="AW110" s="83">
        <f>Mass_2_1!BP10</f>
        <v>0</v>
      </c>
      <c r="AX110" s="83">
        <f>Mass_2_1!BQ10</f>
        <v>0</v>
      </c>
      <c r="AY110" s="83">
        <f>Mass_2_1!BR10</f>
        <v>0</v>
      </c>
      <c r="AZ110" s="83">
        <f>Mass_2_1!BS10</f>
        <v>0</v>
      </c>
      <c r="BA110" s="83">
        <f>Mass_2_1!BT10</f>
        <v>0</v>
      </c>
      <c r="BB110" s="83">
        <f>Mass_2_1!BU10</f>
        <v>0</v>
      </c>
      <c r="BC110" s="83">
        <f>Mass_2_1!BV10</f>
        <v>0</v>
      </c>
      <c r="BD110" s="83">
        <f>Mass_2_1!BW10</f>
        <v>0</v>
      </c>
      <c r="BE110" s="83">
        <f>Mass_2_1!BX10</f>
        <v>0</v>
      </c>
      <c r="BF110" s="83">
        <f>Mass_2_1!BY10</f>
        <v>0</v>
      </c>
      <c r="BG110" s="83">
        <f>Mass_2_1!BZ10</f>
        <v>0</v>
      </c>
      <c r="BH110" s="83">
        <f>Mass_2_1!CA10</f>
        <v>0</v>
      </c>
      <c r="BI110" s="83">
        <f>Mass_2_1!CB10</f>
        <v>0</v>
      </c>
      <c r="BJ110" s="83">
        <f>Mass_2_1!CC10</f>
        <v>0</v>
      </c>
      <c r="BK110" s="83">
        <f>Mass_2_1!CD10</f>
        <v>0</v>
      </c>
      <c r="BL110" s="83">
        <f>Mass_2_1!CE10</f>
        <v>0</v>
      </c>
      <c r="BM110" s="83">
        <f>Mass_2_1!CF10</f>
        <v>0</v>
      </c>
      <c r="BN110" s="83">
        <f>Mass_2_1!CG10</f>
        <v>0</v>
      </c>
      <c r="BO110" s="83">
        <f>Mass_2_1!CH10</f>
        <v>0</v>
      </c>
      <c r="BP110" s="83">
        <f>Mass_2_1!CI10</f>
        <v>0</v>
      </c>
      <c r="BQ110" s="83">
        <f>Mass_2_1!CJ10</f>
        <v>0</v>
      </c>
      <c r="BR110" s="83">
        <f>Mass_2_1!CK10</f>
        <v>0</v>
      </c>
      <c r="BS110" s="83">
        <f>Mass_2_1!CL10</f>
        <v>0</v>
      </c>
      <c r="BT110" s="83">
        <f>Mass_2_1!CM10</f>
        <v>0</v>
      </c>
      <c r="BU110" s="83">
        <f>Mass_2_1!CN10</f>
        <v>0</v>
      </c>
      <c r="BV110" s="83">
        <f>Mass_2_1!CO10</f>
        <v>0</v>
      </c>
      <c r="BW110" s="83">
        <f>Mass_2_1!CP10</f>
        <v>0</v>
      </c>
      <c r="BX110" s="83">
        <f>Mass_2_1!CQ10</f>
        <v>0</v>
      </c>
      <c r="BY110" s="83">
        <f>Mass_2_1!CR10</f>
        <v>0</v>
      </c>
      <c r="BZ110" s="83">
        <f>Mass_2_1!CS10</f>
        <v>0</v>
      </c>
      <c r="CA110" s="83">
        <f>Mass_2_1!CT10</f>
        <v>0</v>
      </c>
      <c r="CB110" s="83">
        <f>Mass_2_1!CU10</f>
        <v>0</v>
      </c>
      <c r="CC110" s="83">
        <f>Mass_2_1!CV10</f>
        <v>0</v>
      </c>
      <c r="CD110" s="83">
        <f>Mass_2_1!CW10</f>
        <v>0</v>
      </c>
      <c r="CE110" s="83">
        <f>Mass_2_1!CX10</f>
        <v>0</v>
      </c>
      <c r="CF110" s="83">
        <f>Mass_2_1!CY10</f>
        <v>0</v>
      </c>
      <c r="CG110" s="83">
        <f>Mass_2_1!CZ10</f>
        <v>0</v>
      </c>
      <c r="CH110" s="83">
        <f>Mass_2_1!DA10</f>
        <v>0</v>
      </c>
      <c r="CI110" s="83">
        <f>Mass_2_1!DB10</f>
        <v>0</v>
      </c>
      <c r="CJ110" s="83">
        <f>Mass_2_1!DC10</f>
        <v>0</v>
      </c>
      <c r="CK110" s="83">
        <f>Mass_2_1!DD10</f>
        <v>0</v>
      </c>
      <c r="CL110" s="83">
        <f>Mass_2_1!DE10</f>
        <v>0</v>
      </c>
      <c r="CM110" s="83">
        <f>Mass_2_1!DF10</f>
        <v>0</v>
      </c>
      <c r="CN110" s="83">
        <f>Mass_2_1!DG10</f>
        <v>0</v>
      </c>
      <c r="CO110" s="83">
        <f>Mass_2_1!DH10</f>
        <v>0</v>
      </c>
      <c r="CP110" s="83">
        <f>Mass_2_1!DI10</f>
        <v>0</v>
      </c>
      <c r="CQ110" s="83">
        <f>Mass_2_1!DJ10</f>
        <v>0</v>
      </c>
      <c r="CR110" s="83">
        <f>Mass_2_1!DK10</f>
        <v>0</v>
      </c>
      <c r="CS110" s="83">
        <f>Mass_2_1!DL10</f>
        <v>0</v>
      </c>
      <c r="CT110" s="83">
        <f>Mass_2_1!DM10</f>
        <v>0</v>
      </c>
      <c r="CU110" s="83">
        <f>Mass_2_1!DN10</f>
        <v>0</v>
      </c>
      <c r="CV110" s="83">
        <f>Mass_2_1!DO10</f>
        <v>0</v>
      </c>
      <c r="CW110" s="83">
        <f>Mass_2_1!DP10</f>
        <v>0</v>
      </c>
      <c r="CX110" s="83">
        <f>Mass_2_1!DQ10</f>
        <v>0</v>
      </c>
      <c r="CY110" s="83">
        <f>Mass_2_1!DR10</f>
        <v>0</v>
      </c>
      <c r="CZ110" s="83">
        <f>Mass_2_1!DS10</f>
        <v>0</v>
      </c>
      <c r="DA110" s="83">
        <f>Mass_2_1!DT10</f>
        <v>0</v>
      </c>
      <c r="DB110" s="83">
        <f>Mass_2_1!DU10</f>
        <v>0</v>
      </c>
      <c r="DC110" s="83">
        <f>Mass_2_1!DV10</f>
        <v>0</v>
      </c>
      <c r="DD110" s="83">
        <f>Mass_2_1!DW10</f>
        <v>0</v>
      </c>
      <c r="DE110" s="83">
        <f>Mass_2_1!DX10</f>
        <v>0</v>
      </c>
      <c r="DF110" s="83">
        <f>Mass_2_1!DY10</f>
        <v>0</v>
      </c>
      <c r="DG110" s="83">
        <f>Mass_2_1!DZ10</f>
        <v>0</v>
      </c>
      <c r="DH110" s="83">
        <f>Mass_2_1!EA10</f>
        <v>0</v>
      </c>
      <c r="DI110" s="83">
        <f>Mass_2_1!EB10</f>
        <v>0</v>
      </c>
      <c r="DJ110" s="83">
        <f>Mass_2_1!EC10</f>
        <v>0</v>
      </c>
      <c r="DK110" s="83">
        <f>Mass_2_1!ED10</f>
        <v>0</v>
      </c>
      <c r="DL110" s="83">
        <f>Mass_2_1!EE10</f>
        <v>0</v>
      </c>
      <c r="DM110" s="83">
        <f>Mass_2_1!EF10</f>
        <v>0</v>
      </c>
      <c r="DN110" s="83">
        <f>Mass_2_1!EG10</f>
        <v>0</v>
      </c>
      <c r="DO110" s="83">
        <f>Mass_2_1!EH10</f>
        <v>0</v>
      </c>
      <c r="DP110" s="83">
        <f>Mass_2_1!EI10</f>
        <v>0</v>
      </c>
      <c r="DQ110" s="83">
        <f>Mass_2_1!EJ10</f>
        <v>0</v>
      </c>
    </row>
    <row r="111" spans="2:121" ht="18" customHeight="1">
      <c r="B111" s="83">
        <f>Mass_2_1!U11</f>
        <v>0</v>
      </c>
      <c r="C111" s="83">
        <f ca="1">IF(B121=5,"",Mass_2_1!V11)</f>
        <v>0</v>
      </c>
      <c r="D111" s="83"/>
      <c r="E111" s="83">
        <f>Mass_2_1!X11</f>
        <v>0</v>
      </c>
      <c r="F111" s="83">
        <f ca="1">IF(E121=5,"",Mass_2_1!Y11)</f>
        <v>0</v>
      </c>
      <c r="G111" s="83"/>
      <c r="H111" s="83">
        <f>Mass_2_1!AA11</f>
        <v>0</v>
      </c>
      <c r="I111" s="83">
        <f ca="1">IF(H121=5,"",Mass_2_1!AB11)</f>
        <v>0</v>
      </c>
      <c r="J111" s="83"/>
      <c r="K111" s="83">
        <f>Mass_2_1!AD11</f>
        <v>0</v>
      </c>
      <c r="L111" s="83">
        <f ca="1">IF(K121=5,"",Mass_2_1!AE11)</f>
        <v>0</v>
      </c>
      <c r="M111" s="83"/>
      <c r="N111" s="83">
        <f>Mass_2_1!AG11</f>
        <v>0</v>
      </c>
      <c r="O111" s="83">
        <f ca="1">IF(N121=5,"",Mass_2_1!AH11)</f>
        <v>0</v>
      </c>
      <c r="P111" s="83"/>
      <c r="Q111" s="83">
        <f>Mass_2_1!AJ11</f>
        <v>0</v>
      </c>
      <c r="R111" s="83">
        <f ca="1">IF(Q121=5,"",Mass_2_1!AK11)</f>
        <v>0</v>
      </c>
      <c r="S111" s="83"/>
      <c r="T111" s="83">
        <f>Mass_2_1!AM11</f>
        <v>0</v>
      </c>
      <c r="U111" s="83">
        <f ca="1">IF(T121=5,"",Mass_2_1!AN11)</f>
        <v>0</v>
      </c>
      <c r="V111" s="83"/>
      <c r="W111" s="83">
        <f>Mass_2_1!AP11</f>
        <v>0</v>
      </c>
      <c r="X111" s="83">
        <f ca="1">IF(W121=5,"",Mass_2_1!AQ11)</f>
        <v>0</v>
      </c>
      <c r="Y111" s="83"/>
      <c r="Z111" s="83">
        <f>Mass_2_1!AS11</f>
        <v>0</v>
      </c>
      <c r="AA111" s="83">
        <f ca="1">IF(Z121=5,"",Mass_2_1!AT11)</f>
        <v>0</v>
      </c>
      <c r="AB111" s="83"/>
      <c r="AC111" s="83">
        <f>Mass_2_1!AV11</f>
        <v>0</v>
      </c>
      <c r="AD111" s="83">
        <f ca="1">IF(AC121=5,"",Mass_2_1!AW11)</f>
        <v>0</v>
      </c>
      <c r="AE111" s="83"/>
      <c r="AF111" s="83">
        <f>Mass_2_1!AY11</f>
        <v>0</v>
      </c>
      <c r="AG111" s="83">
        <f ca="1">IF(AF121=5,"",Mass_2_1!AZ11)</f>
        <v>0</v>
      </c>
      <c r="AH111" s="83"/>
      <c r="AI111" s="83">
        <f>Mass_2_1!BB11</f>
        <v>0</v>
      </c>
      <c r="AJ111" s="83">
        <f ca="1">IF(AI121=5,"",Mass_2_1!BC11)</f>
        <v>0</v>
      </c>
      <c r="AK111" s="83"/>
      <c r="AL111" s="83">
        <f>Mass_2_1!BE11</f>
        <v>0</v>
      </c>
      <c r="AM111" s="83">
        <f ca="1">IF(AL121=5,"",Mass_2_1!BF11)</f>
        <v>0</v>
      </c>
      <c r="AN111" s="83"/>
      <c r="AO111" s="83">
        <f>Mass_2_1!BH11</f>
        <v>0</v>
      </c>
      <c r="AP111" s="83">
        <f ca="1">IF(AO121=5,"",Mass_2_1!BI11)</f>
        <v>0</v>
      </c>
      <c r="AQ111" s="83"/>
      <c r="AR111" s="83">
        <f>Mass_2_1!BK11</f>
        <v>0</v>
      </c>
      <c r="AS111" s="83">
        <f ca="1">IF(AR121=5,"",Mass_2_1!BL11)</f>
        <v>0</v>
      </c>
      <c r="AT111" s="83"/>
      <c r="AU111" s="83">
        <f>Mass_2_1!BN11</f>
        <v>0</v>
      </c>
      <c r="AV111" s="83">
        <f ca="1">IF(AU121=5,"",Mass_2_1!BO11)</f>
        <v>0</v>
      </c>
      <c r="AW111" s="83"/>
      <c r="AX111" s="83">
        <f>Mass_2_1!BQ11</f>
        <v>0</v>
      </c>
      <c r="AY111" s="83">
        <f ca="1">IF(AX121=5,"",Mass_2_1!BR11)</f>
        <v>0</v>
      </c>
      <c r="AZ111" s="83"/>
      <c r="BA111" s="83">
        <f>Mass_2_1!BT11</f>
        <v>0</v>
      </c>
      <c r="BB111" s="83">
        <f ca="1">IF(BA121=5,"",Mass_2_1!BU11)</f>
        <v>0</v>
      </c>
      <c r="BC111" s="83"/>
      <c r="BD111" s="83">
        <f>Mass_2_1!BW11</f>
        <v>0</v>
      </c>
      <c r="BE111" s="83">
        <f ca="1">IF(BD121=5,"",Mass_2_1!BX11)</f>
        <v>0</v>
      </c>
      <c r="BF111" s="83"/>
      <c r="BG111" s="83">
        <f>Mass_2_1!BZ11</f>
        <v>0</v>
      </c>
      <c r="BH111" s="83">
        <f ca="1">IF(BG121=5,"",Mass_2_1!CA11)</f>
        <v>0</v>
      </c>
      <c r="BI111" s="83"/>
      <c r="BJ111" s="83">
        <f>Mass_2_1!CC11</f>
        <v>0</v>
      </c>
      <c r="BK111" s="83">
        <f ca="1">IF(BJ121=5,"",Mass_2_1!CD11)</f>
        <v>0</v>
      </c>
      <c r="BL111" s="83"/>
      <c r="BM111" s="83">
        <f>Mass_2_1!CF11</f>
        <v>0</v>
      </c>
      <c r="BN111" s="83">
        <f ca="1">IF(BM121=5,"",Mass_2_1!CG11)</f>
        <v>0</v>
      </c>
      <c r="BO111" s="83"/>
      <c r="BP111" s="83">
        <f>Mass_2_1!CI11</f>
        <v>0</v>
      </c>
      <c r="BQ111" s="83">
        <f ca="1">IF(BP121=5,"",Mass_2_1!CJ11)</f>
        <v>0</v>
      </c>
      <c r="BR111" s="83"/>
      <c r="BS111" s="83">
        <f>Mass_2_1!CL11</f>
        <v>0</v>
      </c>
      <c r="BT111" s="83">
        <f ca="1">IF(BS121=5,"",Mass_2_1!CM11)</f>
        <v>0</v>
      </c>
      <c r="BU111" s="83"/>
      <c r="BV111" s="83">
        <f>Mass_2_1!CO11</f>
        <v>0</v>
      </c>
      <c r="BW111" s="83">
        <f ca="1">IF(BV121=5,"",Mass_2_1!CP11)</f>
        <v>0</v>
      </c>
      <c r="BX111" s="83"/>
      <c r="BY111" s="83">
        <f>Mass_2_1!CR11</f>
        <v>0</v>
      </c>
      <c r="BZ111" s="83">
        <f ca="1">IF(BY121=5,"",Mass_2_1!CS11)</f>
        <v>0</v>
      </c>
      <c r="CA111" s="83"/>
      <c r="CB111" s="83">
        <f>Mass_2_1!CU11</f>
        <v>0</v>
      </c>
      <c r="CC111" s="83">
        <f ca="1">IF(CB121=5,"",Mass_2_1!CV11)</f>
        <v>0</v>
      </c>
      <c r="CD111" s="83"/>
      <c r="CE111" s="83">
        <f>Mass_2_1!CX11</f>
        <v>0</v>
      </c>
      <c r="CF111" s="83">
        <f ca="1">IF(CE121=5,"",Mass_2_1!CY11)</f>
        <v>0</v>
      </c>
      <c r="CG111" s="83"/>
      <c r="CH111" s="83">
        <f>Mass_2_1!DA11</f>
        <v>0</v>
      </c>
      <c r="CI111" s="83">
        <f ca="1">IF(CH121=5,"",Mass_2_1!DB11)</f>
        <v>0</v>
      </c>
      <c r="CJ111" s="83"/>
      <c r="CK111" s="83">
        <f>Mass_2_1!DD11</f>
        <v>0</v>
      </c>
      <c r="CL111" s="83">
        <f ca="1">IF(CK121=5,"",Mass_2_1!DE11)</f>
        <v>0</v>
      </c>
      <c r="CM111" s="83"/>
      <c r="CN111" s="83">
        <f>Mass_2_1!DG11</f>
        <v>0</v>
      </c>
      <c r="CO111" s="83">
        <f ca="1">IF(CN121=5,"",Mass_2_1!DH11)</f>
        <v>0</v>
      </c>
      <c r="CP111" s="83"/>
      <c r="CQ111" s="83">
        <f>Mass_2_1!DJ11</f>
        <v>0</v>
      </c>
      <c r="CR111" s="83">
        <f ca="1">IF(CQ121=5,"",Mass_2_1!DK11)</f>
        <v>0</v>
      </c>
      <c r="CS111" s="83"/>
      <c r="CT111" s="83">
        <f>Mass_2_1!DM11</f>
        <v>0</v>
      </c>
      <c r="CU111" s="83">
        <f ca="1">IF(CT121=5,"",Mass_2_1!DN11)</f>
        <v>0</v>
      </c>
      <c r="CV111" s="83"/>
      <c r="CW111" s="83">
        <f>Mass_2_1!DP11</f>
        <v>0</v>
      </c>
      <c r="CX111" s="83">
        <f ca="1">IF(CW121=5,"",Mass_2_1!DQ11)</f>
        <v>0</v>
      </c>
      <c r="CY111" s="83"/>
      <c r="CZ111" s="83">
        <f>Mass_2_1!DS11</f>
        <v>0</v>
      </c>
      <c r="DA111" s="83">
        <f ca="1">IF(CZ121=5,"",Mass_2_1!DT11)</f>
        <v>0</v>
      </c>
      <c r="DB111" s="83"/>
      <c r="DC111" s="83">
        <f>Mass_2_1!DV11</f>
        <v>0</v>
      </c>
      <c r="DD111" s="83">
        <f ca="1">IF(DC121=5,"",Mass_2_1!DW11)</f>
        <v>0</v>
      </c>
      <c r="DE111" s="83"/>
      <c r="DF111" s="83">
        <f>Mass_2_1!DY11</f>
        <v>0</v>
      </c>
      <c r="DG111" s="83">
        <f ca="1">IF(DF121=5,"",Mass_2_1!DZ11)</f>
        <v>0</v>
      </c>
      <c r="DH111" s="83"/>
      <c r="DI111" s="83">
        <f>Mass_2_1!EB11</f>
        <v>0</v>
      </c>
      <c r="DJ111" s="83">
        <f ca="1">IF(DI121=5,"",Mass_2_1!EC11)</f>
        <v>0</v>
      </c>
      <c r="DK111" s="83"/>
      <c r="DL111" s="83">
        <f>Mass_2_1!EE11</f>
        <v>0</v>
      </c>
      <c r="DM111" s="83">
        <f ca="1">IF(DL121=5,"",Mass_2_1!EF11)</f>
        <v>0</v>
      </c>
      <c r="DN111" s="83"/>
      <c r="DO111" s="83">
        <f>Mass_2_1!EH11</f>
        <v>0</v>
      </c>
      <c r="DP111" s="83">
        <f ca="1">IF(DO121=5,"",Mass_2_1!EI11)</f>
        <v>0</v>
      </c>
      <c r="DQ111" s="83"/>
    </row>
    <row r="112" spans="2:121" ht="18" customHeight="1">
      <c r="B112" s="83">
        <f ca="1">IF(B121=5,"",Mass_2_1!U12)</f>
        <v>0</v>
      </c>
      <c r="C112" s="83">
        <f ca="1">IF(B121=5,"",Mass_2_1!V12)</f>
        <v>0</v>
      </c>
      <c r="D112" s="83"/>
      <c r="E112" s="83">
        <f ca="1">IF(E121=5,"",Mass_2_1!X12)</f>
        <v>0</v>
      </c>
      <c r="F112" s="83">
        <f ca="1">IF(E121=5,"",Mass_2_1!Y12)</f>
        <v>0</v>
      </c>
      <c r="G112" s="83"/>
      <c r="H112" s="83">
        <f ca="1">IF(H121=5,"",Mass_2_1!AA12)</f>
        <v>0</v>
      </c>
      <c r="I112" s="83">
        <f ca="1">IF(H121=5,"",Mass_2_1!AB12)</f>
        <v>0</v>
      </c>
      <c r="J112" s="83"/>
      <c r="K112" s="83">
        <f ca="1">IF(K121=5,"",Mass_2_1!AD12)</f>
        <v>0</v>
      </c>
      <c r="L112" s="83">
        <f ca="1">IF(K121=5,"",Mass_2_1!AE12)</f>
        <v>0</v>
      </c>
      <c r="M112" s="83"/>
      <c r="N112" s="83">
        <f ca="1">IF(N121=5,"",Mass_2_1!AG12)</f>
        <v>0</v>
      </c>
      <c r="O112" s="83">
        <f ca="1">IF(N121=5,"",Mass_2_1!AH12)</f>
        <v>0</v>
      </c>
      <c r="P112" s="83"/>
      <c r="Q112" s="83">
        <f ca="1">IF(Q121=5,"",Mass_2_1!AJ12)</f>
        <v>0</v>
      </c>
      <c r="R112" s="83">
        <f ca="1">IF(Q121=5,"",Mass_2_1!AK12)</f>
        <v>0</v>
      </c>
      <c r="S112" s="83"/>
      <c r="T112" s="83">
        <f ca="1">IF(T121=5,"",Mass_2_1!AM12)</f>
        <v>0</v>
      </c>
      <c r="U112" s="83">
        <f ca="1">IF(T121=5,"",Mass_2_1!AN12)</f>
        <v>0</v>
      </c>
      <c r="V112" s="83"/>
      <c r="W112" s="83">
        <f ca="1">IF(W121=5,"",Mass_2_1!AP12)</f>
        <v>0</v>
      </c>
      <c r="X112" s="83">
        <f ca="1">IF(W121=5,"",Mass_2_1!AQ12)</f>
        <v>0</v>
      </c>
      <c r="Y112" s="83"/>
      <c r="Z112" s="83">
        <f ca="1">IF(Z121=5,"",Mass_2_1!AS12)</f>
        <v>0</v>
      </c>
      <c r="AA112" s="83">
        <f ca="1">IF(Z121=5,"",Mass_2_1!AT12)</f>
        <v>0</v>
      </c>
      <c r="AB112" s="83"/>
      <c r="AC112" s="83">
        <f ca="1">IF(AC121=5,"",Mass_2_1!AV12)</f>
        <v>0</v>
      </c>
      <c r="AD112" s="83">
        <f ca="1">IF(AC121=5,"",Mass_2_1!AW12)</f>
        <v>0</v>
      </c>
      <c r="AE112" s="83"/>
      <c r="AF112" s="83">
        <f ca="1">IF(AF121=5,"",Mass_2_1!AY12)</f>
        <v>0</v>
      </c>
      <c r="AG112" s="83">
        <f ca="1">IF(AF121=5,"",Mass_2_1!AZ12)</f>
        <v>0</v>
      </c>
      <c r="AH112" s="83"/>
      <c r="AI112" s="83">
        <f ca="1">IF(AI121=5,"",Mass_2_1!BB12)</f>
        <v>0</v>
      </c>
      <c r="AJ112" s="83">
        <f ca="1">IF(AI121=5,"",Mass_2_1!BC12)</f>
        <v>0</v>
      </c>
      <c r="AK112" s="83"/>
      <c r="AL112" s="83">
        <f ca="1">IF(AL121=5,"",Mass_2_1!BE12)</f>
        <v>0</v>
      </c>
      <c r="AM112" s="83">
        <f ca="1">IF(AL121=5,"",Mass_2_1!BF12)</f>
        <v>0</v>
      </c>
      <c r="AN112" s="83"/>
      <c r="AO112" s="83">
        <f ca="1">IF(AO121=5,"",Mass_2_1!BH12)</f>
        <v>0</v>
      </c>
      <c r="AP112" s="83">
        <f ca="1">IF(AO121=5,"",Mass_2_1!BI12)</f>
        <v>0</v>
      </c>
      <c r="AQ112" s="83"/>
      <c r="AR112" s="83">
        <f ca="1">IF(AR121=5,"",Mass_2_1!BK12)</f>
        <v>0</v>
      </c>
      <c r="AS112" s="83">
        <f ca="1">IF(AR121=5,"",Mass_2_1!BL12)</f>
        <v>0</v>
      </c>
      <c r="AT112" s="83"/>
      <c r="AU112" s="83">
        <f ca="1">IF(AU121=5,"",Mass_2_1!BN12)</f>
        <v>0</v>
      </c>
      <c r="AV112" s="83">
        <f ca="1">IF(AU121=5,"",Mass_2_1!BO12)</f>
        <v>0</v>
      </c>
      <c r="AW112" s="83"/>
      <c r="AX112" s="83">
        <f ca="1">IF(AX121=5,"",Mass_2_1!BQ12)</f>
        <v>0</v>
      </c>
      <c r="AY112" s="83">
        <f ca="1">IF(AX121=5,"",Mass_2_1!BR12)</f>
        <v>0</v>
      </c>
      <c r="AZ112" s="83"/>
      <c r="BA112" s="83">
        <f ca="1">IF(BA121=5,"",Mass_2_1!BT12)</f>
        <v>0</v>
      </c>
      <c r="BB112" s="83">
        <f ca="1">IF(BA121=5,"",Mass_2_1!BU12)</f>
        <v>0</v>
      </c>
      <c r="BC112" s="83"/>
      <c r="BD112" s="83">
        <f ca="1">IF(BD121=5,"",Mass_2_1!BW12)</f>
        <v>0</v>
      </c>
      <c r="BE112" s="83">
        <f ca="1">IF(BD121=5,"",Mass_2_1!BX12)</f>
        <v>0</v>
      </c>
      <c r="BF112" s="83"/>
      <c r="BG112" s="83">
        <f ca="1">IF(BG121=5,"",Mass_2_1!BZ12)</f>
        <v>0</v>
      </c>
      <c r="BH112" s="83">
        <f ca="1">IF(BG121=5,"",Mass_2_1!CA12)</f>
        <v>0</v>
      </c>
      <c r="BI112" s="83"/>
      <c r="BJ112" s="83">
        <f ca="1">IF(BJ121=5,"",Mass_2_1!CC12)</f>
        <v>0</v>
      </c>
      <c r="BK112" s="83">
        <f ca="1">IF(BJ121=5,"",Mass_2_1!CD12)</f>
        <v>0</v>
      </c>
      <c r="BL112" s="83"/>
      <c r="BM112" s="83">
        <f ca="1">IF(BM121=5,"",Mass_2_1!CF12)</f>
        <v>0</v>
      </c>
      <c r="BN112" s="83">
        <f ca="1">IF(BM121=5,"",Mass_2_1!CG12)</f>
        <v>0</v>
      </c>
      <c r="BO112" s="83"/>
      <c r="BP112" s="83">
        <f ca="1">IF(BP121=5,"",Mass_2_1!CI12)</f>
        <v>0</v>
      </c>
      <c r="BQ112" s="83">
        <f ca="1">IF(BP121=5,"",Mass_2_1!CJ12)</f>
        <v>0</v>
      </c>
      <c r="BR112" s="83"/>
      <c r="BS112" s="83">
        <f ca="1">IF(BS121=5,"",Mass_2_1!CL12)</f>
        <v>0</v>
      </c>
      <c r="BT112" s="83">
        <f ca="1">IF(BS121=5,"",Mass_2_1!CM12)</f>
        <v>0</v>
      </c>
      <c r="BU112" s="83"/>
      <c r="BV112" s="83">
        <f ca="1">IF(BV121=5,"",Mass_2_1!CO12)</f>
        <v>0</v>
      </c>
      <c r="BW112" s="83">
        <f ca="1">IF(BV121=5,"",Mass_2_1!CP12)</f>
        <v>0</v>
      </c>
      <c r="BX112" s="83"/>
      <c r="BY112" s="83">
        <f ca="1">IF(BY121=5,"",Mass_2_1!CR12)</f>
        <v>0</v>
      </c>
      <c r="BZ112" s="83">
        <f ca="1">IF(BY121=5,"",Mass_2_1!CS12)</f>
        <v>0</v>
      </c>
      <c r="CA112" s="83"/>
      <c r="CB112" s="83">
        <f ca="1">IF(CB121=5,"",Mass_2_1!CU12)</f>
        <v>0</v>
      </c>
      <c r="CC112" s="83">
        <f ca="1">IF(CB121=5,"",Mass_2_1!CV12)</f>
        <v>0</v>
      </c>
      <c r="CD112" s="83"/>
      <c r="CE112" s="83">
        <f ca="1">IF(CE121=5,"",Mass_2_1!CX12)</f>
        <v>0</v>
      </c>
      <c r="CF112" s="83">
        <f ca="1">IF(CE121=5,"",Mass_2_1!CY12)</f>
        <v>0</v>
      </c>
      <c r="CG112" s="83"/>
      <c r="CH112" s="83">
        <f ca="1">IF(CH121=5,"",Mass_2_1!DA12)</f>
        <v>0</v>
      </c>
      <c r="CI112" s="83">
        <f ca="1">IF(CH121=5,"",Mass_2_1!DB12)</f>
        <v>0</v>
      </c>
      <c r="CJ112" s="83"/>
      <c r="CK112" s="83">
        <f ca="1">IF(CK121=5,"",Mass_2_1!DD12)</f>
        <v>0</v>
      </c>
      <c r="CL112" s="83">
        <f ca="1">IF(CK121=5,"",Mass_2_1!DE12)</f>
        <v>0</v>
      </c>
      <c r="CM112" s="83"/>
      <c r="CN112" s="83">
        <f ca="1">IF(CN121=5,"",Mass_2_1!DG12)</f>
        <v>0</v>
      </c>
      <c r="CO112" s="83">
        <f ca="1">IF(CN121=5,"",Mass_2_1!DH12)</f>
        <v>0</v>
      </c>
      <c r="CP112" s="83"/>
      <c r="CQ112" s="83">
        <f ca="1">IF(CQ121=5,"",Mass_2_1!DJ12)</f>
        <v>0</v>
      </c>
      <c r="CR112" s="83">
        <f ca="1">IF(CQ121=5,"",Mass_2_1!DK12)</f>
        <v>0</v>
      </c>
      <c r="CS112" s="83"/>
      <c r="CT112" s="83">
        <f ca="1">IF(CT121=5,"",Mass_2_1!DM12)</f>
        <v>0</v>
      </c>
      <c r="CU112" s="83">
        <f ca="1">IF(CT121=5,"",Mass_2_1!DN12)</f>
        <v>0</v>
      </c>
      <c r="CV112" s="83"/>
      <c r="CW112" s="83">
        <f ca="1">IF(CW121=5,"",Mass_2_1!DP12)</f>
        <v>0</v>
      </c>
      <c r="CX112" s="83">
        <f ca="1">IF(CW121=5,"",Mass_2_1!DQ12)</f>
        <v>0</v>
      </c>
      <c r="CY112" s="83"/>
      <c r="CZ112" s="83">
        <f ca="1">IF(CZ121=5,"",Mass_2_1!DS12)</f>
        <v>0</v>
      </c>
      <c r="DA112" s="83">
        <f ca="1">IF(CZ121=5,"",Mass_2_1!DT12)</f>
        <v>0</v>
      </c>
      <c r="DB112" s="83"/>
      <c r="DC112" s="83">
        <f ca="1">IF(DC121=5,"",Mass_2_1!DV12)</f>
        <v>0</v>
      </c>
      <c r="DD112" s="83">
        <f ca="1">IF(DC121=5,"",Mass_2_1!DW12)</f>
        <v>0</v>
      </c>
      <c r="DE112" s="83"/>
      <c r="DF112" s="83">
        <f ca="1">IF(DF121=5,"",Mass_2_1!DY12)</f>
        <v>0</v>
      </c>
      <c r="DG112" s="83">
        <f ca="1">IF(DF121=5,"",Mass_2_1!DZ12)</f>
        <v>0</v>
      </c>
      <c r="DH112" s="83"/>
      <c r="DI112" s="83">
        <f ca="1">IF(DI121=5,"",Mass_2_1!EB12)</f>
        <v>0</v>
      </c>
      <c r="DJ112" s="83">
        <f ca="1">IF(DI121=5,"",Mass_2_1!EC12)</f>
        <v>0</v>
      </c>
      <c r="DK112" s="83"/>
      <c r="DL112" s="83">
        <f ca="1">IF(DL121=5,"",Mass_2_1!EE12)</f>
        <v>0</v>
      </c>
      <c r="DM112" s="83">
        <f ca="1">IF(DL121=5,"",Mass_2_1!EF12)</f>
        <v>0</v>
      </c>
      <c r="DN112" s="83"/>
      <c r="DO112" s="83">
        <f ca="1">IF(DO121=5,"",Mass_2_1!EH12)</f>
        <v>0</v>
      </c>
      <c r="DP112" s="83">
        <f ca="1">IF(DO121=5,"",Mass_2_1!EI12)</f>
        <v>0</v>
      </c>
      <c r="DQ112" s="83"/>
    </row>
    <row r="113" spans="2:121" ht="18" customHeight="1">
      <c r="B113" s="83">
        <f ca="1">IF(B121=5,"",Mass_2_1!U13)</f>
        <v>0</v>
      </c>
      <c r="C113" s="83">
        <f ca="1">IF(B121=5,"",Mass_2_1!V13)</f>
        <v>0</v>
      </c>
      <c r="D113" s="83"/>
      <c r="E113" s="83">
        <f ca="1">IF(E121=5,"",Mass_2_1!X13)</f>
        <v>0</v>
      </c>
      <c r="F113" s="83">
        <f ca="1">IF(E121=5,"",Mass_2_1!Y13)</f>
        <v>0</v>
      </c>
      <c r="G113" s="83"/>
      <c r="H113" s="83">
        <f ca="1">IF(H121=5,"",Mass_2_1!AA13)</f>
        <v>0</v>
      </c>
      <c r="I113" s="83">
        <f ca="1">IF(H121=5,"",Mass_2_1!AB13)</f>
        <v>0</v>
      </c>
      <c r="J113" s="83"/>
      <c r="K113" s="83">
        <f ca="1">IF(K121=5,"",Mass_2_1!AD13)</f>
        <v>0</v>
      </c>
      <c r="L113" s="83">
        <f ca="1">IF(K121=5,"",Mass_2_1!AE13)</f>
        <v>0</v>
      </c>
      <c r="M113" s="83"/>
      <c r="N113" s="83">
        <f ca="1">IF(N121=5,"",Mass_2_1!AG13)</f>
        <v>0</v>
      </c>
      <c r="O113" s="83">
        <f ca="1">IF(N121=5,"",Mass_2_1!AH13)</f>
        <v>0</v>
      </c>
      <c r="P113" s="83"/>
      <c r="Q113" s="83">
        <f ca="1">IF(Q121=5,"",Mass_2_1!AJ13)</f>
        <v>0</v>
      </c>
      <c r="R113" s="83">
        <f ca="1">IF(Q121=5,"",Mass_2_1!AK13)</f>
        <v>0</v>
      </c>
      <c r="S113" s="83"/>
      <c r="T113" s="83">
        <f ca="1">IF(T121=5,"",Mass_2_1!AM13)</f>
        <v>0</v>
      </c>
      <c r="U113" s="83">
        <f ca="1">IF(T121=5,"",Mass_2_1!AN13)</f>
        <v>0</v>
      </c>
      <c r="V113" s="83"/>
      <c r="W113" s="83">
        <f ca="1">IF(W121=5,"",Mass_2_1!AP13)</f>
        <v>0</v>
      </c>
      <c r="X113" s="83">
        <f ca="1">IF(W121=5,"",Mass_2_1!AQ13)</f>
        <v>0</v>
      </c>
      <c r="Y113" s="83"/>
      <c r="Z113" s="83">
        <f ca="1">IF(Z121=5,"",Mass_2_1!AS13)</f>
        <v>0</v>
      </c>
      <c r="AA113" s="83">
        <f ca="1">IF(Z121=5,"",Mass_2_1!AT13)</f>
        <v>0</v>
      </c>
      <c r="AB113" s="83"/>
      <c r="AC113" s="83">
        <f ca="1">IF(AC121=5,"",Mass_2_1!AV13)</f>
        <v>0</v>
      </c>
      <c r="AD113" s="83">
        <f ca="1">IF(AC121=5,"",Mass_2_1!AW13)</f>
        <v>0</v>
      </c>
      <c r="AE113" s="83"/>
      <c r="AF113" s="83">
        <f ca="1">IF(AF121=5,"",Mass_2_1!AY13)</f>
        <v>0</v>
      </c>
      <c r="AG113" s="83">
        <f ca="1">IF(AF121=5,"",Mass_2_1!AZ13)</f>
        <v>0</v>
      </c>
      <c r="AH113" s="83"/>
      <c r="AI113" s="83">
        <f ca="1">IF(AI121=5,"",Mass_2_1!BB13)</f>
        <v>0</v>
      </c>
      <c r="AJ113" s="83">
        <f ca="1">IF(AI121=5,"",Mass_2_1!BC13)</f>
        <v>0</v>
      </c>
      <c r="AK113" s="83"/>
      <c r="AL113" s="83">
        <f ca="1">IF(AL121=5,"",Mass_2_1!BE13)</f>
        <v>0</v>
      </c>
      <c r="AM113" s="83">
        <f ca="1">IF(AL121=5,"",Mass_2_1!BF13)</f>
        <v>0</v>
      </c>
      <c r="AN113" s="83"/>
      <c r="AO113" s="83">
        <f ca="1">IF(AO121=5,"",Mass_2_1!BH13)</f>
        <v>0</v>
      </c>
      <c r="AP113" s="83">
        <f ca="1">IF(AO121=5,"",Mass_2_1!BI13)</f>
        <v>0</v>
      </c>
      <c r="AQ113" s="83"/>
      <c r="AR113" s="83">
        <f ca="1">IF(AR121=5,"",Mass_2_1!BK13)</f>
        <v>0</v>
      </c>
      <c r="AS113" s="83">
        <f ca="1">IF(AR121=5,"",Mass_2_1!BL13)</f>
        <v>0</v>
      </c>
      <c r="AT113" s="83"/>
      <c r="AU113" s="83">
        <f ca="1">IF(AU121=5,"",Mass_2_1!BN13)</f>
        <v>0</v>
      </c>
      <c r="AV113" s="83">
        <f ca="1">IF(AU121=5,"",Mass_2_1!BO13)</f>
        <v>0</v>
      </c>
      <c r="AW113" s="83"/>
      <c r="AX113" s="83">
        <f ca="1">IF(AX121=5,"",Mass_2_1!BQ13)</f>
        <v>0</v>
      </c>
      <c r="AY113" s="83">
        <f ca="1">IF(AX121=5,"",Mass_2_1!BR13)</f>
        <v>0</v>
      </c>
      <c r="AZ113" s="83"/>
      <c r="BA113" s="83">
        <f ca="1">IF(BA121=5,"",Mass_2_1!BT13)</f>
        <v>0</v>
      </c>
      <c r="BB113" s="83">
        <f ca="1">IF(BA121=5,"",Mass_2_1!BU13)</f>
        <v>0</v>
      </c>
      <c r="BC113" s="83"/>
      <c r="BD113" s="83">
        <f ca="1">IF(BD121=5,"",Mass_2_1!BW13)</f>
        <v>0</v>
      </c>
      <c r="BE113" s="83">
        <f ca="1">IF(BD121=5,"",Mass_2_1!BX13)</f>
        <v>0</v>
      </c>
      <c r="BF113" s="83"/>
      <c r="BG113" s="83">
        <f ca="1">IF(BG121=5,"",Mass_2_1!BZ13)</f>
        <v>0</v>
      </c>
      <c r="BH113" s="83">
        <f ca="1">IF(BG121=5,"",Mass_2_1!CA13)</f>
        <v>0</v>
      </c>
      <c r="BI113" s="83"/>
      <c r="BJ113" s="83">
        <f ca="1">IF(BJ121=5,"",Mass_2_1!CC13)</f>
        <v>0</v>
      </c>
      <c r="BK113" s="83">
        <f ca="1">IF(BJ121=5,"",Mass_2_1!CD13)</f>
        <v>0</v>
      </c>
      <c r="BL113" s="83"/>
      <c r="BM113" s="83">
        <f ca="1">IF(BM121=5,"",Mass_2_1!CF13)</f>
        <v>0</v>
      </c>
      <c r="BN113" s="83">
        <f ca="1">IF(BM121=5,"",Mass_2_1!CG13)</f>
        <v>0</v>
      </c>
      <c r="BO113" s="83"/>
      <c r="BP113" s="83">
        <f ca="1">IF(BP121=5,"",Mass_2_1!CI13)</f>
        <v>0</v>
      </c>
      <c r="BQ113" s="83">
        <f ca="1">IF(BP121=5,"",Mass_2_1!CJ13)</f>
        <v>0</v>
      </c>
      <c r="BR113" s="83"/>
      <c r="BS113" s="83">
        <f ca="1">IF(BS121=5,"",Mass_2_1!CL13)</f>
        <v>0</v>
      </c>
      <c r="BT113" s="83">
        <f ca="1">IF(BS121=5,"",Mass_2_1!CM13)</f>
        <v>0</v>
      </c>
      <c r="BU113" s="83"/>
      <c r="BV113" s="83">
        <f ca="1">IF(BV121=5,"",Mass_2_1!CO13)</f>
        <v>0</v>
      </c>
      <c r="BW113" s="83">
        <f ca="1">IF(BV121=5,"",Mass_2_1!CP13)</f>
        <v>0</v>
      </c>
      <c r="BX113" s="83"/>
      <c r="BY113" s="83">
        <f ca="1">IF(BY121=5,"",Mass_2_1!CR13)</f>
        <v>0</v>
      </c>
      <c r="BZ113" s="83">
        <f ca="1">IF(BY121=5,"",Mass_2_1!CS13)</f>
        <v>0</v>
      </c>
      <c r="CA113" s="83"/>
      <c r="CB113" s="83">
        <f ca="1">IF(CB121=5,"",Mass_2_1!CU13)</f>
        <v>0</v>
      </c>
      <c r="CC113" s="83">
        <f ca="1">IF(CB121=5,"",Mass_2_1!CV13)</f>
        <v>0</v>
      </c>
      <c r="CD113" s="83"/>
      <c r="CE113" s="83">
        <f ca="1">IF(CE121=5,"",Mass_2_1!CX13)</f>
        <v>0</v>
      </c>
      <c r="CF113" s="83">
        <f ca="1">IF(CE121=5,"",Mass_2_1!CY13)</f>
        <v>0</v>
      </c>
      <c r="CG113" s="83"/>
      <c r="CH113" s="83">
        <f ca="1">IF(CH121=5,"",Mass_2_1!DA13)</f>
        <v>0</v>
      </c>
      <c r="CI113" s="83">
        <f ca="1">IF(CH121=5,"",Mass_2_1!DB13)</f>
        <v>0</v>
      </c>
      <c r="CJ113" s="83"/>
      <c r="CK113" s="83">
        <f ca="1">IF(CK121=5,"",Mass_2_1!DD13)</f>
        <v>0</v>
      </c>
      <c r="CL113" s="83">
        <f ca="1">IF(CK121=5,"",Mass_2_1!DE13)</f>
        <v>0</v>
      </c>
      <c r="CM113" s="83"/>
      <c r="CN113" s="83">
        <f ca="1">IF(CN121=5,"",Mass_2_1!DG13)</f>
        <v>0</v>
      </c>
      <c r="CO113" s="83">
        <f ca="1">IF(CN121=5,"",Mass_2_1!DH13)</f>
        <v>0</v>
      </c>
      <c r="CP113" s="83"/>
      <c r="CQ113" s="83">
        <f ca="1">IF(CQ121=5,"",Mass_2_1!DJ13)</f>
        <v>0</v>
      </c>
      <c r="CR113" s="83">
        <f ca="1">IF(CQ121=5,"",Mass_2_1!DK13)</f>
        <v>0</v>
      </c>
      <c r="CS113" s="83"/>
      <c r="CT113" s="83">
        <f ca="1">IF(CT121=5,"",Mass_2_1!DM13)</f>
        <v>0</v>
      </c>
      <c r="CU113" s="83">
        <f ca="1">IF(CT121=5,"",Mass_2_1!DN13)</f>
        <v>0</v>
      </c>
      <c r="CV113" s="83"/>
      <c r="CW113" s="83">
        <f ca="1">IF(CW121=5,"",Mass_2_1!DP13)</f>
        <v>0</v>
      </c>
      <c r="CX113" s="83">
        <f ca="1">IF(CW121=5,"",Mass_2_1!DQ13)</f>
        <v>0</v>
      </c>
      <c r="CY113" s="83"/>
      <c r="CZ113" s="83">
        <f ca="1">IF(CZ121=5,"",Mass_2_1!DS13)</f>
        <v>0</v>
      </c>
      <c r="DA113" s="83">
        <f ca="1">IF(CZ121=5,"",Mass_2_1!DT13)</f>
        <v>0</v>
      </c>
      <c r="DB113" s="83"/>
      <c r="DC113" s="83">
        <f ca="1">IF(DC121=5,"",Mass_2_1!DV13)</f>
        <v>0</v>
      </c>
      <c r="DD113" s="83">
        <f ca="1">IF(DC121=5,"",Mass_2_1!DW13)</f>
        <v>0</v>
      </c>
      <c r="DE113" s="83"/>
      <c r="DF113" s="83">
        <f ca="1">IF(DF121=5,"",Mass_2_1!DY13)</f>
        <v>0</v>
      </c>
      <c r="DG113" s="83">
        <f ca="1">IF(DF121=5,"",Mass_2_1!DZ13)</f>
        <v>0</v>
      </c>
      <c r="DH113" s="83"/>
      <c r="DI113" s="83">
        <f ca="1">IF(DI121=5,"",Mass_2_1!EB13)</f>
        <v>0</v>
      </c>
      <c r="DJ113" s="83">
        <f ca="1">IF(DI121=5,"",Mass_2_1!EC13)</f>
        <v>0</v>
      </c>
      <c r="DK113" s="83"/>
      <c r="DL113" s="83">
        <f ca="1">IF(DL121=5,"",Mass_2_1!EE13)</f>
        <v>0</v>
      </c>
      <c r="DM113" s="83">
        <f ca="1">IF(DL121=5,"",Mass_2_1!EF13)</f>
        <v>0</v>
      </c>
      <c r="DN113" s="83"/>
      <c r="DO113" s="83">
        <f ca="1">IF(DO121=5,"",Mass_2_1!EH13)</f>
        <v>0</v>
      </c>
      <c r="DP113" s="83">
        <f ca="1">IF(DO121=5,"",Mass_2_1!EI13)</f>
        <v>0</v>
      </c>
      <c r="DQ113" s="83"/>
    </row>
    <row r="114" spans="2:121" ht="18" customHeight="1">
      <c r="B114" s="83">
        <f ca="1">IF(B121=5,"",Mass_2_1!U14)</f>
        <v>0</v>
      </c>
      <c r="C114" s="83">
        <f ca="1">IF(B121=5,"",Mass_2_1!V14)</f>
        <v>0</v>
      </c>
      <c r="D114" s="83"/>
      <c r="E114" s="83">
        <f ca="1">IF(E121=5,"",Mass_2_1!X14)</f>
        <v>0</v>
      </c>
      <c r="F114" s="83">
        <f ca="1">IF(E121=5,"",Mass_2_1!Y14)</f>
        <v>0</v>
      </c>
      <c r="G114" s="83"/>
      <c r="H114" s="83">
        <f ca="1">IF(H121=5,"",Mass_2_1!AA14)</f>
        <v>0</v>
      </c>
      <c r="I114" s="83">
        <f ca="1">IF(H121=5,"",Mass_2_1!AB14)</f>
        <v>0</v>
      </c>
      <c r="J114" s="83"/>
      <c r="K114" s="83">
        <f ca="1">IF(K121=5,"",Mass_2_1!AD14)</f>
        <v>0</v>
      </c>
      <c r="L114" s="83">
        <f ca="1">IF(K121=5,"",Mass_2_1!AE14)</f>
        <v>0</v>
      </c>
      <c r="M114" s="83"/>
      <c r="N114" s="83">
        <f ca="1">IF(N121=5,"",Mass_2_1!AG14)</f>
        <v>0</v>
      </c>
      <c r="O114" s="83">
        <f ca="1">IF(N121=5,"",Mass_2_1!AH14)</f>
        <v>0</v>
      </c>
      <c r="P114" s="83"/>
      <c r="Q114" s="83">
        <f ca="1">IF(Q121=5,"",Mass_2_1!AJ14)</f>
        <v>0</v>
      </c>
      <c r="R114" s="83">
        <f ca="1">IF(Q121=5,"",Mass_2_1!AK14)</f>
        <v>0</v>
      </c>
      <c r="S114" s="83"/>
      <c r="T114" s="83">
        <f ca="1">IF(T121=5,"",Mass_2_1!AM14)</f>
        <v>0</v>
      </c>
      <c r="U114" s="83">
        <f ca="1">IF(T121=5,"",Mass_2_1!AN14)</f>
        <v>0</v>
      </c>
      <c r="V114" s="83"/>
      <c r="W114" s="83">
        <f ca="1">IF(W121=5,"",Mass_2_1!AP14)</f>
        <v>0</v>
      </c>
      <c r="X114" s="83">
        <f ca="1">IF(W121=5,"",Mass_2_1!AQ14)</f>
        <v>0</v>
      </c>
      <c r="Y114" s="83"/>
      <c r="Z114" s="83">
        <f ca="1">IF(Z121=5,"",Mass_2_1!AS14)</f>
        <v>0</v>
      </c>
      <c r="AA114" s="83">
        <f ca="1">IF(Z121=5,"",Mass_2_1!AT14)</f>
        <v>0</v>
      </c>
      <c r="AB114" s="83"/>
      <c r="AC114" s="83">
        <f ca="1">IF(AC121=5,"",Mass_2_1!AV14)</f>
        <v>0</v>
      </c>
      <c r="AD114" s="83">
        <f ca="1">IF(AC121=5,"",Mass_2_1!AW14)</f>
        <v>0</v>
      </c>
      <c r="AE114" s="83"/>
      <c r="AF114" s="83">
        <f ca="1">IF(AF121=5,"",Mass_2_1!AY14)</f>
        <v>0</v>
      </c>
      <c r="AG114" s="83">
        <f ca="1">IF(AF121=5,"",Mass_2_1!AZ14)</f>
        <v>0</v>
      </c>
      <c r="AH114" s="83"/>
      <c r="AI114" s="83">
        <f ca="1">IF(AI121=5,"",Mass_2_1!BB14)</f>
        <v>0</v>
      </c>
      <c r="AJ114" s="83">
        <f ca="1">IF(AI121=5,"",Mass_2_1!BC14)</f>
        <v>0</v>
      </c>
      <c r="AK114" s="83"/>
      <c r="AL114" s="83">
        <f ca="1">IF(AL121=5,"",Mass_2_1!BE14)</f>
        <v>0</v>
      </c>
      <c r="AM114" s="83">
        <f ca="1">IF(AL121=5,"",Mass_2_1!BF14)</f>
        <v>0</v>
      </c>
      <c r="AN114" s="83"/>
      <c r="AO114" s="83">
        <f ca="1">IF(AO121=5,"",Mass_2_1!BH14)</f>
        <v>0</v>
      </c>
      <c r="AP114" s="83">
        <f ca="1">IF(AO121=5,"",Mass_2_1!BI14)</f>
        <v>0</v>
      </c>
      <c r="AQ114" s="83"/>
      <c r="AR114" s="83">
        <f ca="1">IF(AR121=5,"",Mass_2_1!BK14)</f>
        <v>0</v>
      </c>
      <c r="AS114" s="83">
        <f ca="1">IF(AR121=5,"",Mass_2_1!BL14)</f>
        <v>0</v>
      </c>
      <c r="AT114" s="83"/>
      <c r="AU114" s="83">
        <f ca="1">IF(AU121=5,"",Mass_2_1!BN14)</f>
        <v>0</v>
      </c>
      <c r="AV114" s="83">
        <f ca="1">IF(AU121=5,"",Mass_2_1!BO14)</f>
        <v>0</v>
      </c>
      <c r="AW114" s="83"/>
      <c r="AX114" s="83">
        <f ca="1">IF(AX121=5,"",Mass_2_1!BQ14)</f>
        <v>0</v>
      </c>
      <c r="AY114" s="83">
        <f ca="1">IF(AX121=5,"",Mass_2_1!BR14)</f>
        <v>0</v>
      </c>
      <c r="AZ114" s="83"/>
      <c r="BA114" s="83">
        <f ca="1">IF(BA121=5,"",Mass_2_1!BT14)</f>
        <v>0</v>
      </c>
      <c r="BB114" s="83">
        <f ca="1">IF(BA121=5,"",Mass_2_1!BU14)</f>
        <v>0</v>
      </c>
      <c r="BC114" s="83"/>
      <c r="BD114" s="83">
        <f ca="1">IF(BD121=5,"",Mass_2_1!BW14)</f>
        <v>0</v>
      </c>
      <c r="BE114" s="83">
        <f ca="1">IF(BD121=5,"",Mass_2_1!BX14)</f>
        <v>0</v>
      </c>
      <c r="BF114" s="83"/>
      <c r="BG114" s="83">
        <f ca="1">IF(BG121=5,"",Mass_2_1!BZ14)</f>
        <v>0</v>
      </c>
      <c r="BH114" s="83">
        <f ca="1">IF(BG121=5,"",Mass_2_1!CA14)</f>
        <v>0</v>
      </c>
      <c r="BI114" s="83"/>
      <c r="BJ114" s="83">
        <f ca="1">IF(BJ121=5,"",Mass_2_1!CC14)</f>
        <v>0</v>
      </c>
      <c r="BK114" s="83">
        <f ca="1">IF(BJ121=5,"",Mass_2_1!CD14)</f>
        <v>0</v>
      </c>
      <c r="BL114" s="83"/>
      <c r="BM114" s="83">
        <f ca="1">IF(BM121=5,"",Mass_2_1!CF14)</f>
        <v>0</v>
      </c>
      <c r="BN114" s="83">
        <f ca="1">IF(BM121=5,"",Mass_2_1!CG14)</f>
        <v>0</v>
      </c>
      <c r="BO114" s="83"/>
      <c r="BP114" s="83">
        <f ca="1">IF(BP121=5,"",Mass_2_1!CI14)</f>
        <v>0</v>
      </c>
      <c r="BQ114" s="83">
        <f ca="1">IF(BP121=5,"",Mass_2_1!CJ14)</f>
        <v>0</v>
      </c>
      <c r="BR114" s="83"/>
      <c r="BS114" s="83">
        <f ca="1">IF(BS121=5,"",Mass_2_1!CL14)</f>
        <v>0</v>
      </c>
      <c r="BT114" s="83">
        <f ca="1">IF(BS121=5,"",Mass_2_1!CM14)</f>
        <v>0</v>
      </c>
      <c r="BU114" s="83"/>
      <c r="BV114" s="83">
        <f ca="1">IF(BV121=5,"",Mass_2_1!CO14)</f>
        <v>0</v>
      </c>
      <c r="BW114" s="83">
        <f ca="1">IF(BV121=5,"",Mass_2_1!CP14)</f>
        <v>0</v>
      </c>
      <c r="BX114" s="83"/>
      <c r="BY114" s="83">
        <f ca="1">IF(BY121=5,"",Mass_2_1!CR14)</f>
        <v>0</v>
      </c>
      <c r="BZ114" s="83">
        <f ca="1">IF(BY121=5,"",Mass_2_1!CS14)</f>
        <v>0</v>
      </c>
      <c r="CA114" s="83"/>
      <c r="CB114" s="83">
        <f ca="1">IF(CB121=5,"",Mass_2_1!CU14)</f>
        <v>0</v>
      </c>
      <c r="CC114" s="83">
        <f ca="1">IF(CB121=5,"",Mass_2_1!CV14)</f>
        <v>0</v>
      </c>
      <c r="CD114" s="83"/>
      <c r="CE114" s="83">
        <f ca="1">IF(CE121=5,"",Mass_2_1!CX14)</f>
        <v>0</v>
      </c>
      <c r="CF114" s="83">
        <f ca="1">IF(CE121=5,"",Mass_2_1!CY14)</f>
        <v>0</v>
      </c>
      <c r="CG114" s="83"/>
      <c r="CH114" s="83">
        <f ca="1">IF(CH121=5,"",Mass_2_1!DA14)</f>
        <v>0</v>
      </c>
      <c r="CI114" s="83">
        <f ca="1">IF(CH121=5,"",Mass_2_1!DB14)</f>
        <v>0</v>
      </c>
      <c r="CJ114" s="83"/>
      <c r="CK114" s="83">
        <f ca="1">IF(CK121=5,"",Mass_2_1!DD14)</f>
        <v>0</v>
      </c>
      <c r="CL114" s="83">
        <f ca="1">IF(CK121=5,"",Mass_2_1!DE14)</f>
        <v>0</v>
      </c>
      <c r="CM114" s="83"/>
      <c r="CN114" s="83">
        <f ca="1">IF(CN121=5,"",Mass_2_1!DG14)</f>
        <v>0</v>
      </c>
      <c r="CO114" s="83">
        <f ca="1">IF(CN121=5,"",Mass_2_1!DH14)</f>
        <v>0</v>
      </c>
      <c r="CP114" s="83"/>
      <c r="CQ114" s="83">
        <f ca="1">IF(CQ121=5,"",Mass_2_1!DJ14)</f>
        <v>0</v>
      </c>
      <c r="CR114" s="83">
        <f ca="1">IF(CQ121=5,"",Mass_2_1!DK14)</f>
        <v>0</v>
      </c>
      <c r="CS114" s="83"/>
      <c r="CT114" s="83">
        <f ca="1">IF(CT121=5,"",Mass_2_1!DM14)</f>
        <v>0</v>
      </c>
      <c r="CU114" s="83">
        <f ca="1">IF(CT121=5,"",Mass_2_1!DN14)</f>
        <v>0</v>
      </c>
      <c r="CV114" s="83"/>
      <c r="CW114" s="83">
        <f ca="1">IF(CW121=5,"",Mass_2_1!DP14)</f>
        <v>0</v>
      </c>
      <c r="CX114" s="83">
        <f ca="1">IF(CW121=5,"",Mass_2_1!DQ14)</f>
        <v>0</v>
      </c>
      <c r="CY114" s="83"/>
      <c r="CZ114" s="83">
        <f ca="1">IF(CZ121=5,"",Mass_2_1!DS14)</f>
        <v>0</v>
      </c>
      <c r="DA114" s="83">
        <f ca="1">IF(CZ121=5,"",Mass_2_1!DT14)</f>
        <v>0</v>
      </c>
      <c r="DB114" s="83"/>
      <c r="DC114" s="83">
        <f ca="1">IF(DC121=5,"",Mass_2_1!DV14)</f>
        <v>0</v>
      </c>
      <c r="DD114" s="83">
        <f ca="1">IF(DC121=5,"",Mass_2_1!DW14)</f>
        <v>0</v>
      </c>
      <c r="DE114" s="83"/>
      <c r="DF114" s="83">
        <f ca="1">IF(DF121=5,"",Mass_2_1!DY14)</f>
        <v>0</v>
      </c>
      <c r="DG114" s="83">
        <f ca="1">IF(DF121=5,"",Mass_2_1!DZ14)</f>
        <v>0</v>
      </c>
      <c r="DH114" s="83"/>
      <c r="DI114" s="83">
        <f ca="1">IF(DI121=5,"",Mass_2_1!EB14)</f>
        <v>0</v>
      </c>
      <c r="DJ114" s="83">
        <f ca="1">IF(DI121=5,"",Mass_2_1!EC14)</f>
        <v>0</v>
      </c>
      <c r="DK114" s="83"/>
      <c r="DL114" s="83">
        <f ca="1">IF(DL121=5,"",Mass_2_1!EE14)</f>
        <v>0</v>
      </c>
      <c r="DM114" s="83">
        <f ca="1">IF(DL121=5,"",Mass_2_1!EF14)</f>
        <v>0</v>
      </c>
      <c r="DN114" s="83"/>
      <c r="DO114" s="83">
        <f ca="1">IF(DO121=5,"",Mass_2_1!EH14)</f>
        <v>0</v>
      </c>
      <c r="DP114" s="83">
        <f ca="1">IF(DO121=5,"",Mass_2_1!EI14)</f>
        <v>0</v>
      </c>
      <c r="DQ114" s="83"/>
    </row>
    <row r="115" spans="2:121" ht="18" customHeight="1">
      <c r="B115" s="83">
        <f ca="1">IF(B121=5,"",Mass_2_1!U15)</f>
        <v>0</v>
      </c>
      <c r="C115" s="83">
        <f ca="1">IF(B121=5,"",Mass_2_1!V15)</f>
        <v>0</v>
      </c>
      <c r="D115" s="83"/>
      <c r="E115" s="83">
        <f ca="1">IF(E121=5,"",Mass_2_1!X15)</f>
        <v>0</v>
      </c>
      <c r="F115" s="83">
        <f ca="1">IF(E121=5,"",Mass_2_1!Y15)</f>
        <v>0</v>
      </c>
      <c r="G115" s="83"/>
      <c r="H115" s="83">
        <f ca="1">IF(H121=5,"",Mass_2_1!AA15)</f>
        <v>0</v>
      </c>
      <c r="I115" s="83">
        <f ca="1">IF(H121=5,"",Mass_2_1!AB15)</f>
        <v>0</v>
      </c>
      <c r="J115" s="83"/>
      <c r="K115" s="83">
        <f ca="1">IF(K121=5,"",Mass_2_1!AD15)</f>
        <v>0</v>
      </c>
      <c r="L115" s="83">
        <f ca="1">IF(K121=5,"",Mass_2_1!AE15)</f>
        <v>0</v>
      </c>
      <c r="M115" s="83"/>
      <c r="N115" s="83">
        <f ca="1">IF(N121=5,"",Mass_2_1!AG15)</f>
        <v>0</v>
      </c>
      <c r="O115" s="83">
        <f ca="1">IF(N121=5,"",Mass_2_1!AH15)</f>
        <v>0</v>
      </c>
      <c r="P115" s="83"/>
      <c r="Q115" s="83">
        <f ca="1">IF(Q121=5,"",Mass_2_1!AJ15)</f>
        <v>0</v>
      </c>
      <c r="R115" s="83">
        <f ca="1">IF(Q121=5,"",Mass_2_1!AK15)</f>
        <v>0</v>
      </c>
      <c r="S115" s="83"/>
      <c r="T115" s="83">
        <f ca="1">IF(T121=5,"",Mass_2_1!AM15)</f>
        <v>0</v>
      </c>
      <c r="U115" s="83">
        <f ca="1">IF(T121=5,"",Mass_2_1!AN15)</f>
        <v>0</v>
      </c>
      <c r="V115" s="83"/>
      <c r="W115" s="83">
        <f ca="1">IF(W121=5,"",Mass_2_1!AP15)</f>
        <v>0</v>
      </c>
      <c r="X115" s="83">
        <f ca="1">IF(W121=5,"",Mass_2_1!AQ15)</f>
        <v>0</v>
      </c>
      <c r="Y115" s="83"/>
      <c r="Z115" s="83">
        <f ca="1">IF(Z121=5,"",Mass_2_1!AS15)</f>
        <v>0</v>
      </c>
      <c r="AA115" s="83">
        <f ca="1">IF(Z121=5,"",Mass_2_1!AT15)</f>
        <v>0</v>
      </c>
      <c r="AB115" s="83"/>
      <c r="AC115" s="83">
        <f ca="1">IF(AC121=5,"",Mass_2_1!AV15)</f>
        <v>0</v>
      </c>
      <c r="AD115" s="83">
        <f ca="1">IF(AC121=5,"",Mass_2_1!AW15)</f>
        <v>0</v>
      </c>
      <c r="AE115" s="83"/>
      <c r="AF115" s="83">
        <f ca="1">IF(AF121=5,"",Mass_2_1!AY15)</f>
        <v>0</v>
      </c>
      <c r="AG115" s="83">
        <f ca="1">IF(AF121=5,"",Mass_2_1!AZ15)</f>
        <v>0</v>
      </c>
      <c r="AH115" s="83"/>
      <c r="AI115" s="83">
        <f ca="1">IF(AI121=5,"",Mass_2_1!BB15)</f>
        <v>0</v>
      </c>
      <c r="AJ115" s="83">
        <f ca="1">IF(AI121=5,"",Mass_2_1!BC15)</f>
        <v>0</v>
      </c>
      <c r="AK115" s="83"/>
      <c r="AL115" s="83">
        <f ca="1">IF(AL121=5,"",Mass_2_1!BE15)</f>
        <v>0</v>
      </c>
      <c r="AM115" s="83">
        <f ca="1">IF(AL121=5,"",Mass_2_1!BF15)</f>
        <v>0</v>
      </c>
      <c r="AN115" s="83"/>
      <c r="AO115" s="83">
        <f ca="1">IF(AO121=5,"",Mass_2_1!BH15)</f>
        <v>0</v>
      </c>
      <c r="AP115" s="83">
        <f ca="1">IF(AO121=5,"",Mass_2_1!BI15)</f>
        <v>0</v>
      </c>
      <c r="AQ115" s="83"/>
      <c r="AR115" s="83">
        <f ca="1">IF(AR121=5,"",Mass_2_1!BK15)</f>
        <v>0</v>
      </c>
      <c r="AS115" s="83">
        <f ca="1">IF(AR121=5,"",Mass_2_1!BL15)</f>
        <v>0</v>
      </c>
      <c r="AT115" s="83"/>
      <c r="AU115" s="83">
        <f ca="1">IF(AU121=5,"",Mass_2_1!BN15)</f>
        <v>0</v>
      </c>
      <c r="AV115" s="83">
        <f ca="1">IF(AU121=5,"",Mass_2_1!BO15)</f>
        <v>0</v>
      </c>
      <c r="AW115" s="83"/>
      <c r="AX115" s="83">
        <f ca="1">IF(AX121=5,"",Mass_2_1!BQ15)</f>
        <v>0</v>
      </c>
      <c r="AY115" s="83">
        <f ca="1">IF(AX121=5,"",Mass_2_1!BR15)</f>
        <v>0</v>
      </c>
      <c r="AZ115" s="83"/>
      <c r="BA115" s="83">
        <f ca="1">IF(BA121=5,"",Mass_2_1!BT15)</f>
        <v>0</v>
      </c>
      <c r="BB115" s="83">
        <f ca="1">IF(BA121=5,"",Mass_2_1!BU15)</f>
        <v>0</v>
      </c>
      <c r="BC115" s="83"/>
      <c r="BD115" s="83">
        <f ca="1">IF(BD121=5,"",Mass_2_1!BW15)</f>
        <v>0</v>
      </c>
      <c r="BE115" s="83">
        <f ca="1">IF(BD121=5,"",Mass_2_1!BX15)</f>
        <v>0</v>
      </c>
      <c r="BF115" s="83"/>
      <c r="BG115" s="83">
        <f ca="1">IF(BG121=5,"",Mass_2_1!BZ15)</f>
        <v>0</v>
      </c>
      <c r="BH115" s="83">
        <f ca="1">IF(BG121=5,"",Mass_2_1!CA15)</f>
        <v>0</v>
      </c>
      <c r="BI115" s="83"/>
      <c r="BJ115" s="83">
        <f ca="1">IF(BJ121=5,"",Mass_2_1!CC15)</f>
        <v>0</v>
      </c>
      <c r="BK115" s="83">
        <f ca="1">IF(BJ121=5,"",Mass_2_1!CD15)</f>
        <v>0</v>
      </c>
      <c r="BL115" s="83"/>
      <c r="BM115" s="83">
        <f ca="1">IF(BM121=5,"",Mass_2_1!CF15)</f>
        <v>0</v>
      </c>
      <c r="BN115" s="83">
        <f ca="1">IF(BM121=5,"",Mass_2_1!CG15)</f>
        <v>0</v>
      </c>
      <c r="BO115" s="83"/>
      <c r="BP115" s="83">
        <f ca="1">IF(BP121=5,"",Mass_2_1!CI15)</f>
        <v>0</v>
      </c>
      <c r="BQ115" s="83">
        <f ca="1">IF(BP121=5,"",Mass_2_1!CJ15)</f>
        <v>0</v>
      </c>
      <c r="BR115" s="83"/>
      <c r="BS115" s="83">
        <f ca="1">IF(BS121=5,"",Mass_2_1!CL15)</f>
        <v>0</v>
      </c>
      <c r="BT115" s="83">
        <f ca="1">IF(BS121=5,"",Mass_2_1!CM15)</f>
        <v>0</v>
      </c>
      <c r="BU115" s="83"/>
      <c r="BV115" s="83">
        <f ca="1">IF(BV121=5,"",Mass_2_1!CO15)</f>
        <v>0</v>
      </c>
      <c r="BW115" s="83">
        <f ca="1">IF(BV121=5,"",Mass_2_1!CP15)</f>
        <v>0</v>
      </c>
      <c r="BX115" s="83"/>
      <c r="BY115" s="83">
        <f ca="1">IF(BY121=5,"",Mass_2_1!CR15)</f>
        <v>0</v>
      </c>
      <c r="BZ115" s="83">
        <f ca="1">IF(BY121=5,"",Mass_2_1!CS15)</f>
        <v>0</v>
      </c>
      <c r="CA115" s="83"/>
      <c r="CB115" s="83">
        <f ca="1">IF(CB121=5,"",Mass_2_1!CU15)</f>
        <v>0</v>
      </c>
      <c r="CC115" s="83">
        <f ca="1">IF(CB121=5,"",Mass_2_1!CV15)</f>
        <v>0</v>
      </c>
      <c r="CD115" s="83"/>
      <c r="CE115" s="83">
        <f ca="1">IF(CE121=5,"",Mass_2_1!CX15)</f>
        <v>0</v>
      </c>
      <c r="CF115" s="83">
        <f ca="1">IF(CE121=5,"",Mass_2_1!CY15)</f>
        <v>0</v>
      </c>
      <c r="CG115" s="83"/>
      <c r="CH115" s="83">
        <f ca="1">IF(CH121=5,"",Mass_2_1!DA15)</f>
        <v>0</v>
      </c>
      <c r="CI115" s="83">
        <f ca="1">IF(CH121=5,"",Mass_2_1!DB15)</f>
        <v>0</v>
      </c>
      <c r="CJ115" s="83"/>
      <c r="CK115" s="83">
        <f ca="1">IF(CK121=5,"",Mass_2_1!DD15)</f>
        <v>0</v>
      </c>
      <c r="CL115" s="83">
        <f ca="1">IF(CK121=5,"",Mass_2_1!DE15)</f>
        <v>0</v>
      </c>
      <c r="CM115" s="83"/>
      <c r="CN115" s="83">
        <f ca="1">IF(CN121=5,"",Mass_2_1!DG15)</f>
        <v>0</v>
      </c>
      <c r="CO115" s="83">
        <f ca="1">IF(CN121=5,"",Mass_2_1!DH15)</f>
        <v>0</v>
      </c>
      <c r="CP115" s="83"/>
      <c r="CQ115" s="83">
        <f ca="1">IF(CQ121=5,"",Mass_2_1!DJ15)</f>
        <v>0</v>
      </c>
      <c r="CR115" s="83">
        <f ca="1">IF(CQ121=5,"",Mass_2_1!DK15)</f>
        <v>0</v>
      </c>
      <c r="CS115" s="83"/>
      <c r="CT115" s="83">
        <f ca="1">IF(CT121=5,"",Mass_2_1!DM15)</f>
        <v>0</v>
      </c>
      <c r="CU115" s="83">
        <f ca="1">IF(CT121=5,"",Mass_2_1!DN15)</f>
        <v>0</v>
      </c>
      <c r="CV115" s="83"/>
      <c r="CW115" s="83">
        <f ca="1">IF(CW121=5,"",Mass_2_1!DP15)</f>
        <v>0</v>
      </c>
      <c r="CX115" s="83">
        <f ca="1">IF(CW121=5,"",Mass_2_1!DQ15)</f>
        <v>0</v>
      </c>
      <c r="CY115" s="83"/>
      <c r="CZ115" s="83">
        <f ca="1">IF(CZ121=5,"",Mass_2_1!DS15)</f>
        <v>0</v>
      </c>
      <c r="DA115" s="83">
        <f ca="1">IF(CZ121=5,"",Mass_2_1!DT15)</f>
        <v>0</v>
      </c>
      <c r="DB115" s="83"/>
      <c r="DC115" s="83">
        <f ca="1">IF(DC121=5,"",Mass_2_1!DV15)</f>
        <v>0</v>
      </c>
      <c r="DD115" s="83">
        <f ca="1">IF(DC121=5,"",Mass_2_1!DW15)</f>
        <v>0</v>
      </c>
      <c r="DE115" s="83"/>
      <c r="DF115" s="83">
        <f ca="1">IF(DF121=5,"",Mass_2_1!DY15)</f>
        <v>0</v>
      </c>
      <c r="DG115" s="83">
        <f ca="1">IF(DF121=5,"",Mass_2_1!DZ15)</f>
        <v>0</v>
      </c>
      <c r="DH115" s="83"/>
      <c r="DI115" s="83">
        <f ca="1">IF(DI121=5,"",Mass_2_1!EB15)</f>
        <v>0</v>
      </c>
      <c r="DJ115" s="83">
        <f ca="1">IF(DI121=5,"",Mass_2_1!EC15)</f>
        <v>0</v>
      </c>
      <c r="DK115" s="83"/>
      <c r="DL115" s="83">
        <f ca="1">IF(DL121=5,"",Mass_2_1!EE15)</f>
        <v>0</v>
      </c>
      <c r="DM115" s="83">
        <f ca="1">IF(DL121=5,"",Mass_2_1!EF15)</f>
        <v>0</v>
      </c>
      <c r="DN115" s="83"/>
      <c r="DO115" s="83">
        <f ca="1">IF(DO121=5,"",Mass_2_1!EH15)</f>
        <v>0</v>
      </c>
      <c r="DP115" s="83">
        <f ca="1">IF(DO121=5,"",Mass_2_1!EI15)</f>
        <v>0</v>
      </c>
      <c r="DQ115" s="83"/>
    </row>
    <row r="116" spans="2:121" ht="18" customHeight="1">
      <c r="B116" s="83">
        <f ca="1">IF(B121=5,"",Mass_2_1!U16)</f>
        <v>0</v>
      </c>
      <c r="C116" s="83"/>
      <c r="D116" s="83"/>
      <c r="E116" s="83">
        <f ca="1">IF(E121=5,"",Mass_2_1!X16)</f>
        <v>0</v>
      </c>
      <c r="F116" s="83"/>
      <c r="G116" s="83"/>
      <c r="H116" s="83">
        <f ca="1">IF(H121=5,"",Mass_2_1!AA16)</f>
        <v>0</v>
      </c>
      <c r="I116" s="83"/>
      <c r="J116" s="83"/>
      <c r="K116" s="83">
        <f ca="1">IF(K121=5,"",Mass_2_1!AD16)</f>
        <v>0</v>
      </c>
      <c r="L116" s="83"/>
      <c r="M116" s="83"/>
      <c r="N116" s="83">
        <f ca="1">IF(N121=5,"",Mass_2_1!AG16)</f>
        <v>0</v>
      </c>
      <c r="O116" s="83"/>
      <c r="P116" s="83"/>
      <c r="Q116" s="83">
        <f ca="1">IF(Q121=5,"",Mass_2_1!AJ16)</f>
        <v>0</v>
      </c>
      <c r="R116" s="83"/>
      <c r="S116" s="83"/>
      <c r="T116" s="83">
        <f ca="1">IF(T121=5,"",Mass_2_1!AM16)</f>
        <v>0</v>
      </c>
      <c r="U116" s="83"/>
      <c r="V116" s="83"/>
      <c r="W116" s="83">
        <f ca="1">IF(W121=5,"",Mass_2_1!AP16)</f>
        <v>0</v>
      </c>
      <c r="X116" s="83"/>
      <c r="Y116" s="83"/>
      <c r="Z116" s="83">
        <f ca="1">IF(Z121=5,"",Mass_2_1!AS16)</f>
        <v>0</v>
      </c>
      <c r="AA116" s="83"/>
      <c r="AB116" s="83"/>
      <c r="AC116" s="83">
        <f ca="1">IF(AC121=5,"",Mass_2_1!AV16)</f>
        <v>0</v>
      </c>
      <c r="AD116" s="83"/>
      <c r="AE116" s="83"/>
      <c r="AF116" s="83">
        <f ca="1">IF(AF121=5,"",Mass_2_1!AY16)</f>
        <v>0</v>
      </c>
      <c r="AG116" s="83"/>
      <c r="AH116" s="83"/>
      <c r="AI116" s="83">
        <f ca="1">IF(AI121=5,"",Mass_2_1!BB16)</f>
        <v>0</v>
      </c>
      <c r="AJ116" s="83"/>
      <c r="AK116" s="83"/>
      <c r="AL116" s="83">
        <f ca="1">IF(AL121=5,"",Mass_2_1!BE16)</f>
        <v>0</v>
      </c>
      <c r="AM116" s="83"/>
      <c r="AN116" s="83"/>
      <c r="AO116" s="83">
        <f ca="1">IF(AO121=5,"",Mass_2_1!BH16)</f>
        <v>0</v>
      </c>
      <c r="AP116" s="83"/>
      <c r="AQ116" s="83"/>
      <c r="AR116" s="83">
        <f ca="1">IF(AR121=5,"",Mass_2_1!BK16)</f>
        <v>0</v>
      </c>
      <c r="AS116" s="83"/>
      <c r="AT116" s="83"/>
      <c r="AU116" s="83">
        <f ca="1">IF(AU121=5,"",Mass_2_1!BN16)</f>
        <v>0</v>
      </c>
      <c r="AV116" s="83"/>
      <c r="AW116" s="83"/>
      <c r="AX116" s="83">
        <f ca="1">IF(AX121=5,"",Mass_2_1!BQ16)</f>
        <v>0</v>
      </c>
      <c r="AY116" s="83"/>
      <c r="AZ116" s="83"/>
      <c r="BA116" s="83">
        <f ca="1">IF(BA121=5,"",Mass_2_1!BT16)</f>
        <v>0</v>
      </c>
      <c r="BB116" s="83"/>
      <c r="BC116" s="83"/>
      <c r="BD116" s="83">
        <f ca="1">IF(BD121=5,"",Mass_2_1!BW16)</f>
        <v>0</v>
      </c>
      <c r="BE116" s="83"/>
      <c r="BF116" s="83"/>
      <c r="BG116" s="83">
        <f ca="1">IF(BG121=5,"",Mass_2_1!BZ16)</f>
        <v>0</v>
      </c>
      <c r="BH116" s="83"/>
      <c r="BI116" s="83"/>
      <c r="BJ116" s="83">
        <f ca="1">IF(BJ121=5,"",Mass_2_1!CC16)</f>
        <v>0</v>
      </c>
      <c r="BK116" s="83"/>
      <c r="BL116" s="83"/>
      <c r="BM116" s="83">
        <f ca="1">IF(BM121=5,"",Mass_2_1!CF16)</f>
        <v>0</v>
      </c>
      <c r="BN116" s="83"/>
      <c r="BO116" s="83"/>
      <c r="BP116" s="83">
        <f ca="1">IF(BP121=5,"",Mass_2_1!CI16)</f>
        <v>0</v>
      </c>
      <c r="BQ116" s="83"/>
      <c r="BR116" s="83"/>
      <c r="BS116" s="83">
        <f ca="1">IF(BS121=5,"",Mass_2_1!CL16)</f>
        <v>0</v>
      </c>
      <c r="BT116" s="83"/>
      <c r="BU116" s="83"/>
      <c r="BV116" s="83">
        <f ca="1">IF(BV121=5,"",Mass_2_1!CO16)</f>
        <v>0</v>
      </c>
      <c r="BW116" s="83"/>
      <c r="BX116" s="83"/>
      <c r="BY116" s="83">
        <f ca="1">IF(BY121=5,"",Mass_2_1!CR16)</f>
        <v>0</v>
      </c>
      <c r="BZ116" s="83"/>
      <c r="CA116" s="83"/>
      <c r="CB116" s="83">
        <f ca="1">IF(CB121=5,"",Mass_2_1!CU16)</f>
        <v>0</v>
      </c>
      <c r="CC116" s="83"/>
      <c r="CD116" s="83"/>
      <c r="CE116" s="83">
        <f ca="1">IF(CE121=5,"",Mass_2_1!CX16)</f>
        <v>0</v>
      </c>
      <c r="CF116" s="83"/>
      <c r="CG116" s="83"/>
      <c r="CH116" s="83">
        <f ca="1">IF(CH121=5,"",Mass_2_1!DA16)</f>
        <v>0</v>
      </c>
      <c r="CI116" s="83"/>
      <c r="CJ116" s="83"/>
      <c r="CK116" s="83">
        <f ca="1">IF(CK121=5,"",Mass_2_1!DD16)</f>
        <v>0</v>
      </c>
      <c r="CL116" s="83"/>
      <c r="CM116" s="83"/>
      <c r="CN116" s="83">
        <f ca="1">IF(CN121=5,"",Mass_2_1!DG16)</f>
        <v>0</v>
      </c>
      <c r="CO116" s="83"/>
      <c r="CP116" s="83"/>
      <c r="CQ116" s="83">
        <f ca="1">IF(CQ121=5,"",Mass_2_1!DJ16)</f>
        <v>0</v>
      </c>
      <c r="CR116" s="83"/>
      <c r="CS116" s="83"/>
      <c r="CT116" s="83">
        <f ca="1">IF(CT121=5,"",Mass_2_1!DM16)</f>
        <v>0</v>
      </c>
      <c r="CU116" s="83"/>
      <c r="CV116" s="83"/>
      <c r="CW116" s="83">
        <f ca="1">IF(CW121=5,"",Mass_2_1!DP16)</f>
        <v>0</v>
      </c>
      <c r="CX116" s="83"/>
      <c r="CY116" s="83"/>
      <c r="CZ116" s="83">
        <f ca="1">IF(CZ121=5,"",Mass_2_1!DS16)</f>
        <v>0</v>
      </c>
      <c r="DA116" s="83"/>
      <c r="DB116" s="83"/>
      <c r="DC116" s="83">
        <f ca="1">IF(DC121=5,"",Mass_2_1!DV16)</f>
        <v>0</v>
      </c>
      <c r="DD116" s="83"/>
      <c r="DE116" s="83"/>
      <c r="DF116" s="83">
        <f ca="1">IF(DF121=5,"",Mass_2_1!DY16)</f>
        <v>0</v>
      </c>
      <c r="DG116" s="83"/>
      <c r="DH116" s="83"/>
      <c r="DI116" s="83">
        <f ca="1">IF(DI121=5,"",Mass_2_1!EB16)</f>
        <v>0</v>
      </c>
      <c r="DJ116" s="83"/>
      <c r="DK116" s="83"/>
      <c r="DL116" s="83">
        <f ca="1">IF(DL121=5,"",Mass_2_1!EE16)</f>
        <v>0</v>
      </c>
      <c r="DM116" s="83"/>
      <c r="DN116" s="83"/>
      <c r="DO116" s="83">
        <f ca="1">IF(DO121=5,"",Mass_2_1!EH16)</f>
        <v>0</v>
      </c>
      <c r="DP116" s="83"/>
      <c r="DQ116" s="83"/>
    </row>
    <row r="117" spans="2:121" ht="18" customHeight="1">
      <c r="AB117" s="46"/>
    </row>
    <row r="118" spans="2:121" ht="18" customHeight="1">
      <c r="B118" s="127" t="s">
        <v>611</v>
      </c>
      <c r="C118" s="127" t="s">
        <v>612</v>
      </c>
      <c r="D118" s="127" t="s">
        <v>613</v>
      </c>
      <c r="E118" s="127" t="s">
        <v>156</v>
      </c>
      <c r="F118" s="127" t="s">
        <v>612</v>
      </c>
      <c r="G118" s="127" t="s">
        <v>179</v>
      </c>
      <c r="H118" s="127" t="s">
        <v>156</v>
      </c>
      <c r="I118" s="127" t="s">
        <v>612</v>
      </c>
      <c r="J118" s="127" t="s">
        <v>179</v>
      </c>
      <c r="K118" s="127" t="s">
        <v>156</v>
      </c>
      <c r="L118" s="127" t="s">
        <v>612</v>
      </c>
      <c r="M118" s="127" t="s">
        <v>179</v>
      </c>
      <c r="N118" s="127" t="s">
        <v>156</v>
      </c>
      <c r="O118" s="127" t="s">
        <v>612</v>
      </c>
      <c r="P118" s="127" t="s">
        <v>179</v>
      </c>
      <c r="Q118" s="127" t="s">
        <v>156</v>
      </c>
      <c r="R118" s="127" t="s">
        <v>612</v>
      </c>
      <c r="S118" s="127" t="s">
        <v>179</v>
      </c>
      <c r="T118" s="127" t="s">
        <v>156</v>
      </c>
      <c r="U118" s="127" t="s">
        <v>612</v>
      </c>
      <c r="V118" s="127" t="s">
        <v>179</v>
      </c>
      <c r="W118" s="127" t="s">
        <v>156</v>
      </c>
      <c r="X118" s="127" t="s">
        <v>612</v>
      </c>
      <c r="Y118" s="127" t="s">
        <v>179</v>
      </c>
      <c r="Z118" s="127" t="s">
        <v>156</v>
      </c>
      <c r="AA118" s="127" t="s">
        <v>612</v>
      </c>
      <c r="AB118" s="127" t="s">
        <v>179</v>
      </c>
      <c r="AC118" s="127" t="s">
        <v>156</v>
      </c>
      <c r="AD118" s="127" t="s">
        <v>612</v>
      </c>
      <c r="AE118" s="127" t="s">
        <v>179</v>
      </c>
      <c r="AF118" s="127" t="s">
        <v>156</v>
      </c>
      <c r="AG118" s="127" t="s">
        <v>612</v>
      </c>
      <c r="AH118" s="127" t="s">
        <v>179</v>
      </c>
      <c r="AI118" s="127" t="s">
        <v>156</v>
      </c>
      <c r="AJ118" s="127" t="s">
        <v>612</v>
      </c>
      <c r="AK118" s="127" t="s">
        <v>179</v>
      </c>
      <c r="AL118" s="127" t="s">
        <v>156</v>
      </c>
      <c r="AM118" s="127" t="s">
        <v>612</v>
      </c>
      <c r="AN118" s="127" t="s">
        <v>179</v>
      </c>
      <c r="AO118" s="127" t="s">
        <v>156</v>
      </c>
      <c r="AP118" s="127" t="s">
        <v>612</v>
      </c>
      <c r="AQ118" s="127" t="s">
        <v>179</v>
      </c>
      <c r="AR118" s="127" t="s">
        <v>156</v>
      </c>
      <c r="AS118" s="127" t="s">
        <v>612</v>
      </c>
      <c r="AT118" s="127" t="s">
        <v>179</v>
      </c>
      <c r="AU118" s="127" t="s">
        <v>156</v>
      </c>
      <c r="AV118" s="127" t="s">
        <v>612</v>
      </c>
      <c r="AW118" s="127" t="s">
        <v>179</v>
      </c>
      <c r="AX118" s="127" t="s">
        <v>156</v>
      </c>
      <c r="AY118" s="127" t="s">
        <v>612</v>
      </c>
      <c r="AZ118" s="127" t="s">
        <v>179</v>
      </c>
      <c r="BA118" s="127" t="s">
        <v>156</v>
      </c>
      <c r="BB118" s="127" t="s">
        <v>612</v>
      </c>
      <c r="BC118" s="127" t="s">
        <v>179</v>
      </c>
      <c r="BD118" s="127" t="s">
        <v>156</v>
      </c>
      <c r="BE118" s="127" t="s">
        <v>612</v>
      </c>
      <c r="BF118" s="127" t="s">
        <v>179</v>
      </c>
      <c r="BG118" s="127" t="s">
        <v>156</v>
      </c>
      <c r="BH118" s="127" t="s">
        <v>612</v>
      </c>
      <c r="BI118" s="127" t="s">
        <v>179</v>
      </c>
      <c r="BJ118" s="127" t="s">
        <v>156</v>
      </c>
      <c r="BK118" s="127" t="s">
        <v>612</v>
      </c>
      <c r="BL118" s="127" t="s">
        <v>179</v>
      </c>
      <c r="BM118" s="127" t="s">
        <v>156</v>
      </c>
      <c r="BN118" s="127" t="s">
        <v>612</v>
      </c>
      <c r="BO118" s="127" t="s">
        <v>179</v>
      </c>
      <c r="BP118" s="127" t="s">
        <v>156</v>
      </c>
      <c r="BQ118" s="127" t="s">
        <v>612</v>
      </c>
      <c r="BR118" s="127" t="s">
        <v>179</v>
      </c>
      <c r="BS118" s="127" t="s">
        <v>156</v>
      </c>
      <c r="BT118" s="127" t="s">
        <v>612</v>
      </c>
      <c r="BU118" s="127" t="s">
        <v>179</v>
      </c>
      <c r="BV118" s="127" t="s">
        <v>156</v>
      </c>
      <c r="BW118" s="127" t="s">
        <v>612</v>
      </c>
      <c r="BX118" s="127" t="s">
        <v>179</v>
      </c>
      <c r="BY118" s="127" t="s">
        <v>156</v>
      </c>
      <c r="BZ118" s="127" t="s">
        <v>612</v>
      </c>
      <c r="CA118" s="127" t="s">
        <v>179</v>
      </c>
      <c r="CB118" s="127" t="s">
        <v>156</v>
      </c>
      <c r="CC118" s="127" t="s">
        <v>612</v>
      </c>
      <c r="CD118" s="127" t="s">
        <v>179</v>
      </c>
      <c r="CE118" s="127" t="s">
        <v>156</v>
      </c>
      <c r="CF118" s="127" t="s">
        <v>612</v>
      </c>
      <c r="CG118" s="127" t="s">
        <v>179</v>
      </c>
      <c r="CH118" s="127" t="s">
        <v>156</v>
      </c>
      <c r="CI118" s="127" t="s">
        <v>612</v>
      </c>
      <c r="CJ118" s="127" t="s">
        <v>179</v>
      </c>
      <c r="CK118" s="127" t="s">
        <v>156</v>
      </c>
      <c r="CL118" s="127" t="s">
        <v>612</v>
      </c>
      <c r="CM118" s="127" t="s">
        <v>179</v>
      </c>
      <c r="CN118" s="127" t="s">
        <v>156</v>
      </c>
      <c r="CO118" s="127" t="s">
        <v>612</v>
      </c>
      <c r="CP118" s="127" t="s">
        <v>179</v>
      </c>
      <c r="CQ118" s="127" t="s">
        <v>156</v>
      </c>
      <c r="CR118" s="127" t="s">
        <v>612</v>
      </c>
      <c r="CS118" s="127" t="s">
        <v>179</v>
      </c>
      <c r="CT118" s="127" t="s">
        <v>156</v>
      </c>
      <c r="CU118" s="127" t="s">
        <v>612</v>
      </c>
      <c r="CV118" s="127" t="s">
        <v>179</v>
      </c>
      <c r="CW118" s="127" t="s">
        <v>156</v>
      </c>
      <c r="CX118" s="127" t="s">
        <v>612</v>
      </c>
      <c r="CY118" s="127" t="s">
        <v>179</v>
      </c>
      <c r="CZ118" s="127" t="s">
        <v>156</v>
      </c>
      <c r="DA118" s="127" t="s">
        <v>612</v>
      </c>
      <c r="DB118" s="127" t="s">
        <v>179</v>
      </c>
      <c r="DC118" s="127" t="s">
        <v>156</v>
      </c>
      <c r="DD118" s="127" t="s">
        <v>612</v>
      </c>
      <c r="DE118" s="127" t="s">
        <v>179</v>
      </c>
      <c r="DF118" s="127" t="s">
        <v>156</v>
      </c>
      <c r="DG118" s="127" t="s">
        <v>612</v>
      </c>
      <c r="DH118" s="127" t="s">
        <v>179</v>
      </c>
      <c r="DI118" s="127" t="s">
        <v>156</v>
      </c>
      <c r="DJ118" s="127" t="s">
        <v>612</v>
      </c>
      <c r="DK118" s="127" t="s">
        <v>179</v>
      </c>
      <c r="DL118" s="127" t="s">
        <v>156</v>
      </c>
      <c r="DM118" s="127" t="s">
        <v>612</v>
      </c>
      <c r="DN118" s="127" t="s">
        <v>179</v>
      </c>
      <c r="DO118" s="127" t="s">
        <v>156</v>
      </c>
      <c r="DP118" s="127" t="s">
        <v>612</v>
      </c>
      <c r="DQ118" s="127" t="s">
        <v>179</v>
      </c>
    </row>
    <row r="119" spans="2:121" ht="18" customHeight="1">
      <c r="B119" s="83">
        <f>MATCH(B103,$C$18:$C$57,0)</f>
        <v>1</v>
      </c>
      <c r="C119" s="252" t="e">
        <f ca="1">B$129/(B$125-(B$123+B$127)/2)*(((B105-C105)+(B106-C105))/2)</f>
        <v>#DIV/0!</v>
      </c>
      <c r="D119" s="129">
        <f>D106-(D$105+D$110)/2</f>
        <v>0</v>
      </c>
      <c r="E119" s="83">
        <f t="shared" ref="E119" si="56">MATCH(E103,$C$18:$C$57,0)</f>
        <v>1</v>
      </c>
      <c r="F119" s="252" t="e">
        <f t="shared" ref="F119" ca="1" si="57">E$129/(E$125-(E$123+E$127)/2)*(((E105-F105)+(E106-F105))/2)</f>
        <v>#DIV/0!</v>
      </c>
      <c r="G119" s="129">
        <f t="shared" ref="G119" si="58">G106-(G$105+G$110)/2</f>
        <v>0</v>
      </c>
      <c r="H119" s="83">
        <f t="shared" ref="H119" si="59">MATCH(H103,$C$18:$C$57,0)</f>
        <v>1</v>
      </c>
      <c r="I119" s="252" t="e">
        <f t="shared" ref="I119" ca="1" si="60">H$129/(H$125-(H$123+H$127)/2)*(((H105-I105)+(H106-I105))/2)</f>
        <v>#DIV/0!</v>
      </c>
      <c r="J119" s="129">
        <f t="shared" ref="J119" si="61">J106-(J$105+J$110)/2</f>
        <v>0</v>
      </c>
      <c r="K119" s="83">
        <f t="shared" ref="K119" si="62">MATCH(K103,$C$18:$C$57,0)</f>
        <v>1</v>
      </c>
      <c r="L119" s="252" t="e">
        <f t="shared" ref="L119" ca="1" si="63">K$129/(K$125-(K$123+K$127)/2)*(((K105-L105)+(K106-L105))/2)</f>
        <v>#DIV/0!</v>
      </c>
      <c r="M119" s="129">
        <f t="shared" ref="M119" si="64">M106-(M$105+M$110)/2</f>
        <v>0</v>
      </c>
      <c r="N119" s="83">
        <f t="shared" ref="N119" si="65">MATCH(N103,$C$18:$C$57,0)</f>
        <v>1</v>
      </c>
      <c r="O119" s="252" t="e">
        <f t="shared" ref="O119" ca="1" si="66">N$129/(N$125-(N$123+N$127)/2)*(((N105-O105)+(N106-O105))/2)</f>
        <v>#DIV/0!</v>
      </c>
      <c r="P119" s="129">
        <f t="shared" ref="P119" si="67">P106-(P$105+P$110)/2</f>
        <v>0</v>
      </c>
      <c r="Q119" s="83">
        <f t="shared" ref="Q119" si="68">MATCH(Q103,$C$18:$C$57,0)</f>
        <v>1</v>
      </c>
      <c r="R119" s="252" t="e">
        <f t="shared" ref="R119" ca="1" si="69">Q$129/(Q$125-(Q$123+Q$127)/2)*(((Q105-R105)+(Q106-R105))/2)</f>
        <v>#DIV/0!</v>
      </c>
      <c r="S119" s="129">
        <f t="shared" ref="S119" si="70">S106-(S$105+S$110)/2</f>
        <v>0</v>
      </c>
      <c r="T119" s="83">
        <f t="shared" ref="T119" si="71">MATCH(T103,$C$18:$C$57,0)</f>
        <v>1</v>
      </c>
      <c r="U119" s="252" t="e">
        <f t="shared" ref="U119" ca="1" si="72">T$129/(T$125-(T$123+T$127)/2)*(((T105-U105)+(T106-U105))/2)</f>
        <v>#DIV/0!</v>
      </c>
      <c r="V119" s="129">
        <f t="shared" ref="V119" si="73">V106-(V$105+V$110)/2</f>
        <v>0</v>
      </c>
      <c r="W119" s="83">
        <f t="shared" ref="W119" si="74">MATCH(W103,$C$18:$C$57,0)</f>
        <v>1</v>
      </c>
      <c r="X119" s="252" t="e">
        <f t="shared" ref="X119" ca="1" si="75">W$129/(W$125-(W$123+W$127)/2)*(((W105-X105)+(W106-X105))/2)</f>
        <v>#DIV/0!</v>
      </c>
      <c r="Y119" s="129">
        <f t="shared" ref="Y119" si="76">Y106-(Y$105+Y$110)/2</f>
        <v>0</v>
      </c>
      <c r="Z119" s="83">
        <f t="shared" ref="Z119" si="77">MATCH(Z103,$C$18:$C$57,0)</f>
        <v>1</v>
      </c>
      <c r="AA119" s="252" t="e">
        <f t="shared" ref="AA119" ca="1" si="78">Z$129/(Z$125-(Z$123+Z$127)/2)*(((Z105-AA105)+(Z106-AA105))/2)</f>
        <v>#DIV/0!</v>
      </c>
      <c r="AB119" s="129">
        <f t="shared" ref="AB119" si="79">AB106-(AB$105+AB$110)/2</f>
        <v>0</v>
      </c>
      <c r="AC119" s="83">
        <f t="shared" ref="AC119" si="80">MATCH(AC103,$C$18:$C$57,0)</f>
        <v>1</v>
      </c>
      <c r="AD119" s="252" t="e">
        <f t="shared" ref="AD119" ca="1" si="81">AC$129/(AC$125-(AC$123+AC$127)/2)*(((AC105-AD105)+(AC106-AD105))/2)</f>
        <v>#DIV/0!</v>
      </c>
      <c r="AE119" s="129">
        <f t="shared" ref="AE119" si="82">AE106-(AE$105+AE$110)/2</f>
        <v>0</v>
      </c>
      <c r="AF119" s="83">
        <f t="shared" ref="AF119" si="83">MATCH(AF103,$C$18:$C$57,0)</f>
        <v>1</v>
      </c>
      <c r="AG119" s="252" t="e">
        <f t="shared" ref="AG119" ca="1" si="84">AF$129/(AF$125-(AF$123+AF$127)/2)*(((AF105-AG105)+(AF106-AG105))/2)</f>
        <v>#DIV/0!</v>
      </c>
      <c r="AH119" s="129">
        <f t="shared" ref="AH119" si="85">AH106-(AH$105+AH$110)/2</f>
        <v>0</v>
      </c>
      <c r="AI119" s="83">
        <f t="shared" ref="AI119" si="86">MATCH(AI103,$C$18:$C$57,0)</f>
        <v>1</v>
      </c>
      <c r="AJ119" s="252" t="e">
        <f t="shared" ref="AJ119" ca="1" si="87">AI$129/(AI$125-(AI$123+AI$127)/2)*(((AI105-AJ105)+(AI106-AJ105))/2)</f>
        <v>#DIV/0!</v>
      </c>
      <c r="AK119" s="129">
        <f t="shared" ref="AK119" si="88">AK106-(AK$105+AK$110)/2</f>
        <v>0</v>
      </c>
      <c r="AL119" s="83">
        <f t="shared" ref="AL119" si="89">MATCH(AL103,$C$18:$C$57,0)</f>
        <v>1</v>
      </c>
      <c r="AM119" s="252" t="e">
        <f t="shared" ref="AM119" ca="1" si="90">AL$129/(AL$125-(AL$123+AL$127)/2)*(((AL105-AM105)+(AL106-AM105))/2)</f>
        <v>#DIV/0!</v>
      </c>
      <c r="AN119" s="129">
        <f t="shared" ref="AN119" si="91">AN106-(AN$105+AN$110)/2</f>
        <v>0</v>
      </c>
      <c r="AO119" s="83">
        <f t="shared" ref="AO119" si="92">MATCH(AO103,$C$18:$C$57,0)</f>
        <v>1</v>
      </c>
      <c r="AP119" s="252" t="e">
        <f t="shared" ref="AP119" ca="1" si="93">AO$129/(AO$125-(AO$123+AO$127)/2)*(((AO105-AP105)+(AO106-AP105))/2)</f>
        <v>#DIV/0!</v>
      </c>
      <c r="AQ119" s="129">
        <f t="shared" ref="AQ119" si="94">AQ106-(AQ$105+AQ$110)/2</f>
        <v>0</v>
      </c>
      <c r="AR119" s="83">
        <f t="shared" ref="AR119" si="95">MATCH(AR103,$C$18:$C$57,0)</f>
        <v>1</v>
      </c>
      <c r="AS119" s="252" t="e">
        <f t="shared" ref="AS119" ca="1" si="96">AR$129/(AR$125-(AR$123+AR$127)/2)*(((AR105-AS105)+(AR106-AS105))/2)</f>
        <v>#DIV/0!</v>
      </c>
      <c r="AT119" s="129">
        <f t="shared" ref="AT119" si="97">AT106-(AT$105+AT$110)/2</f>
        <v>0</v>
      </c>
      <c r="AU119" s="83">
        <f t="shared" ref="AU119" si="98">MATCH(AU103,$C$18:$C$57,0)</f>
        <v>1</v>
      </c>
      <c r="AV119" s="252" t="e">
        <f t="shared" ref="AV119" ca="1" si="99">AU$129/(AU$125-(AU$123+AU$127)/2)*(((AU105-AV105)+(AU106-AV105))/2)</f>
        <v>#DIV/0!</v>
      </c>
      <c r="AW119" s="129">
        <f t="shared" ref="AW119" si="100">AW106-(AW$105+AW$110)/2</f>
        <v>0</v>
      </c>
      <c r="AX119" s="83">
        <f t="shared" ref="AX119" si="101">MATCH(AX103,$C$18:$C$57,0)</f>
        <v>1</v>
      </c>
      <c r="AY119" s="252" t="e">
        <f t="shared" ref="AY119" ca="1" si="102">AX$129/(AX$125-(AX$123+AX$127)/2)*(((AX105-AY105)+(AX106-AY105))/2)</f>
        <v>#DIV/0!</v>
      </c>
      <c r="AZ119" s="129">
        <f t="shared" ref="AZ119" si="103">AZ106-(AZ$105+AZ$110)/2</f>
        <v>0</v>
      </c>
      <c r="BA119" s="83">
        <f t="shared" ref="BA119" si="104">MATCH(BA103,$C$18:$C$57,0)</f>
        <v>1</v>
      </c>
      <c r="BB119" s="252" t="e">
        <f t="shared" ref="BB119" ca="1" si="105">BA$129/(BA$125-(BA$123+BA$127)/2)*(((BA105-BB105)+(BA106-BB105))/2)</f>
        <v>#DIV/0!</v>
      </c>
      <c r="BC119" s="129">
        <f t="shared" ref="BC119" si="106">BC106-(BC$105+BC$110)/2</f>
        <v>0</v>
      </c>
      <c r="BD119" s="83">
        <f t="shared" ref="BD119" si="107">MATCH(BD103,$C$18:$C$57,0)</f>
        <v>1</v>
      </c>
      <c r="BE119" s="252" t="e">
        <f t="shared" ref="BE119" ca="1" si="108">BD$129/(BD$125-(BD$123+BD$127)/2)*(((BD105-BE105)+(BD106-BE105))/2)</f>
        <v>#DIV/0!</v>
      </c>
      <c r="BF119" s="129">
        <f t="shared" ref="BF119" si="109">BF106-(BF$105+BF$110)/2</f>
        <v>0</v>
      </c>
      <c r="BG119" s="83">
        <f t="shared" ref="BG119" si="110">MATCH(BG103,$C$18:$C$57,0)</f>
        <v>1</v>
      </c>
      <c r="BH119" s="252" t="e">
        <f t="shared" ref="BH119" ca="1" si="111">BG$129/(BG$125-(BG$123+BG$127)/2)*(((BG105-BH105)+(BG106-BH105))/2)</f>
        <v>#DIV/0!</v>
      </c>
      <c r="BI119" s="129">
        <f t="shared" ref="BI119" si="112">BI106-(BI$105+BI$110)/2</f>
        <v>0</v>
      </c>
      <c r="BJ119" s="83">
        <f t="shared" ref="BJ119" si="113">MATCH(BJ103,$C$18:$C$57,0)</f>
        <v>1</v>
      </c>
      <c r="BK119" s="252" t="e">
        <f t="shared" ref="BK119" ca="1" si="114">BJ$129/(BJ$125-(BJ$123+BJ$127)/2)*(((BJ105-BK105)+(BJ106-BK105))/2)</f>
        <v>#DIV/0!</v>
      </c>
      <c r="BL119" s="129">
        <f t="shared" ref="BL119" si="115">BL106-(BL$105+BL$110)/2</f>
        <v>0</v>
      </c>
      <c r="BM119" s="83">
        <f t="shared" ref="BM119" si="116">MATCH(BM103,$C$18:$C$57,0)</f>
        <v>1</v>
      </c>
      <c r="BN119" s="252" t="e">
        <f t="shared" ref="BN119" ca="1" si="117">BM$129/(BM$125-(BM$123+BM$127)/2)*(((BM105-BN105)+(BM106-BN105))/2)</f>
        <v>#DIV/0!</v>
      </c>
      <c r="BO119" s="129">
        <f t="shared" ref="BO119" si="118">BO106-(BO$105+BO$110)/2</f>
        <v>0</v>
      </c>
      <c r="BP119" s="83">
        <f t="shared" ref="BP119" si="119">MATCH(BP103,$C$18:$C$57,0)</f>
        <v>1</v>
      </c>
      <c r="BQ119" s="252" t="e">
        <f t="shared" ref="BQ119" ca="1" si="120">BP$129/(BP$125-(BP$123+BP$127)/2)*(((BP105-BQ105)+(BP106-BQ105))/2)</f>
        <v>#DIV/0!</v>
      </c>
      <c r="BR119" s="129">
        <f t="shared" ref="BR119" si="121">BR106-(BR$105+BR$110)/2</f>
        <v>0</v>
      </c>
      <c r="BS119" s="83">
        <f t="shared" ref="BS119" si="122">MATCH(BS103,$C$18:$C$57,0)</f>
        <v>1</v>
      </c>
      <c r="BT119" s="252" t="e">
        <f t="shared" ref="BT119" ca="1" si="123">BS$129/(BS$125-(BS$123+BS$127)/2)*(((BS105-BT105)+(BS106-BT105))/2)</f>
        <v>#DIV/0!</v>
      </c>
      <c r="BU119" s="129">
        <f t="shared" ref="BU119" si="124">BU106-(BU$105+BU$110)/2</f>
        <v>0</v>
      </c>
      <c r="BV119" s="83">
        <f t="shared" ref="BV119" si="125">MATCH(BV103,$C$18:$C$57,0)</f>
        <v>1</v>
      </c>
      <c r="BW119" s="252" t="e">
        <f t="shared" ref="BW119" ca="1" si="126">BV$129/(BV$125-(BV$123+BV$127)/2)*(((BV105-BW105)+(BV106-BW105))/2)</f>
        <v>#DIV/0!</v>
      </c>
      <c r="BX119" s="129">
        <f t="shared" ref="BX119" si="127">BX106-(BX$105+BX$110)/2</f>
        <v>0</v>
      </c>
      <c r="BY119" s="83">
        <f t="shared" ref="BY119" si="128">MATCH(BY103,$C$18:$C$57,0)</f>
        <v>1</v>
      </c>
      <c r="BZ119" s="252" t="e">
        <f t="shared" ref="BZ119" ca="1" si="129">BY$129/(BY$125-(BY$123+BY$127)/2)*(((BY105-BZ105)+(BY106-BZ105))/2)</f>
        <v>#DIV/0!</v>
      </c>
      <c r="CA119" s="129">
        <f t="shared" ref="CA119" si="130">CA106-(CA$105+CA$110)/2</f>
        <v>0</v>
      </c>
      <c r="CB119" s="83">
        <f t="shared" ref="CB119" si="131">MATCH(CB103,$C$18:$C$57,0)</f>
        <v>1</v>
      </c>
      <c r="CC119" s="252" t="e">
        <f t="shared" ref="CC119" ca="1" si="132">CB$129/(CB$125-(CB$123+CB$127)/2)*(((CB105-CC105)+(CB106-CC105))/2)</f>
        <v>#DIV/0!</v>
      </c>
      <c r="CD119" s="129">
        <f t="shared" ref="CD119" si="133">CD106-(CD$105+CD$110)/2</f>
        <v>0</v>
      </c>
      <c r="CE119" s="83">
        <f t="shared" ref="CE119" si="134">MATCH(CE103,$C$18:$C$57,0)</f>
        <v>1</v>
      </c>
      <c r="CF119" s="252" t="e">
        <f t="shared" ref="CF119" ca="1" si="135">CE$129/(CE$125-(CE$123+CE$127)/2)*(((CE105-CF105)+(CE106-CF105))/2)</f>
        <v>#DIV/0!</v>
      </c>
      <c r="CG119" s="129">
        <f t="shared" ref="CG119" si="136">CG106-(CG$105+CG$110)/2</f>
        <v>0</v>
      </c>
      <c r="CH119" s="83">
        <f t="shared" ref="CH119" si="137">MATCH(CH103,$C$18:$C$57,0)</f>
        <v>1</v>
      </c>
      <c r="CI119" s="252" t="e">
        <f t="shared" ref="CI119" ca="1" si="138">CH$129/(CH$125-(CH$123+CH$127)/2)*(((CH105-CI105)+(CH106-CI105))/2)</f>
        <v>#DIV/0!</v>
      </c>
      <c r="CJ119" s="129">
        <f t="shared" ref="CJ119" si="139">CJ106-(CJ$105+CJ$110)/2</f>
        <v>0</v>
      </c>
      <c r="CK119" s="83">
        <f t="shared" ref="CK119" si="140">MATCH(CK103,$C$18:$C$57,0)</f>
        <v>1</v>
      </c>
      <c r="CL119" s="252" t="e">
        <f t="shared" ref="CL119" ca="1" si="141">CK$129/(CK$125-(CK$123+CK$127)/2)*(((CK105-CL105)+(CK106-CL105))/2)</f>
        <v>#DIV/0!</v>
      </c>
      <c r="CM119" s="129">
        <f t="shared" ref="CM119" si="142">CM106-(CM$105+CM$110)/2</f>
        <v>0</v>
      </c>
      <c r="CN119" s="83">
        <f t="shared" ref="CN119" si="143">MATCH(CN103,$C$18:$C$57,0)</f>
        <v>1</v>
      </c>
      <c r="CO119" s="252" t="e">
        <f t="shared" ref="CO119" ca="1" si="144">CN$129/(CN$125-(CN$123+CN$127)/2)*(((CN105-CO105)+(CN106-CO105))/2)</f>
        <v>#DIV/0!</v>
      </c>
      <c r="CP119" s="129">
        <f t="shared" ref="CP119" si="145">CP106-(CP$105+CP$110)/2</f>
        <v>0</v>
      </c>
      <c r="CQ119" s="83">
        <f t="shared" ref="CQ119" si="146">MATCH(CQ103,$C$18:$C$57,0)</f>
        <v>1</v>
      </c>
      <c r="CR119" s="252" t="e">
        <f t="shared" ref="CR119" ca="1" si="147">CQ$129/(CQ$125-(CQ$123+CQ$127)/2)*(((CQ105-CR105)+(CQ106-CR105))/2)</f>
        <v>#DIV/0!</v>
      </c>
      <c r="CS119" s="129">
        <f t="shared" ref="CS119" si="148">CS106-(CS$105+CS$110)/2</f>
        <v>0</v>
      </c>
      <c r="CT119" s="83">
        <f t="shared" ref="CT119" si="149">MATCH(CT103,$C$18:$C$57,0)</f>
        <v>1</v>
      </c>
      <c r="CU119" s="252" t="e">
        <f t="shared" ref="CU119" ca="1" si="150">CT$129/(CT$125-(CT$123+CT$127)/2)*(((CT105-CU105)+(CT106-CU105))/2)</f>
        <v>#DIV/0!</v>
      </c>
      <c r="CV119" s="129">
        <f t="shared" ref="CV119" si="151">CV106-(CV$105+CV$110)/2</f>
        <v>0</v>
      </c>
      <c r="CW119" s="83">
        <f t="shared" ref="CW119" si="152">MATCH(CW103,$C$18:$C$57,0)</f>
        <v>1</v>
      </c>
      <c r="CX119" s="252" t="e">
        <f t="shared" ref="CX119" ca="1" si="153">CW$129/(CW$125-(CW$123+CW$127)/2)*(((CW105-CX105)+(CW106-CX105))/2)</f>
        <v>#DIV/0!</v>
      </c>
      <c r="CY119" s="129">
        <f t="shared" ref="CY119" si="154">CY106-(CY$105+CY$110)/2</f>
        <v>0</v>
      </c>
      <c r="CZ119" s="83">
        <f t="shared" ref="CZ119" si="155">MATCH(CZ103,$C$18:$C$57,0)</f>
        <v>1</v>
      </c>
      <c r="DA119" s="252" t="e">
        <f t="shared" ref="DA119" ca="1" si="156">CZ$129/(CZ$125-(CZ$123+CZ$127)/2)*(((CZ105-DA105)+(CZ106-DA105))/2)</f>
        <v>#DIV/0!</v>
      </c>
      <c r="DB119" s="129">
        <f t="shared" ref="DB119" si="157">DB106-(DB$105+DB$110)/2</f>
        <v>0</v>
      </c>
      <c r="DC119" s="83">
        <f t="shared" ref="DC119" si="158">MATCH(DC103,$C$18:$C$57,0)</f>
        <v>1</v>
      </c>
      <c r="DD119" s="252" t="e">
        <f t="shared" ref="DD119" ca="1" si="159">DC$129/(DC$125-(DC$123+DC$127)/2)*(((DC105-DD105)+(DC106-DD105))/2)</f>
        <v>#DIV/0!</v>
      </c>
      <c r="DE119" s="129">
        <f t="shared" ref="DE119" si="160">DE106-(DE$105+DE$110)/2</f>
        <v>0</v>
      </c>
      <c r="DF119" s="83">
        <f t="shared" ref="DF119" si="161">MATCH(DF103,$C$18:$C$57,0)</f>
        <v>1</v>
      </c>
      <c r="DG119" s="252" t="e">
        <f t="shared" ref="DG119" ca="1" si="162">DF$129/(DF$125-(DF$123+DF$127)/2)*(((DF105-DG105)+(DF106-DG105))/2)</f>
        <v>#DIV/0!</v>
      </c>
      <c r="DH119" s="129">
        <f t="shared" ref="DH119" si="163">DH106-(DH$105+DH$110)/2</f>
        <v>0</v>
      </c>
      <c r="DI119" s="83">
        <f t="shared" ref="DI119" si="164">MATCH(DI103,$C$18:$C$57,0)</f>
        <v>1</v>
      </c>
      <c r="DJ119" s="252" t="e">
        <f t="shared" ref="DJ119" ca="1" si="165">DI$129/(DI$125-(DI$123+DI$127)/2)*(((DI105-DJ105)+(DI106-DJ105))/2)</f>
        <v>#DIV/0!</v>
      </c>
      <c r="DK119" s="129">
        <f t="shared" ref="DK119" si="166">DK106-(DK$105+DK$110)/2</f>
        <v>0</v>
      </c>
      <c r="DL119" s="83">
        <f t="shared" ref="DL119" si="167">MATCH(DL103,$C$18:$C$57,0)</f>
        <v>1</v>
      </c>
      <c r="DM119" s="252" t="e">
        <f t="shared" ref="DM119" ca="1" si="168">DL$129/(DL$125-(DL$123+DL$127)/2)*(((DL105-DM105)+(DL106-DM105))/2)</f>
        <v>#DIV/0!</v>
      </c>
      <c r="DN119" s="129">
        <f t="shared" ref="DN119" si="169">DN106-(DN$105+DN$110)/2</f>
        <v>0</v>
      </c>
      <c r="DO119" s="83">
        <f t="shared" ref="DO119" si="170">MATCH(DO103,$C$18:$C$57,0)</f>
        <v>1</v>
      </c>
      <c r="DP119" s="252" t="e">
        <f t="shared" ref="DP119" ca="1" si="171">DO$129/(DO$125-(DO$123+DO$127)/2)*(((DO105-DP105)+(DO106-DP105))/2)</f>
        <v>#DIV/0!</v>
      </c>
      <c r="DQ119" s="129">
        <f t="shared" ref="DQ119:DQ122" si="172">DQ106-(DQ$105+DQ$110)/2</f>
        <v>0</v>
      </c>
    </row>
    <row r="120" spans="2:121" ht="18" customHeight="1">
      <c r="B120" s="127" t="s">
        <v>614</v>
      </c>
      <c r="C120" s="252" t="e">
        <f ca="1">B$129/(B$125-(B$123+B$127)/2)*(((B106-C106)+(B107-C106))/2)</f>
        <v>#DIV/0!</v>
      </c>
      <c r="D120" s="129">
        <f>D107-(D$105+D$110)/2</f>
        <v>0</v>
      </c>
      <c r="E120" s="127" t="s">
        <v>166</v>
      </c>
      <c r="F120" s="252" t="e">
        <f t="shared" ref="F120" ca="1" si="173">E$129/(E$125-(E$123+E$127)/2)*(((E106-F106)+(E107-F106))/2)</f>
        <v>#DIV/0!</v>
      </c>
      <c r="G120" s="129">
        <f t="shared" ref="G120" si="174">G107-(G$105+G$110)/2</f>
        <v>0</v>
      </c>
      <c r="H120" s="127" t="s">
        <v>166</v>
      </c>
      <c r="I120" s="252" t="e">
        <f t="shared" ref="I120" ca="1" si="175">H$129/(H$125-(H$123+H$127)/2)*(((H106-I106)+(H107-I106))/2)</f>
        <v>#DIV/0!</v>
      </c>
      <c r="J120" s="129">
        <f t="shared" ref="J120" si="176">J107-(J$105+J$110)/2</f>
        <v>0</v>
      </c>
      <c r="K120" s="127" t="s">
        <v>166</v>
      </c>
      <c r="L120" s="252" t="e">
        <f t="shared" ref="L120" ca="1" si="177">K$129/(K$125-(K$123+K$127)/2)*(((K106-L106)+(K107-L106))/2)</f>
        <v>#DIV/0!</v>
      </c>
      <c r="M120" s="129">
        <f t="shared" ref="M120" si="178">M107-(M$105+M$110)/2</f>
        <v>0</v>
      </c>
      <c r="N120" s="127" t="s">
        <v>166</v>
      </c>
      <c r="O120" s="252" t="e">
        <f t="shared" ref="O120" ca="1" si="179">N$129/(N$125-(N$123+N$127)/2)*(((N106-O106)+(N107-O106))/2)</f>
        <v>#DIV/0!</v>
      </c>
      <c r="P120" s="129">
        <f t="shared" ref="P120" si="180">P107-(P$105+P$110)/2</f>
        <v>0</v>
      </c>
      <c r="Q120" s="127" t="s">
        <v>166</v>
      </c>
      <c r="R120" s="252" t="e">
        <f t="shared" ref="R120" ca="1" si="181">Q$129/(Q$125-(Q$123+Q$127)/2)*(((Q106-R106)+(Q107-R106))/2)</f>
        <v>#DIV/0!</v>
      </c>
      <c r="S120" s="129">
        <f t="shared" ref="S120" si="182">S107-(S$105+S$110)/2</f>
        <v>0</v>
      </c>
      <c r="T120" s="127" t="s">
        <v>166</v>
      </c>
      <c r="U120" s="252" t="e">
        <f t="shared" ref="U120" ca="1" si="183">T$129/(T$125-(T$123+T$127)/2)*(((T106-U106)+(T107-U106))/2)</f>
        <v>#DIV/0!</v>
      </c>
      <c r="V120" s="129">
        <f t="shared" ref="V120" si="184">V107-(V$105+V$110)/2</f>
        <v>0</v>
      </c>
      <c r="W120" s="127" t="s">
        <v>166</v>
      </c>
      <c r="X120" s="252" t="e">
        <f t="shared" ref="X120" ca="1" si="185">W$129/(W$125-(W$123+W$127)/2)*(((W106-X106)+(W107-X106))/2)</f>
        <v>#DIV/0!</v>
      </c>
      <c r="Y120" s="129">
        <f t="shared" ref="Y120" si="186">Y107-(Y$105+Y$110)/2</f>
        <v>0</v>
      </c>
      <c r="Z120" s="127" t="s">
        <v>166</v>
      </c>
      <c r="AA120" s="252" t="e">
        <f t="shared" ref="AA120" ca="1" si="187">Z$129/(Z$125-(Z$123+Z$127)/2)*(((Z106-AA106)+(Z107-AA106))/2)</f>
        <v>#DIV/0!</v>
      </c>
      <c r="AB120" s="129">
        <f t="shared" ref="AB120" si="188">AB107-(AB$105+AB$110)/2</f>
        <v>0</v>
      </c>
      <c r="AC120" s="127" t="s">
        <v>166</v>
      </c>
      <c r="AD120" s="252" t="e">
        <f t="shared" ref="AD120" ca="1" si="189">AC$129/(AC$125-(AC$123+AC$127)/2)*(((AC106-AD106)+(AC107-AD106))/2)</f>
        <v>#DIV/0!</v>
      </c>
      <c r="AE120" s="129">
        <f t="shared" ref="AE120" si="190">AE107-(AE$105+AE$110)/2</f>
        <v>0</v>
      </c>
      <c r="AF120" s="127" t="s">
        <v>166</v>
      </c>
      <c r="AG120" s="252" t="e">
        <f t="shared" ref="AG120" ca="1" si="191">AF$129/(AF$125-(AF$123+AF$127)/2)*(((AF106-AG106)+(AF107-AG106))/2)</f>
        <v>#DIV/0!</v>
      </c>
      <c r="AH120" s="129">
        <f t="shared" ref="AH120" si="192">AH107-(AH$105+AH$110)/2</f>
        <v>0</v>
      </c>
      <c r="AI120" s="127" t="s">
        <v>166</v>
      </c>
      <c r="AJ120" s="252" t="e">
        <f t="shared" ref="AJ120" ca="1" si="193">AI$129/(AI$125-(AI$123+AI$127)/2)*(((AI106-AJ106)+(AI107-AJ106))/2)</f>
        <v>#DIV/0!</v>
      </c>
      <c r="AK120" s="129">
        <f t="shared" ref="AK120" si="194">AK107-(AK$105+AK$110)/2</f>
        <v>0</v>
      </c>
      <c r="AL120" s="127" t="s">
        <v>166</v>
      </c>
      <c r="AM120" s="252" t="e">
        <f t="shared" ref="AM120" ca="1" si="195">AL$129/(AL$125-(AL$123+AL$127)/2)*(((AL106-AM106)+(AL107-AM106))/2)</f>
        <v>#DIV/0!</v>
      </c>
      <c r="AN120" s="129">
        <f t="shared" ref="AN120" si="196">AN107-(AN$105+AN$110)/2</f>
        <v>0</v>
      </c>
      <c r="AO120" s="127" t="s">
        <v>166</v>
      </c>
      <c r="AP120" s="252" t="e">
        <f t="shared" ref="AP120" ca="1" si="197">AO$129/(AO$125-(AO$123+AO$127)/2)*(((AO106-AP106)+(AO107-AP106))/2)</f>
        <v>#DIV/0!</v>
      </c>
      <c r="AQ120" s="129">
        <f t="shared" ref="AQ120" si="198">AQ107-(AQ$105+AQ$110)/2</f>
        <v>0</v>
      </c>
      <c r="AR120" s="127" t="s">
        <v>166</v>
      </c>
      <c r="AS120" s="252" t="e">
        <f t="shared" ref="AS120" ca="1" si="199">AR$129/(AR$125-(AR$123+AR$127)/2)*(((AR106-AS106)+(AR107-AS106))/2)</f>
        <v>#DIV/0!</v>
      </c>
      <c r="AT120" s="129">
        <f t="shared" ref="AT120" si="200">AT107-(AT$105+AT$110)/2</f>
        <v>0</v>
      </c>
      <c r="AU120" s="127" t="s">
        <v>166</v>
      </c>
      <c r="AV120" s="252" t="e">
        <f t="shared" ref="AV120" ca="1" si="201">AU$129/(AU$125-(AU$123+AU$127)/2)*(((AU106-AV106)+(AU107-AV106))/2)</f>
        <v>#DIV/0!</v>
      </c>
      <c r="AW120" s="129">
        <f t="shared" ref="AW120" si="202">AW107-(AW$105+AW$110)/2</f>
        <v>0</v>
      </c>
      <c r="AX120" s="127" t="s">
        <v>166</v>
      </c>
      <c r="AY120" s="252" t="e">
        <f t="shared" ref="AY120" ca="1" si="203">AX$129/(AX$125-(AX$123+AX$127)/2)*(((AX106-AY106)+(AX107-AY106))/2)</f>
        <v>#DIV/0!</v>
      </c>
      <c r="AZ120" s="129">
        <f t="shared" ref="AZ120" si="204">AZ107-(AZ$105+AZ$110)/2</f>
        <v>0</v>
      </c>
      <c r="BA120" s="127" t="s">
        <v>166</v>
      </c>
      <c r="BB120" s="252" t="e">
        <f t="shared" ref="BB120" ca="1" si="205">BA$129/(BA$125-(BA$123+BA$127)/2)*(((BA106-BB106)+(BA107-BB106))/2)</f>
        <v>#DIV/0!</v>
      </c>
      <c r="BC120" s="129">
        <f t="shared" ref="BC120" si="206">BC107-(BC$105+BC$110)/2</f>
        <v>0</v>
      </c>
      <c r="BD120" s="127" t="s">
        <v>166</v>
      </c>
      <c r="BE120" s="252" t="e">
        <f t="shared" ref="BE120" ca="1" si="207">BD$129/(BD$125-(BD$123+BD$127)/2)*(((BD106-BE106)+(BD107-BE106))/2)</f>
        <v>#DIV/0!</v>
      </c>
      <c r="BF120" s="129">
        <f t="shared" ref="BF120" si="208">BF107-(BF$105+BF$110)/2</f>
        <v>0</v>
      </c>
      <c r="BG120" s="127" t="s">
        <v>166</v>
      </c>
      <c r="BH120" s="252" t="e">
        <f t="shared" ref="BH120" ca="1" si="209">BG$129/(BG$125-(BG$123+BG$127)/2)*(((BG106-BH106)+(BG107-BH106))/2)</f>
        <v>#DIV/0!</v>
      </c>
      <c r="BI120" s="129">
        <f t="shared" ref="BI120" si="210">BI107-(BI$105+BI$110)/2</f>
        <v>0</v>
      </c>
      <c r="BJ120" s="127" t="s">
        <v>166</v>
      </c>
      <c r="BK120" s="252" t="e">
        <f t="shared" ref="BK120" ca="1" si="211">BJ$129/(BJ$125-(BJ$123+BJ$127)/2)*(((BJ106-BK106)+(BJ107-BK106))/2)</f>
        <v>#DIV/0!</v>
      </c>
      <c r="BL120" s="129">
        <f t="shared" ref="BL120" si="212">BL107-(BL$105+BL$110)/2</f>
        <v>0</v>
      </c>
      <c r="BM120" s="127" t="s">
        <v>166</v>
      </c>
      <c r="BN120" s="252" t="e">
        <f t="shared" ref="BN120" ca="1" si="213">BM$129/(BM$125-(BM$123+BM$127)/2)*(((BM106-BN106)+(BM107-BN106))/2)</f>
        <v>#DIV/0!</v>
      </c>
      <c r="BO120" s="129">
        <f t="shared" ref="BO120" si="214">BO107-(BO$105+BO$110)/2</f>
        <v>0</v>
      </c>
      <c r="BP120" s="127" t="s">
        <v>166</v>
      </c>
      <c r="BQ120" s="252" t="e">
        <f t="shared" ref="BQ120" ca="1" si="215">BP$129/(BP$125-(BP$123+BP$127)/2)*(((BP106-BQ106)+(BP107-BQ106))/2)</f>
        <v>#DIV/0!</v>
      </c>
      <c r="BR120" s="129">
        <f t="shared" ref="BR120" si="216">BR107-(BR$105+BR$110)/2</f>
        <v>0</v>
      </c>
      <c r="BS120" s="127" t="s">
        <v>166</v>
      </c>
      <c r="BT120" s="252" t="e">
        <f t="shared" ref="BT120" ca="1" si="217">BS$129/(BS$125-(BS$123+BS$127)/2)*(((BS106-BT106)+(BS107-BT106))/2)</f>
        <v>#DIV/0!</v>
      </c>
      <c r="BU120" s="129">
        <f t="shared" ref="BU120" si="218">BU107-(BU$105+BU$110)/2</f>
        <v>0</v>
      </c>
      <c r="BV120" s="127" t="s">
        <v>166</v>
      </c>
      <c r="BW120" s="252" t="e">
        <f t="shared" ref="BW120" ca="1" si="219">BV$129/(BV$125-(BV$123+BV$127)/2)*(((BV106-BW106)+(BV107-BW106))/2)</f>
        <v>#DIV/0!</v>
      </c>
      <c r="BX120" s="129">
        <f t="shared" ref="BX120" si="220">BX107-(BX$105+BX$110)/2</f>
        <v>0</v>
      </c>
      <c r="BY120" s="127" t="s">
        <v>166</v>
      </c>
      <c r="BZ120" s="252" t="e">
        <f t="shared" ref="BZ120" ca="1" si="221">BY$129/(BY$125-(BY$123+BY$127)/2)*(((BY106-BZ106)+(BY107-BZ106))/2)</f>
        <v>#DIV/0!</v>
      </c>
      <c r="CA120" s="129">
        <f t="shared" ref="CA120" si="222">CA107-(CA$105+CA$110)/2</f>
        <v>0</v>
      </c>
      <c r="CB120" s="127" t="s">
        <v>166</v>
      </c>
      <c r="CC120" s="252" t="e">
        <f t="shared" ref="CC120" ca="1" si="223">CB$129/(CB$125-(CB$123+CB$127)/2)*(((CB106-CC106)+(CB107-CC106))/2)</f>
        <v>#DIV/0!</v>
      </c>
      <c r="CD120" s="129">
        <f t="shared" ref="CD120" si="224">CD107-(CD$105+CD$110)/2</f>
        <v>0</v>
      </c>
      <c r="CE120" s="127" t="s">
        <v>166</v>
      </c>
      <c r="CF120" s="252" t="e">
        <f t="shared" ref="CF120" ca="1" si="225">CE$129/(CE$125-(CE$123+CE$127)/2)*(((CE106-CF106)+(CE107-CF106))/2)</f>
        <v>#DIV/0!</v>
      </c>
      <c r="CG120" s="129">
        <f t="shared" ref="CG120" si="226">CG107-(CG$105+CG$110)/2</f>
        <v>0</v>
      </c>
      <c r="CH120" s="127" t="s">
        <v>166</v>
      </c>
      <c r="CI120" s="252" t="e">
        <f t="shared" ref="CI120" ca="1" si="227">CH$129/(CH$125-(CH$123+CH$127)/2)*(((CH106-CI106)+(CH107-CI106))/2)</f>
        <v>#DIV/0!</v>
      </c>
      <c r="CJ120" s="129">
        <f t="shared" ref="CJ120" si="228">CJ107-(CJ$105+CJ$110)/2</f>
        <v>0</v>
      </c>
      <c r="CK120" s="127" t="s">
        <v>166</v>
      </c>
      <c r="CL120" s="252" t="e">
        <f t="shared" ref="CL120" ca="1" si="229">CK$129/(CK$125-(CK$123+CK$127)/2)*(((CK106-CL106)+(CK107-CL106))/2)</f>
        <v>#DIV/0!</v>
      </c>
      <c r="CM120" s="129">
        <f t="shared" ref="CM120" si="230">CM107-(CM$105+CM$110)/2</f>
        <v>0</v>
      </c>
      <c r="CN120" s="127" t="s">
        <v>166</v>
      </c>
      <c r="CO120" s="252" t="e">
        <f t="shared" ref="CO120" ca="1" si="231">CN$129/(CN$125-(CN$123+CN$127)/2)*(((CN106-CO106)+(CN107-CO106))/2)</f>
        <v>#DIV/0!</v>
      </c>
      <c r="CP120" s="129">
        <f t="shared" ref="CP120" si="232">CP107-(CP$105+CP$110)/2</f>
        <v>0</v>
      </c>
      <c r="CQ120" s="127" t="s">
        <v>166</v>
      </c>
      <c r="CR120" s="252" t="e">
        <f t="shared" ref="CR120" ca="1" si="233">CQ$129/(CQ$125-(CQ$123+CQ$127)/2)*(((CQ106-CR106)+(CQ107-CR106))/2)</f>
        <v>#DIV/0!</v>
      </c>
      <c r="CS120" s="129">
        <f t="shared" ref="CS120" si="234">CS107-(CS$105+CS$110)/2</f>
        <v>0</v>
      </c>
      <c r="CT120" s="127" t="s">
        <v>166</v>
      </c>
      <c r="CU120" s="252" t="e">
        <f t="shared" ref="CU120" ca="1" si="235">CT$129/(CT$125-(CT$123+CT$127)/2)*(((CT106-CU106)+(CT107-CU106))/2)</f>
        <v>#DIV/0!</v>
      </c>
      <c r="CV120" s="129">
        <f t="shared" ref="CV120" si="236">CV107-(CV$105+CV$110)/2</f>
        <v>0</v>
      </c>
      <c r="CW120" s="127" t="s">
        <v>166</v>
      </c>
      <c r="CX120" s="252" t="e">
        <f t="shared" ref="CX120" ca="1" si="237">CW$129/(CW$125-(CW$123+CW$127)/2)*(((CW106-CX106)+(CW107-CX106))/2)</f>
        <v>#DIV/0!</v>
      </c>
      <c r="CY120" s="129">
        <f t="shared" ref="CY120" si="238">CY107-(CY$105+CY$110)/2</f>
        <v>0</v>
      </c>
      <c r="CZ120" s="127" t="s">
        <v>166</v>
      </c>
      <c r="DA120" s="252" t="e">
        <f t="shared" ref="DA120" ca="1" si="239">CZ$129/(CZ$125-(CZ$123+CZ$127)/2)*(((CZ106-DA106)+(CZ107-DA106))/2)</f>
        <v>#DIV/0!</v>
      </c>
      <c r="DB120" s="129">
        <f t="shared" ref="DB120" si="240">DB107-(DB$105+DB$110)/2</f>
        <v>0</v>
      </c>
      <c r="DC120" s="127" t="s">
        <v>166</v>
      </c>
      <c r="DD120" s="252" t="e">
        <f t="shared" ref="DD120" ca="1" si="241">DC$129/(DC$125-(DC$123+DC$127)/2)*(((DC106-DD106)+(DC107-DD106))/2)</f>
        <v>#DIV/0!</v>
      </c>
      <c r="DE120" s="129">
        <f t="shared" ref="DE120" si="242">DE107-(DE$105+DE$110)/2</f>
        <v>0</v>
      </c>
      <c r="DF120" s="127" t="s">
        <v>166</v>
      </c>
      <c r="DG120" s="252" t="e">
        <f t="shared" ref="DG120" ca="1" si="243">DF$129/(DF$125-(DF$123+DF$127)/2)*(((DF106-DG106)+(DF107-DG106))/2)</f>
        <v>#DIV/0!</v>
      </c>
      <c r="DH120" s="129">
        <f t="shared" ref="DH120" si="244">DH107-(DH$105+DH$110)/2</f>
        <v>0</v>
      </c>
      <c r="DI120" s="127" t="s">
        <v>166</v>
      </c>
      <c r="DJ120" s="252" t="e">
        <f t="shared" ref="DJ120" ca="1" si="245">DI$129/(DI$125-(DI$123+DI$127)/2)*(((DI106-DJ106)+(DI107-DJ106))/2)</f>
        <v>#DIV/0!</v>
      </c>
      <c r="DK120" s="129">
        <f t="shared" ref="DK120" si="246">DK107-(DK$105+DK$110)/2</f>
        <v>0</v>
      </c>
      <c r="DL120" s="127" t="s">
        <v>166</v>
      </c>
      <c r="DM120" s="252" t="e">
        <f t="shared" ref="DM120" ca="1" si="247">DL$129/(DL$125-(DL$123+DL$127)/2)*(((DL106-DM106)+(DL107-DM106))/2)</f>
        <v>#DIV/0!</v>
      </c>
      <c r="DN120" s="129">
        <f t="shared" ref="DN120" si="248">DN107-(DN$105+DN$110)/2</f>
        <v>0</v>
      </c>
      <c r="DO120" s="127" t="s">
        <v>166</v>
      </c>
      <c r="DP120" s="252" t="e">
        <f t="shared" ref="DP120" ca="1" si="249">DO$129/(DO$125-(DO$123+DO$127)/2)*(((DO106-DP106)+(DO107-DP106))/2)</f>
        <v>#DIV/0!</v>
      </c>
      <c r="DQ120" s="129">
        <f t="shared" si="172"/>
        <v>0</v>
      </c>
    </row>
    <row r="121" spans="2:121" ht="18" customHeight="1">
      <c r="B121" s="83">
        <f ca="1">OFFSET($G17,B119,0)</f>
        <v>0</v>
      </c>
      <c r="C121" s="252" t="e">
        <f ca="1">B$129/(B$125-(B$123+B$127)/2)*(((B107-C107)+(B108-C107))/2)</f>
        <v>#DIV/0!</v>
      </c>
      <c r="D121" s="129">
        <f>D108-(D$105+D$110)/2</f>
        <v>0</v>
      </c>
      <c r="E121" s="83">
        <f ca="1">OFFSET($G17,E119,0)</f>
        <v>0</v>
      </c>
      <c r="F121" s="252" t="e">
        <f t="shared" ref="F121" ca="1" si="250">E$129/(E$125-(E$123+E$127)/2)*(((E107-F107)+(E108-F107))/2)</f>
        <v>#DIV/0!</v>
      </c>
      <c r="G121" s="129">
        <f t="shared" ref="G121" si="251">G108-(G$105+G$110)/2</f>
        <v>0</v>
      </c>
      <c r="H121" s="83">
        <f ca="1">OFFSET($G17,H119,0)</f>
        <v>0</v>
      </c>
      <c r="I121" s="252" t="e">
        <f t="shared" ref="I121" ca="1" si="252">H$129/(H$125-(H$123+H$127)/2)*(((H107-I107)+(H108-I107))/2)</f>
        <v>#DIV/0!</v>
      </c>
      <c r="J121" s="129">
        <f t="shared" ref="J121" si="253">J108-(J$105+J$110)/2</f>
        <v>0</v>
      </c>
      <c r="K121" s="83">
        <f ca="1">OFFSET($G17,K119,0)</f>
        <v>0</v>
      </c>
      <c r="L121" s="252" t="e">
        <f t="shared" ref="L121" ca="1" si="254">K$129/(K$125-(K$123+K$127)/2)*(((K107-L107)+(K108-L107))/2)</f>
        <v>#DIV/0!</v>
      </c>
      <c r="M121" s="129">
        <f t="shared" ref="M121" si="255">M108-(M$105+M$110)/2</f>
        <v>0</v>
      </c>
      <c r="N121" s="83">
        <f ca="1">OFFSET($G17,N119,0)</f>
        <v>0</v>
      </c>
      <c r="O121" s="252" t="e">
        <f t="shared" ref="O121" ca="1" si="256">N$129/(N$125-(N$123+N$127)/2)*(((N107-O107)+(N108-O107))/2)</f>
        <v>#DIV/0!</v>
      </c>
      <c r="P121" s="129">
        <f t="shared" ref="P121" si="257">P108-(P$105+P$110)/2</f>
        <v>0</v>
      </c>
      <c r="Q121" s="83">
        <f ca="1">OFFSET($G17,Q119,0)</f>
        <v>0</v>
      </c>
      <c r="R121" s="252" t="e">
        <f t="shared" ref="R121" ca="1" si="258">Q$129/(Q$125-(Q$123+Q$127)/2)*(((Q107-R107)+(Q108-R107))/2)</f>
        <v>#DIV/0!</v>
      </c>
      <c r="S121" s="129">
        <f t="shared" ref="S121" si="259">S108-(S$105+S$110)/2</f>
        <v>0</v>
      </c>
      <c r="T121" s="83">
        <f ca="1">OFFSET($G17,T119,0)</f>
        <v>0</v>
      </c>
      <c r="U121" s="252" t="e">
        <f t="shared" ref="U121" ca="1" si="260">T$129/(T$125-(T$123+T$127)/2)*(((T107-U107)+(T108-U107))/2)</f>
        <v>#DIV/0!</v>
      </c>
      <c r="V121" s="129">
        <f t="shared" ref="V121" si="261">V108-(V$105+V$110)/2</f>
        <v>0</v>
      </c>
      <c r="W121" s="83">
        <f ca="1">OFFSET($G17,W119,0)</f>
        <v>0</v>
      </c>
      <c r="X121" s="252" t="e">
        <f t="shared" ref="X121" ca="1" si="262">W$129/(W$125-(W$123+W$127)/2)*(((W107-X107)+(W108-X107))/2)</f>
        <v>#DIV/0!</v>
      </c>
      <c r="Y121" s="129">
        <f t="shared" ref="Y121" si="263">Y108-(Y$105+Y$110)/2</f>
        <v>0</v>
      </c>
      <c r="Z121" s="83">
        <f ca="1">OFFSET($G17,Z119,0)</f>
        <v>0</v>
      </c>
      <c r="AA121" s="252" t="e">
        <f t="shared" ref="AA121" ca="1" si="264">Z$129/(Z$125-(Z$123+Z$127)/2)*(((Z107-AA107)+(Z108-AA107))/2)</f>
        <v>#DIV/0!</v>
      </c>
      <c r="AB121" s="129">
        <f t="shared" ref="AB121" si="265">AB108-(AB$105+AB$110)/2</f>
        <v>0</v>
      </c>
      <c r="AC121" s="83">
        <f ca="1">OFFSET($G17,AC119,0)</f>
        <v>0</v>
      </c>
      <c r="AD121" s="252" t="e">
        <f t="shared" ref="AD121" ca="1" si="266">AC$129/(AC$125-(AC$123+AC$127)/2)*(((AC107-AD107)+(AC108-AD107))/2)</f>
        <v>#DIV/0!</v>
      </c>
      <c r="AE121" s="129">
        <f t="shared" ref="AE121" si="267">AE108-(AE$105+AE$110)/2</f>
        <v>0</v>
      </c>
      <c r="AF121" s="83">
        <f ca="1">OFFSET($G17,AF119,0)</f>
        <v>0</v>
      </c>
      <c r="AG121" s="252" t="e">
        <f t="shared" ref="AG121" ca="1" si="268">AF$129/(AF$125-(AF$123+AF$127)/2)*(((AF107-AG107)+(AF108-AG107))/2)</f>
        <v>#DIV/0!</v>
      </c>
      <c r="AH121" s="129">
        <f t="shared" ref="AH121" si="269">AH108-(AH$105+AH$110)/2</f>
        <v>0</v>
      </c>
      <c r="AI121" s="83">
        <f ca="1">OFFSET($G17,AI119,0)</f>
        <v>0</v>
      </c>
      <c r="AJ121" s="252" t="e">
        <f t="shared" ref="AJ121" ca="1" si="270">AI$129/(AI$125-(AI$123+AI$127)/2)*(((AI107-AJ107)+(AI108-AJ107))/2)</f>
        <v>#DIV/0!</v>
      </c>
      <c r="AK121" s="129">
        <f t="shared" ref="AK121" si="271">AK108-(AK$105+AK$110)/2</f>
        <v>0</v>
      </c>
      <c r="AL121" s="83">
        <f ca="1">OFFSET($G17,AL119,0)</f>
        <v>0</v>
      </c>
      <c r="AM121" s="252" t="e">
        <f t="shared" ref="AM121" ca="1" si="272">AL$129/(AL$125-(AL$123+AL$127)/2)*(((AL107-AM107)+(AL108-AM107))/2)</f>
        <v>#DIV/0!</v>
      </c>
      <c r="AN121" s="129">
        <f t="shared" ref="AN121" si="273">AN108-(AN$105+AN$110)/2</f>
        <v>0</v>
      </c>
      <c r="AO121" s="83">
        <f ca="1">OFFSET($G17,AO119,0)</f>
        <v>0</v>
      </c>
      <c r="AP121" s="252" t="e">
        <f t="shared" ref="AP121" ca="1" si="274">AO$129/(AO$125-(AO$123+AO$127)/2)*(((AO107-AP107)+(AO108-AP107))/2)</f>
        <v>#DIV/0!</v>
      </c>
      <c r="AQ121" s="129">
        <f t="shared" ref="AQ121" si="275">AQ108-(AQ$105+AQ$110)/2</f>
        <v>0</v>
      </c>
      <c r="AR121" s="83">
        <f ca="1">OFFSET($G17,AR119,0)</f>
        <v>0</v>
      </c>
      <c r="AS121" s="252" t="e">
        <f t="shared" ref="AS121" ca="1" si="276">AR$129/(AR$125-(AR$123+AR$127)/2)*(((AR107-AS107)+(AR108-AS107))/2)</f>
        <v>#DIV/0!</v>
      </c>
      <c r="AT121" s="129">
        <f t="shared" ref="AT121" si="277">AT108-(AT$105+AT$110)/2</f>
        <v>0</v>
      </c>
      <c r="AU121" s="83">
        <f ca="1">OFFSET($G17,AU119,0)</f>
        <v>0</v>
      </c>
      <c r="AV121" s="252" t="e">
        <f t="shared" ref="AV121" ca="1" si="278">AU$129/(AU$125-(AU$123+AU$127)/2)*(((AU107-AV107)+(AU108-AV107))/2)</f>
        <v>#DIV/0!</v>
      </c>
      <c r="AW121" s="129">
        <f t="shared" ref="AW121" si="279">AW108-(AW$105+AW$110)/2</f>
        <v>0</v>
      </c>
      <c r="AX121" s="83">
        <f ca="1">OFFSET($G17,AX119,0)</f>
        <v>0</v>
      </c>
      <c r="AY121" s="252" t="e">
        <f t="shared" ref="AY121" ca="1" si="280">AX$129/(AX$125-(AX$123+AX$127)/2)*(((AX107-AY107)+(AX108-AY107))/2)</f>
        <v>#DIV/0!</v>
      </c>
      <c r="AZ121" s="129">
        <f t="shared" ref="AZ121" si="281">AZ108-(AZ$105+AZ$110)/2</f>
        <v>0</v>
      </c>
      <c r="BA121" s="83">
        <f ca="1">OFFSET($G17,BA119,0)</f>
        <v>0</v>
      </c>
      <c r="BB121" s="252" t="e">
        <f t="shared" ref="BB121" ca="1" si="282">BA$129/(BA$125-(BA$123+BA$127)/2)*(((BA107-BB107)+(BA108-BB107))/2)</f>
        <v>#DIV/0!</v>
      </c>
      <c r="BC121" s="129">
        <f t="shared" ref="BC121" si="283">BC108-(BC$105+BC$110)/2</f>
        <v>0</v>
      </c>
      <c r="BD121" s="83">
        <f ca="1">OFFSET($G17,BD119,0)</f>
        <v>0</v>
      </c>
      <c r="BE121" s="252" t="e">
        <f t="shared" ref="BE121" ca="1" si="284">BD$129/(BD$125-(BD$123+BD$127)/2)*(((BD107-BE107)+(BD108-BE107))/2)</f>
        <v>#DIV/0!</v>
      </c>
      <c r="BF121" s="129">
        <f t="shared" ref="BF121" si="285">BF108-(BF$105+BF$110)/2</f>
        <v>0</v>
      </c>
      <c r="BG121" s="83">
        <f ca="1">OFFSET($G17,BG119,0)</f>
        <v>0</v>
      </c>
      <c r="BH121" s="252" t="e">
        <f t="shared" ref="BH121" ca="1" si="286">BG$129/(BG$125-(BG$123+BG$127)/2)*(((BG107-BH107)+(BG108-BH107))/2)</f>
        <v>#DIV/0!</v>
      </c>
      <c r="BI121" s="129">
        <f t="shared" ref="BI121" si="287">BI108-(BI$105+BI$110)/2</f>
        <v>0</v>
      </c>
      <c r="BJ121" s="83">
        <f ca="1">OFFSET($G17,BJ119,0)</f>
        <v>0</v>
      </c>
      <c r="BK121" s="252" t="e">
        <f t="shared" ref="BK121" ca="1" si="288">BJ$129/(BJ$125-(BJ$123+BJ$127)/2)*(((BJ107-BK107)+(BJ108-BK107))/2)</f>
        <v>#DIV/0!</v>
      </c>
      <c r="BL121" s="129">
        <f t="shared" ref="BL121" si="289">BL108-(BL$105+BL$110)/2</f>
        <v>0</v>
      </c>
      <c r="BM121" s="83">
        <f ca="1">OFFSET($G17,BM119,0)</f>
        <v>0</v>
      </c>
      <c r="BN121" s="252" t="e">
        <f t="shared" ref="BN121" ca="1" si="290">BM$129/(BM$125-(BM$123+BM$127)/2)*(((BM107-BN107)+(BM108-BN107))/2)</f>
        <v>#DIV/0!</v>
      </c>
      <c r="BO121" s="129">
        <f t="shared" ref="BO121" si="291">BO108-(BO$105+BO$110)/2</f>
        <v>0</v>
      </c>
      <c r="BP121" s="83">
        <f ca="1">OFFSET($G17,BP119,0)</f>
        <v>0</v>
      </c>
      <c r="BQ121" s="252" t="e">
        <f t="shared" ref="BQ121" ca="1" si="292">BP$129/(BP$125-(BP$123+BP$127)/2)*(((BP107-BQ107)+(BP108-BQ107))/2)</f>
        <v>#DIV/0!</v>
      </c>
      <c r="BR121" s="129">
        <f t="shared" ref="BR121" si="293">BR108-(BR$105+BR$110)/2</f>
        <v>0</v>
      </c>
      <c r="BS121" s="83">
        <f ca="1">OFFSET($G17,BS119,0)</f>
        <v>0</v>
      </c>
      <c r="BT121" s="252" t="e">
        <f t="shared" ref="BT121" ca="1" si="294">BS$129/(BS$125-(BS$123+BS$127)/2)*(((BS107-BT107)+(BS108-BT107))/2)</f>
        <v>#DIV/0!</v>
      </c>
      <c r="BU121" s="129">
        <f t="shared" ref="BU121" si="295">BU108-(BU$105+BU$110)/2</f>
        <v>0</v>
      </c>
      <c r="BV121" s="83">
        <f ca="1">OFFSET($G17,BV119,0)</f>
        <v>0</v>
      </c>
      <c r="BW121" s="252" t="e">
        <f t="shared" ref="BW121" ca="1" si="296">BV$129/(BV$125-(BV$123+BV$127)/2)*(((BV107-BW107)+(BV108-BW107))/2)</f>
        <v>#DIV/0!</v>
      </c>
      <c r="BX121" s="129">
        <f t="shared" ref="BX121" si="297">BX108-(BX$105+BX$110)/2</f>
        <v>0</v>
      </c>
      <c r="BY121" s="83">
        <f ca="1">OFFSET($G17,BY119,0)</f>
        <v>0</v>
      </c>
      <c r="BZ121" s="252" t="e">
        <f t="shared" ref="BZ121" ca="1" si="298">BY$129/(BY$125-(BY$123+BY$127)/2)*(((BY107-BZ107)+(BY108-BZ107))/2)</f>
        <v>#DIV/0!</v>
      </c>
      <c r="CA121" s="129">
        <f t="shared" ref="CA121" si="299">CA108-(CA$105+CA$110)/2</f>
        <v>0</v>
      </c>
      <c r="CB121" s="83">
        <f ca="1">OFFSET($G17,CB119,0)</f>
        <v>0</v>
      </c>
      <c r="CC121" s="252" t="e">
        <f t="shared" ref="CC121" ca="1" si="300">CB$129/(CB$125-(CB$123+CB$127)/2)*(((CB107-CC107)+(CB108-CC107))/2)</f>
        <v>#DIV/0!</v>
      </c>
      <c r="CD121" s="129">
        <f t="shared" ref="CD121" si="301">CD108-(CD$105+CD$110)/2</f>
        <v>0</v>
      </c>
      <c r="CE121" s="83">
        <f ca="1">OFFSET($G17,CE119,0)</f>
        <v>0</v>
      </c>
      <c r="CF121" s="252" t="e">
        <f t="shared" ref="CF121" ca="1" si="302">CE$129/(CE$125-(CE$123+CE$127)/2)*(((CE107-CF107)+(CE108-CF107))/2)</f>
        <v>#DIV/0!</v>
      </c>
      <c r="CG121" s="129">
        <f t="shared" ref="CG121" si="303">CG108-(CG$105+CG$110)/2</f>
        <v>0</v>
      </c>
      <c r="CH121" s="83">
        <f ca="1">OFFSET($G17,CH119,0)</f>
        <v>0</v>
      </c>
      <c r="CI121" s="252" t="e">
        <f t="shared" ref="CI121" ca="1" si="304">CH$129/(CH$125-(CH$123+CH$127)/2)*(((CH107-CI107)+(CH108-CI107))/2)</f>
        <v>#DIV/0!</v>
      </c>
      <c r="CJ121" s="129">
        <f t="shared" ref="CJ121" si="305">CJ108-(CJ$105+CJ$110)/2</f>
        <v>0</v>
      </c>
      <c r="CK121" s="83">
        <f ca="1">OFFSET($G17,CK119,0)</f>
        <v>0</v>
      </c>
      <c r="CL121" s="252" t="e">
        <f t="shared" ref="CL121" ca="1" si="306">CK$129/(CK$125-(CK$123+CK$127)/2)*(((CK107-CL107)+(CK108-CL107))/2)</f>
        <v>#DIV/0!</v>
      </c>
      <c r="CM121" s="129">
        <f t="shared" ref="CM121" si="307">CM108-(CM$105+CM$110)/2</f>
        <v>0</v>
      </c>
      <c r="CN121" s="83">
        <f ca="1">OFFSET($G17,CN119,0)</f>
        <v>0</v>
      </c>
      <c r="CO121" s="252" t="e">
        <f t="shared" ref="CO121" ca="1" si="308">CN$129/(CN$125-(CN$123+CN$127)/2)*(((CN107-CO107)+(CN108-CO107))/2)</f>
        <v>#DIV/0!</v>
      </c>
      <c r="CP121" s="129">
        <f t="shared" ref="CP121" si="309">CP108-(CP$105+CP$110)/2</f>
        <v>0</v>
      </c>
      <c r="CQ121" s="83">
        <f ca="1">OFFSET($G17,CQ119,0)</f>
        <v>0</v>
      </c>
      <c r="CR121" s="252" t="e">
        <f t="shared" ref="CR121" ca="1" si="310">CQ$129/(CQ$125-(CQ$123+CQ$127)/2)*(((CQ107-CR107)+(CQ108-CR107))/2)</f>
        <v>#DIV/0!</v>
      </c>
      <c r="CS121" s="129">
        <f t="shared" ref="CS121" si="311">CS108-(CS$105+CS$110)/2</f>
        <v>0</v>
      </c>
      <c r="CT121" s="83">
        <f ca="1">OFFSET($G17,CT119,0)</f>
        <v>0</v>
      </c>
      <c r="CU121" s="252" t="e">
        <f t="shared" ref="CU121" ca="1" si="312">CT$129/(CT$125-(CT$123+CT$127)/2)*(((CT107-CU107)+(CT108-CU107))/2)</f>
        <v>#DIV/0!</v>
      </c>
      <c r="CV121" s="129">
        <f t="shared" ref="CV121" si="313">CV108-(CV$105+CV$110)/2</f>
        <v>0</v>
      </c>
      <c r="CW121" s="83">
        <f ca="1">OFFSET($G17,CW119,0)</f>
        <v>0</v>
      </c>
      <c r="CX121" s="252" t="e">
        <f t="shared" ref="CX121" ca="1" si="314">CW$129/(CW$125-(CW$123+CW$127)/2)*(((CW107-CX107)+(CW108-CX107))/2)</f>
        <v>#DIV/0!</v>
      </c>
      <c r="CY121" s="129">
        <f t="shared" ref="CY121" si="315">CY108-(CY$105+CY$110)/2</f>
        <v>0</v>
      </c>
      <c r="CZ121" s="83">
        <f ca="1">OFFSET($G17,CZ119,0)</f>
        <v>0</v>
      </c>
      <c r="DA121" s="252" t="e">
        <f t="shared" ref="DA121" ca="1" si="316">CZ$129/(CZ$125-(CZ$123+CZ$127)/2)*(((CZ107-DA107)+(CZ108-DA107))/2)</f>
        <v>#DIV/0!</v>
      </c>
      <c r="DB121" s="129">
        <f t="shared" ref="DB121" si="317">DB108-(DB$105+DB$110)/2</f>
        <v>0</v>
      </c>
      <c r="DC121" s="83">
        <f ca="1">OFFSET($G17,DC119,0)</f>
        <v>0</v>
      </c>
      <c r="DD121" s="252" t="e">
        <f t="shared" ref="DD121" ca="1" si="318">DC$129/(DC$125-(DC$123+DC$127)/2)*(((DC107-DD107)+(DC108-DD107))/2)</f>
        <v>#DIV/0!</v>
      </c>
      <c r="DE121" s="129">
        <f t="shared" ref="DE121" si="319">DE108-(DE$105+DE$110)/2</f>
        <v>0</v>
      </c>
      <c r="DF121" s="83">
        <f ca="1">OFFSET($G17,DF119,0)</f>
        <v>0</v>
      </c>
      <c r="DG121" s="252" t="e">
        <f t="shared" ref="DG121" ca="1" si="320">DF$129/(DF$125-(DF$123+DF$127)/2)*(((DF107-DG107)+(DF108-DG107))/2)</f>
        <v>#DIV/0!</v>
      </c>
      <c r="DH121" s="129">
        <f t="shared" ref="DH121" si="321">DH108-(DH$105+DH$110)/2</f>
        <v>0</v>
      </c>
      <c r="DI121" s="83">
        <f ca="1">OFFSET($G17,DI119,0)</f>
        <v>0</v>
      </c>
      <c r="DJ121" s="252" t="e">
        <f t="shared" ref="DJ121" ca="1" si="322">DI$129/(DI$125-(DI$123+DI$127)/2)*(((DI107-DJ107)+(DI108-DJ107))/2)</f>
        <v>#DIV/0!</v>
      </c>
      <c r="DK121" s="129">
        <f t="shared" ref="DK121" si="323">DK108-(DK$105+DK$110)/2</f>
        <v>0</v>
      </c>
      <c r="DL121" s="83">
        <f ca="1">OFFSET($G17,DL119,0)</f>
        <v>0</v>
      </c>
      <c r="DM121" s="252" t="e">
        <f t="shared" ref="DM121" ca="1" si="324">DL$129/(DL$125-(DL$123+DL$127)/2)*(((DL107-DM107)+(DL108-DM107))/2)</f>
        <v>#DIV/0!</v>
      </c>
      <c r="DN121" s="129">
        <f t="shared" ref="DN121" si="325">DN108-(DN$105+DN$110)/2</f>
        <v>0</v>
      </c>
      <c r="DO121" s="83">
        <f ca="1">OFFSET($G17,DO119,0)</f>
        <v>0</v>
      </c>
      <c r="DP121" s="252" t="e">
        <f t="shared" ref="DP121" ca="1" si="326">DO$129/(DO$125-(DO$123+DO$127)/2)*(((DO107-DP107)+(DO108-DP107))/2)</f>
        <v>#DIV/0!</v>
      </c>
      <c r="DQ121" s="129">
        <f t="shared" si="172"/>
        <v>0</v>
      </c>
    </row>
    <row r="122" spans="2:121" ht="18" customHeight="1">
      <c r="B122" s="127" t="s">
        <v>615</v>
      </c>
      <c r="C122" s="252" t="e">
        <f ca="1">B$129/(B$125-(B$123+B$127)/2)*(((B108-C108)+(B109-C108))/2)</f>
        <v>#DIV/0!</v>
      </c>
      <c r="D122" s="129">
        <f>D109-(D$105+D$110)/2</f>
        <v>0</v>
      </c>
      <c r="E122" s="127" t="s">
        <v>152</v>
      </c>
      <c r="F122" s="252" t="e">
        <f t="shared" ref="F122" ca="1" si="327">E$129/(E$125-(E$123+E$127)/2)*(((E108-F108)+(E109-F108))/2)</f>
        <v>#DIV/0!</v>
      </c>
      <c r="G122" s="129">
        <f t="shared" ref="G122" si="328">G109-(G$105+G$110)/2</f>
        <v>0</v>
      </c>
      <c r="H122" s="127" t="s">
        <v>152</v>
      </c>
      <c r="I122" s="252" t="e">
        <f t="shared" ref="I122" ca="1" si="329">H$129/(H$125-(H$123+H$127)/2)*(((H108-I108)+(H109-I108))/2)</f>
        <v>#DIV/0!</v>
      </c>
      <c r="J122" s="129">
        <f t="shared" ref="J122" si="330">J109-(J$105+J$110)/2</f>
        <v>0</v>
      </c>
      <c r="K122" s="127" t="s">
        <v>152</v>
      </c>
      <c r="L122" s="252" t="e">
        <f t="shared" ref="L122" ca="1" si="331">K$129/(K$125-(K$123+K$127)/2)*(((K108-L108)+(K109-L108))/2)</f>
        <v>#DIV/0!</v>
      </c>
      <c r="M122" s="129">
        <f t="shared" ref="M122" si="332">M109-(M$105+M$110)/2</f>
        <v>0</v>
      </c>
      <c r="N122" s="127" t="s">
        <v>152</v>
      </c>
      <c r="O122" s="252" t="e">
        <f t="shared" ref="O122" ca="1" si="333">N$129/(N$125-(N$123+N$127)/2)*(((N108-O108)+(N109-O108))/2)</f>
        <v>#DIV/0!</v>
      </c>
      <c r="P122" s="129">
        <f t="shared" ref="P122" si="334">P109-(P$105+P$110)/2</f>
        <v>0</v>
      </c>
      <c r="Q122" s="127" t="s">
        <v>152</v>
      </c>
      <c r="R122" s="252" t="e">
        <f t="shared" ref="R122" ca="1" si="335">Q$129/(Q$125-(Q$123+Q$127)/2)*(((Q108-R108)+(Q109-R108))/2)</f>
        <v>#DIV/0!</v>
      </c>
      <c r="S122" s="129">
        <f t="shared" ref="S122" si="336">S109-(S$105+S$110)/2</f>
        <v>0</v>
      </c>
      <c r="T122" s="127" t="s">
        <v>152</v>
      </c>
      <c r="U122" s="252" t="e">
        <f t="shared" ref="U122" ca="1" si="337">T$129/(T$125-(T$123+T$127)/2)*(((T108-U108)+(T109-U108))/2)</f>
        <v>#DIV/0!</v>
      </c>
      <c r="V122" s="129">
        <f t="shared" ref="V122" si="338">V109-(V$105+V$110)/2</f>
        <v>0</v>
      </c>
      <c r="W122" s="127" t="s">
        <v>152</v>
      </c>
      <c r="X122" s="252" t="e">
        <f t="shared" ref="X122" ca="1" si="339">W$129/(W$125-(W$123+W$127)/2)*(((W108-X108)+(W109-X108))/2)</f>
        <v>#DIV/0!</v>
      </c>
      <c r="Y122" s="129">
        <f t="shared" ref="Y122" si="340">Y109-(Y$105+Y$110)/2</f>
        <v>0</v>
      </c>
      <c r="Z122" s="127" t="s">
        <v>152</v>
      </c>
      <c r="AA122" s="252" t="e">
        <f t="shared" ref="AA122" ca="1" si="341">Z$129/(Z$125-(Z$123+Z$127)/2)*(((Z108-AA108)+(Z109-AA108))/2)</f>
        <v>#DIV/0!</v>
      </c>
      <c r="AB122" s="129">
        <f t="shared" ref="AB122" si="342">AB109-(AB$105+AB$110)/2</f>
        <v>0</v>
      </c>
      <c r="AC122" s="127" t="s">
        <v>152</v>
      </c>
      <c r="AD122" s="252" t="e">
        <f t="shared" ref="AD122" ca="1" si="343">AC$129/(AC$125-(AC$123+AC$127)/2)*(((AC108-AD108)+(AC109-AD108))/2)</f>
        <v>#DIV/0!</v>
      </c>
      <c r="AE122" s="129">
        <f t="shared" ref="AE122" si="344">AE109-(AE$105+AE$110)/2</f>
        <v>0</v>
      </c>
      <c r="AF122" s="127" t="s">
        <v>152</v>
      </c>
      <c r="AG122" s="252" t="e">
        <f t="shared" ref="AG122" ca="1" si="345">AF$129/(AF$125-(AF$123+AF$127)/2)*(((AF108-AG108)+(AF109-AG108))/2)</f>
        <v>#DIV/0!</v>
      </c>
      <c r="AH122" s="129">
        <f t="shared" ref="AH122" si="346">AH109-(AH$105+AH$110)/2</f>
        <v>0</v>
      </c>
      <c r="AI122" s="127" t="s">
        <v>152</v>
      </c>
      <c r="AJ122" s="252" t="e">
        <f t="shared" ref="AJ122" ca="1" si="347">AI$129/(AI$125-(AI$123+AI$127)/2)*(((AI108-AJ108)+(AI109-AJ108))/2)</f>
        <v>#DIV/0!</v>
      </c>
      <c r="AK122" s="129">
        <f t="shared" ref="AK122" si="348">AK109-(AK$105+AK$110)/2</f>
        <v>0</v>
      </c>
      <c r="AL122" s="127" t="s">
        <v>152</v>
      </c>
      <c r="AM122" s="252" t="e">
        <f t="shared" ref="AM122" ca="1" si="349">AL$129/(AL$125-(AL$123+AL$127)/2)*(((AL108-AM108)+(AL109-AM108))/2)</f>
        <v>#DIV/0!</v>
      </c>
      <c r="AN122" s="129">
        <f t="shared" ref="AN122" si="350">AN109-(AN$105+AN$110)/2</f>
        <v>0</v>
      </c>
      <c r="AO122" s="127" t="s">
        <v>152</v>
      </c>
      <c r="AP122" s="252" t="e">
        <f t="shared" ref="AP122" ca="1" si="351">AO$129/(AO$125-(AO$123+AO$127)/2)*(((AO108-AP108)+(AO109-AP108))/2)</f>
        <v>#DIV/0!</v>
      </c>
      <c r="AQ122" s="129">
        <f t="shared" ref="AQ122" si="352">AQ109-(AQ$105+AQ$110)/2</f>
        <v>0</v>
      </c>
      <c r="AR122" s="127" t="s">
        <v>152</v>
      </c>
      <c r="AS122" s="252" t="e">
        <f t="shared" ref="AS122" ca="1" si="353">AR$129/(AR$125-(AR$123+AR$127)/2)*(((AR108-AS108)+(AR109-AS108))/2)</f>
        <v>#DIV/0!</v>
      </c>
      <c r="AT122" s="129">
        <f t="shared" ref="AT122" si="354">AT109-(AT$105+AT$110)/2</f>
        <v>0</v>
      </c>
      <c r="AU122" s="127" t="s">
        <v>152</v>
      </c>
      <c r="AV122" s="252" t="e">
        <f t="shared" ref="AV122" ca="1" si="355">AU$129/(AU$125-(AU$123+AU$127)/2)*(((AU108-AV108)+(AU109-AV108))/2)</f>
        <v>#DIV/0!</v>
      </c>
      <c r="AW122" s="129">
        <f t="shared" ref="AW122" si="356">AW109-(AW$105+AW$110)/2</f>
        <v>0</v>
      </c>
      <c r="AX122" s="127" t="s">
        <v>152</v>
      </c>
      <c r="AY122" s="252" t="e">
        <f t="shared" ref="AY122" ca="1" si="357">AX$129/(AX$125-(AX$123+AX$127)/2)*(((AX108-AY108)+(AX109-AY108))/2)</f>
        <v>#DIV/0!</v>
      </c>
      <c r="AZ122" s="129">
        <f t="shared" ref="AZ122" si="358">AZ109-(AZ$105+AZ$110)/2</f>
        <v>0</v>
      </c>
      <c r="BA122" s="127" t="s">
        <v>152</v>
      </c>
      <c r="BB122" s="252" t="e">
        <f t="shared" ref="BB122" ca="1" si="359">BA$129/(BA$125-(BA$123+BA$127)/2)*(((BA108-BB108)+(BA109-BB108))/2)</f>
        <v>#DIV/0!</v>
      </c>
      <c r="BC122" s="129">
        <f t="shared" ref="BC122" si="360">BC109-(BC$105+BC$110)/2</f>
        <v>0</v>
      </c>
      <c r="BD122" s="127" t="s">
        <v>152</v>
      </c>
      <c r="BE122" s="252" t="e">
        <f t="shared" ref="BE122" ca="1" si="361">BD$129/(BD$125-(BD$123+BD$127)/2)*(((BD108-BE108)+(BD109-BE108))/2)</f>
        <v>#DIV/0!</v>
      </c>
      <c r="BF122" s="129">
        <f t="shared" ref="BF122" si="362">BF109-(BF$105+BF$110)/2</f>
        <v>0</v>
      </c>
      <c r="BG122" s="127" t="s">
        <v>152</v>
      </c>
      <c r="BH122" s="252" t="e">
        <f t="shared" ref="BH122" ca="1" si="363">BG$129/(BG$125-(BG$123+BG$127)/2)*(((BG108-BH108)+(BG109-BH108))/2)</f>
        <v>#DIV/0!</v>
      </c>
      <c r="BI122" s="129">
        <f t="shared" ref="BI122" si="364">BI109-(BI$105+BI$110)/2</f>
        <v>0</v>
      </c>
      <c r="BJ122" s="127" t="s">
        <v>152</v>
      </c>
      <c r="BK122" s="252" t="e">
        <f t="shared" ref="BK122" ca="1" si="365">BJ$129/(BJ$125-(BJ$123+BJ$127)/2)*(((BJ108-BK108)+(BJ109-BK108))/2)</f>
        <v>#DIV/0!</v>
      </c>
      <c r="BL122" s="129">
        <f t="shared" ref="BL122" si="366">BL109-(BL$105+BL$110)/2</f>
        <v>0</v>
      </c>
      <c r="BM122" s="127" t="s">
        <v>152</v>
      </c>
      <c r="BN122" s="252" t="e">
        <f t="shared" ref="BN122" ca="1" si="367">BM$129/(BM$125-(BM$123+BM$127)/2)*(((BM108-BN108)+(BM109-BN108))/2)</f>
        <v>#DIV/0!</v>
      </c>
      <c r="BO122" s="129">
        <f t="shared" ref="BO122" si="368">BO109-(BO$105+BO$110)/2</f>
        <v>0</v>
      </c>
      <c r="BP122" s="127" t="s">
        <v>152</v>
      </c>
      <c r="BQ122" s="252" t="e">
        <f t="shared" ref="BQ122" ca="1" si="369">BP$129/(BP$125-(BP$123+BP$127)/2)*(((BP108-BQ108)+(BP109-BQ108))/2)</f>
        <v>#DIV/0!</v>
      </c>
      <c r="BR122" s="129">
        <f t="shared" ref="BR122" si="370">BR109-(BR$105+BR$110)/2</f>
        <v>0</v>
      </c>
      <c r="BS122" s="127" t="s">
        <v>152</v>
      </c>
      <c r="BT122" s="252" t="e">
        <f t="shared" ref="BT122" ca="1" si="371">BS$129/(BS$125-(BS$123+BS$127)/2)*(((BS108-BT108)+(BS109-BT108))/2)</f>
        <v>#DIV/0!</v>
      </c>
      <c r="BU122" s="129">
        <f t="shared" ref="BU122" si="372">BU109-(BU$105+BU$110)/2</f>
        <v>0</v>
      </c>
      <c r="BV122" s="127" t="s">
        <v>152</v>
      </c>
      <c r="BW122" s="252" t="e">
        <f t="shared" ref="BW122" ca="1" si="373">BV$129/(BV$125-(BV$123+BV$127)/2)*(((BV108-BW108)+(BV109-BW108))/2)</f>
        <v>#DIV/0!</v>
      </c>
      <c r="BX122" s="129">
        <f t="shared" ref="BX122" si="374">BX109-(BX$105+BX$110)/2</f>
        <v>0</v>
      </c>
      <c r="BY122" s="127" t="s">
        <v>152</v>
      </c>
      <c r="BZ122" s="252" t="e">
        <f t="shared" ref="BZ122" ca="1" si="375">BY$129/(BY$125-(BY$123+BY$127)/2)*(((BY108-BZ108)+(BY109-BZ108))/2)</f>
        <v>#DIV/0!</v>
      </c>
      <c r="CA122" s="129">
        <f t="shared" ref="CA122" si="376">CA109-(CA$105+CA$110)/2</f>
        <v>0</v>
      </c>
      <c r="CB122" s="127" t="s">
        <v>152</v>
      </c>
      <c r="CC122" s="252" t="e">
        <f t="shared" ref="CC122" ca="1" si="377">CB$129/(CB$125-(CB$123+CB$127)/2)*(((CB108-CC108)+(CB109-CC108))/2)</f>
        <v>#DIV/0!</v>
      </c>
      <c r="CD122" s="129">
        <f t="shared" ref="CD122" si="378">CD109-(CD$105+CD$110)/2</f>
        <v>0</v>
      </c>
      <c r="CE122" s="127" t="s">
        <v>152</v>
      </c>
      <c r="CF122" s="252" t="e">
        <f t="shared" ref="CF122" ca="1" si="379">CE$129/(CE$125-(CE$123+CE$127)/2)*(((CE108-CF108)+(CE109-CF108))/2)</f>
        <v>#DIV/0!</v>
      </c>
      <c r="CG122" s="129">
        <f t="shared" ref="CG122" si="380">CG109-(CG$105+CG$110)/2</f>
        <v>0</v>
      </c>
      <c r="CH122" s="127" t="s">
        <v>152</v>
      </c>
      <c r="CI122" s="252" t="e">
        <f t="shared" ref="CI122" ca="1" si="381">CH$129/(CH$125-(CH$123+CH$127)/2)*(((CH108-CI108)+(CH109-CI108))/2)</f>
        <v>#DIV/0!</v>
      </c>
      <c r="CJ122" s="129">
        <f t="shared" ref="CJ122" si="382">CJ109-(CJ$105+CJ$110)/2</f>
        <v>0</v>
      </c>
      <c r="CK122" s="127" t="s">
        <v>152</v>
      </c>
      <c r="CL122" s="252" t="e">
        <f t="shared" ref="CL122" ca="1" si="383">CK$129/(CK$125-(CK$123+CK$127)/2)*(((CK108-CL108)+(CK109-CL108))/2)</f>
        <v>#DIV/0!</v>
      </c>
      <c r="CM122" s="129">
        <f t="shared" ref="CM122" si="384">CM109-(CM$105+CM$110)/2</f>
        <v>0</v>
      </c>
      <c r="CN122" s="127" t="s">
        <v>152</v>
      </c>
      <c r="CO122" s="252" t="e">
        <f t="shared" ref="CO122" ca="1" si="385">CN$129/(CN$125-(CN$123+CN$127)/2)*(((CN108-CO108)+(CN109-CO108))/2)</f>
        <v>#DIV/0!</v>
      </c>
      <c r="CP122" s="129">
        <f t="shared" ref="CP122" si="386">CP109-(CP$105+CP$110)/2</f>
        <v>0</v>
      </c>
      <c r="CQ122" s="127" t="s">
        <v>152</v>
      </c>
      <c r="CR122" s="252" t="e">
        <f t="shared" ref="CR122" ca="1" si="387">CQ$129/(CQ$125-(CQ$123+CQ$127)/2)*(((CQ108-CR108)+(CQ109-CR108))/2)</f>
        <v>#DIV/0!</v>
      </c>
      <c r="CS122" s="129">
        <f t="shared" ref="CS122" si="388">CS109-(CS$105+CS$110)/2</f>
        <v>0</v>
      </c>
      <c r="CT122" s="127" t="s">
        <v>152</v>
      </c>
      <c r="CU122" s="252" t="e">
        <f t="shared" ref="CU122" ca="1" si="389">CT$129/(CT$125-(CT$123+CT$127)/2)*(((CT108-CU108)+(CT109-CU108))/2)</f>
        <v>#DIV/0!</v>
      </c>
      <c r="CV122" s="129">
        <f t="shared" ref="CV122" si="390">CV109-(CV$105+CV$110)/2</f>
        <v>0</v>
      </c>
      <c r="CW122" s="127" t="s">
        <v>152</v>
      </c>
      <c r="CX122" s="252" t="e">
        <f t="shared" ref="CX122" ca="1" si="391">CW$129/(CW$125-(CW$123+CW$127)/2)*(((CW108-CX108)+(CW109-CX108))/2)</f>
        <v>#DIV/0!</v>
      </c>
      <c r="CY122" s="129">
        <f t="shared" ref="CY122" si="392">CY109-(CY$105+CY$110)/2</f>
        <v>0</v>
      </c>
      <c r="CZ122" s="127" t="s">
        <v>152</v>
      </c>
      <c r="DA122" s="252" t="e">
        <f t="shared" ref="DA122" ca="1" si="393">CZ$129/(CZ$125-(CZ$123+CZ$127)/2)*(((CZ108-DA108)+(CZ109-DA108))/2)</f>
        <v>#DIV/0!</v>
      </c>
      <c r="DB122" s="129">
        <f t="shared" ref="DB122" si="394">DB109-(DB$105+DB$110)/2</f>
        <v>0</v>
      </c>
      <c r="DC122" s="127" t="s">
        <v>152</v>
      </c>
      <c r="DD122" s="252" t="e">
        <f t="shared" ref="DD122" ca="1" si="395">DC$129/(DC$125-(DC$123+DC$127)/2)*(((DC108-DD108)+(DC109-DD108))/2)</f>
        <v>#DIV/0!</v>
      </c>
      <c r="DE122" s="129">
        <f t="shared" ref="DE122" si="396">DE109-(DE$105+DE$110)/2</f>
        <v>0</v>
      </c>
      <c r="DF122" s="127" t="s">
        <v>152</v>
      </c>
      <c r="DG122" s="252" t="e">
        <f t="shared" ref="DG122" ca="1" si="397">DF$129/(DF$125-(DF$123+DF$127)/2)*(((DF108-DG108)+(DF109-DG108))/2)</f>
        <v>#DIV/0!</v>
      </c>
      <c r="DH122" s="129">
        <f t="shared" ref="DH122" si="398">DH109-(DH$105+DH$110)/2</f>
        <v>0</v>
      </c>
      <c r="DI122" s="127" t="s">
        <v>152</v>
      </c>
      <c r="DJ122" s="252" t="e">
        <f t="shared" ref="DJ122" ca="1" si="399">DI$129/(DI$125-(DI$123+DI$127)/2)*(((DI108-DJ108)+(DI109-DJ108))/2)</f>
        <v>#DIV/0!</v>
      </c>
      <c r="DK122" s="129">
        <f t="shared" ref="DK122" si="400">DK109-(DK$105+DK$110)/2</f>
        <v>0</v>
      </c>
      <c r="DL122" s="127" t="s">
        <v>152</v>
      </c>
      <c r="DM122" s="252" t="e">
        <f t="shared" ref="DM122" ca="1" si="401">DL$129/(DL$125-(DL$123+DL$127)/2)*(((DL108-DM108)+(DL109-DM108))/2)</f>
        <v>#DIV/0!</v>
      </c>
      <c r="DN122" s="129">
        <f t="shared" ref="DN122" si="402">DN109-(DN$105+DN$110)/2</f>
        <v>0</v>
      </c>
      <c r="DO122" s="127" t="s">
        <v>152</v>
      </c>
      <c r="DP122" s="252" t="e">
        <f t="shared" ref="DP122" ca="1" si="403">DO$129/(DO$125-(DO$123+DO$127)/2)*(((DO108-DP108)+(DO109-DP108))/2)</f>
        <v>#DIV/0!</v>
      </c>
      <c r="DQ122" s="129">
        <f t="shared" si="172"/>
        <v>0</v>
      </c>
    </row>
    <row r="123" spans="2:121" ht="18" customHeight="1">
      <c r="B123" s="83">
        <f ca="1">OFFSET(B104,B121+1,0)</f>
        <v>0</v>
      </c>
      <c r="C123" s="252" t="e">
        <f ca="1">B$129/(B$125-(B$123+B$127)/2)*(((B109-C109)+(B110-C109))/2)</f>
        <v>#DIV/0!</v>
      </c>
      <c r="D123" s="127" t="s">
        <v>641</v>
      </c>
      <c r="E123" s="83">
        <f t="shared" ref="E123" ca="1" si="404">OFFSET(E104,E121+1,0)</f>
        <v>0</v>
      </c>
      <c r="F123" s="252" t="e">
        <f t="shared" ref="F123" ca="1" si="405">E$129/(E$125-(E$123+E$127)/2)*(((E109-F109)+(E110-F109))/2)</f>
        <v>#DIV/0!</v>
      </c>
      <c r="G123" s="127" t="s">
        <v>641</v>
      </c>
      <c r="H123" s="83">
        <f t="shared" ref="H123" ca="1" si="406">OFFSET(H104,H121+1,0)</f>
        <v>0</v>
      </c>
      <c r="I123" s="252" t="e">
        <f t="shared" ref="I123" ca="1" si="407">H$129/(H$125-(H$123+H$127)/2)*(((H109-I109)+(H110-I109))/2)</f>
        <v>#DIV/0!</v>
      </c>
      <c r="J123" s="127" t="s">
        <v>641</v>
      </c>
      <c r="K123" s="83">
        <f t="shared" ref="K123" ca="1" si="408">OFFSET(K104,K121+1,0)</f>
        <v>0</v>
      </c>
      <c r="L123" s="252" t="e">
        <f t="shared" ref="L123" ca="1" si="409">K$129/(K$125-(K$123+K$127)/2)*(((K109-L109)+(K110-L109))/2)</f>
        <v>#DIV/0!</v>
      </c>
      <c r="M123" s="127" t="s">
        <v>641</v>
      </c>
      <c r="N123" s="83">
        <f t="shared" ref="N123" ca="1" si="410">OFFSET(N104,N121+1,0)</f>
        <v>0</v>
      </c>
      <c r="O123" s="252" t="e">
        <f t="shared" ref="O123" ca="1" si="411">N$129/(N$125-(N$123+N$127)/2)*(((N109-O109)+(N110-O109))/2)</f>
        <v>#DIV/0!</v>
      </c>
      <c r="P123" s="127" t="s">
        <v>641</v>
      </c>
      <c r="Q123" s="83">
        <f t="shared" ref="Q123" ca="1" si="412">OFFSET(Q104,Q121+1,0)</f>
        <v>0</v>
      </c>
      <c r="R123" s="252" t="e">
        <f t="shared" ref="R123" ca="1" si="413">Q$129/(Q$125-(Q$123+Q$127)/2)*(((Q109-R109)+(Q110-R109))/2)</f>
        <v>#DIV/0!</v>
      </c>
      <c r="S123" s="127" t="s">
        <v>641</v>
      </c>
      <c r="T123" s="83">
        <f t="shared" ref="T123" ca="1" si="414">OFFSET(T104,T121+1,0)</f>
        <v>0</v>
      </c>
      <c r="U123" s="252" t="e">
        <f t="shared" ref="U123" ca="1" si="415">T$129/(T$125-(T$123+T$127)/2)*(((T109-U109)+(T110-U109))/2)</f>
        <v>#DIV/0!</v>
      </c>
      <c r="V123" s="127" t="s">
        <v>641</v>
      </c>
      <c r="W123" s="83">
        <f t="shared" ref="W123" ca="1" si="416">OFFSET(W104,W121+1,0)</f>
        <v>0</v>
      </c>
      <c r="X123" s="252" t="e">
        <f t="shared" ref="X123" ca="1" si="417">W$129/(W$125-(W$123+W$127)/2)*(((W109-X109)+(W110-X109))/2)</f>
        <v>#DIV/0!</v>
      </c>
      <c r="Y123" s="127" t="s">
        <v>641</v>
      </c>
      <c r="Z123" s="83">
        <f t="shared" ref="Z123" ca="1" si="418">OFFSET(Z104,Z121+1,0)</f>
        <v>0</v>
      </c>
      <c r="AA123" s="252" t="e">
        <f t="shared" ref="AA123" ca="1" si="419">Z$129/(Z$125-(Z$123+Z$127)/2)*(((Z109-AA109)+(Z110-AA109))/2)</f>
        <v>#DIV/0!</v>
      </c>
      <c r="AB123" s="127" t="s">
        <v>641</v>
      </c>
      <c r="AC123" s="83">
        <f t="shared" ref="AC123" ca="1" si="420">OFFSET(AC104,AC121+1,0)</f>
        <v>0</v>
      </c>
      <c r="AD123" s="252" t="e">
        <f t="shared" ref="AD123" ca="1" si="421">AC$129/(AC$125-(AC$123+AC$127)/2)*(((AC109-AD109)+(AC110-AD109))/2)</f>
        <v>#DIV/0!</v>
      </c>
      <c r="AE123" s="127" t="s">
        <v>641</v>
      </c>
      <c r="AF123" s="83">
        <f t="shared" ref="AF123" ca="1" si="422">OFFSET(AF104,AF121+1,0)</f>
        <v>0</v>
      </c>
      <c r="AG123" s="252" t="e">
        <f t="shared" ref="AG123" ca="1" si="423">AF$129/(AF$125-(AF$123+AF$127)/2)*(((AF109-AG109)+(AF110-AG109))/2)</f>
        <v>#DIV/0!</v>
      </c>
      <c r="AH123" s="127" t="s">
        <v>641</v>
      </c>
      <c r="AI123" s="83">
        <f t="shared" ref="AI123" ca="1" si="424">OFFSET(AI104,AI121+1,0)</f>
        <v>0</v>
      </c>
      <c r="AJ123" s="252" t="e">
        <f t="shared" ref="AJ123" ca="1" si="425">AI$129/(AI$125-(AI$123+AI$127)/2)*(((AI109-AJ109)+(AI110-AJ109))/2)</f>
        <v>#DIV/0!</v>
      </c>
      <c r="AK123" s="127" t="s">
        <v>641</v>
      </c>
      <c r="AL123" s="83">
        <f t="shared" ref="AL123" ca="1" si="426">OFFSET(AL104,AL121+1,0)</f>
        <v>0</v>
      </c>
      <c r="AM123" s="252" t="e">
        <f t="shared" ref="AM123" ca="1" si="427">AL$129/(AL$125-(AL$123+AL$127)/2)*(((AL109-AM109)+(AL110-AM109))/2)</f>
        <v>#DIV/0!</v>
      </c>
      <c r="AN123" s="127" t="s">
        <v>641</v>
      </c>
      <c r="AO123" s="83">
        <f t="shared" ref="AO123" ca="1" si="428">OFFSET(AO104,AO121+1,0)</f>
        <v>0</v>
      </c>
      <c r="AP123" s="252" t="e">
        <f t="shared" ref="AP123" ca="1" si="429">AO$129/(AO$125-(AO$123+AO$127)/2)*(((AO109-AP109)+(AO110-AP109))/2)</f>
        <v>#DIV/0!</v>
      </c>
      <c r="AQ123" s="127" t="s">
        <v>641</v>
      </c>
      <c r="AR123" s="83">
        <f t="shared" ref="AR123" ca="1" si="430">OFFSET(AR104,AR121+1,0)</f>
        <v>0</v>
      </c>
      <c r="AS123" s="252" t="e">
        <f t="shared" ref="AS123" ca="1" si="431">AR$129/(AR$125-(AR$123+AR$127)/2)*(((AR109-AS109)+(AR110-AS109))/2)</f>
        <v>#DIV/0!</v>
      </c>
      <c r="AT123" s="127" t="s">
        <v>641</v>
      </c>
      <c r="AU123" s="83">
        <f t="shared" ref="AU123" ca="1" si="432">OFFSET(AU104,AU121+1,0)</f>
        <v>0</v>
      </c>
      <c r="AV123" s="252" t="e">
        <f t="shared" ref="AV123" ca="1" si="433">AU$129/(AU$125-(AU$123+AU$127)/2)*(((AU109-AV109)+(AU110-AV109))/2)</f>
        <v>#DIV/0!</v>
      </c>
      <c r="AW123" s="127" t="s">
        <v>641</v>
      </c>
      <c r="AX123" s="83">
        <f t="shared" ref="AX123" ca="1" si="434">OFFSET(AX104,AX121+1,0)</f>
        <v>0</v>
      </c>
      <c r="AY123" s="252" t="e">
        <f t="shared" ref="AY123" ca="1" si="435">AX$129/(AX$125-(AX$123+AX$127)/2)*(((AX109-AY109)+(AX110-AY109))/2)</f>
        <v>#DIV/0!</v>
      </c>
      <c r="AZ123" s="127" t="s">
        <v>641</v>
      </c>
      <c r="BA123" s="83">
        <f t="shared" ref="BA123" ca="1" si="436">OFFSET(BA104,BA121+1,0)</f>
        <v>0</v>
      </c>
      <c r="BB123" s="252" t="e">
        <f t="shared" ref="BB123" ca="1" si="437">BA$129/(BA$125-(BA$123+BA$127)/2)*(((BA109-BB109)+(BA110-BB109))/2)</f>
        <v>#DIV/0!</v>
      </c>
      <c r="BC123" s="127" t="s">
        <v>641</v>
      </c>
      <c r="BD123" s="83">
        <f t="shared" ref="BD123" ca="1" si="438">OFFSET(BD104,BD121+1,0)</f>
        <v>0</v>
      </c>
      <c r="BE123" s="252" t="e">
        <f t="shared" ref="BE123" ca="1" si="439">BD$129/(BD$125-(BD$123+BD$127)/2)*(((BD109-BE109)+(BD110-BE109))/2)</f>
        <v>#DIV/0!</v>
      </c>
      <c r="BF123" s="127" t="s">
        <v>641</v>
      </c>
      <c r="BG123" s="83">
        <f t="shared" ref="BG123" ca="1" si="440">OFFSET(BG104,BG121+1,0)</f>
        <v>0</v>
      </c>
      <c r="BH123" s="252" t="e">
        <f t="shared" ref="BH123" ca="1" si="441">BG$129/(BG$125-(BG$123+BG$127)/2)*(((BG109-BH109)+(BG110-BH109))/2)</f>
        <v>#DIV/0!</v>
      </c>
      <c r="BI123" s="127" t="s">
        <v>641</v>
      </c>
      <c r="BJ123" s="83">
        <f t="shared" ref="BJ123" ca="1" si="442">OFFSET(BJ104,BJ121+1,0)</f>
        <v>0</v>
      </c>
      <c r="BK123" s="252" t="e">
        <f t="shared" ref="BK123" ca="1" si="443">BJ$129/(BJ$125-(BJ$123+BJ$127)/2)*(((BJ109-BK109)+(BJ110-BK109))/2)</f>
        <v>#DIV/0!</v>
      </c>
      <c r="BL123" s="127" t="s">
        <v>641</v>
      </c>
      <c r="BM123" s="83">
        <f t="shared" ref="BM123" ca="1" si="444">OFFSET(BM104,BM121+1,0)</f>
        <v>0</v>
      </c>
      <c r="BN123" s="252" t="e">
        <f t="shared" ref="BN123" ca="1" si="445">BM$129/(BM$125-(BM$123+BM$127)/2)*(((BM109-BN109)+(BM110-BN109))/2)</f>
        <v>#DIV/0!</v>
      </c>
      <c r="BO123" s="127" t="s">
        <v>641</v>
      </c>
      <c r="BP123" s="83">
        <f t="shared" ref="BP123" ca="1" si="446">OFFSET(BP104,BP121+1,0)</f>
        <v>0</v>
      </c>
      <c r="BQ123" s="252" t="e">
        <f t="shared" ref="BQ123" ca="1" si="447">BP$129/(BP$125-(BP$123+BP$127)/2)*(((BP109-BQ109)+(BP110-BQ109))/2)</f>
        <v>#DIV/0!</v>
      </c>
      <c r="BR123" s="127" t="s">
        <v>641</v>
      </c>
      <c r="BS123" s="83">
        <f t="shared" ref="BS123" ca="1" si="448">OFFSET(BS104,BS121+1,0)</f>
        <v>0</v>
      </c>
      <c r="BT123" s="252" t="e">
        <f t="shared" ref="BT123" ca="1" si="449">BS$129/(BS$125-(BS$123+BS$127)/2)*(((BS109-BT109)+(BS110-BT109))/2)</f>
        <v>#DIV/0!</v>
      </c>
      <c r="BU123" s="127" t="s">
        <v>641</v>
      </c>
      <c r="BV123" s="83">
        <f t="shared" ref="BV123" ca="1" si="450">OFFSET(BV104,BV121+1,0)</f>
        <v>0</v>
      </c>
      <c r="BW123" s="252" t="e">
        <f t="shared" ref="BW123" ca="1" si="451">BV$129/(BV$125-(BV$123+BV$127)/2)*(((BV109-BW109)+(BV110-BW109))/2)</f>
        <v>#DIV/0!</v>
      </c>
      <c r="BX123" s="127" t="s">
        <v>641</v>
      </c>
      <c r="BY123" s="83">
        <f t="shared" ref="BY123" ca="1" si="452">OFFSET(BY104,BY121+1,0)</f>
        <v>0</v>
      </c>
      <c r="BZ123" s="252" t="e">
        <f t="shared" ref="BZ123" ca="1" si="453">BY$129/(BY$125-(BY$123+BY$127)/2)*(((BY109-BZ109)+(BY110-BZ109))/2)</f>
        <v>#DIV/0!</v>
      </c>
      <c r="CA123" s="127" t="s">
        <v>641</v>
      </c>
      <c r="CB123" s="83">
        <f t="shared" ref="CB123" ca="1" si="454">OFFSET(CB104,CB121+1,0)</f>
        <v>0</v>
      </c>
      <c r="CC123" s="252" t="e">
        <f t="shared" ref="CC123" ca="1" si="455">CB$129/(CB$125-(CB$123+CB$127)/2)*(((CB109-CC109)+(CB110-CC109))/2)</f>
        <v>#DIV/0!</v>
      </c>
      <c r="CD123" s="127" t="s">
        <v>641</v>
      </c>
      <c r="CE123" s="83">
        <f t="shared" ref="CE123" ca="1" si="456">OFFSET(CE104,CE121+1,0)</f>
        <v>0</v>
      </c>
      <c r="CF123" s="252" t="e">
        <f t="shared" ref="CF123" ca="1" si="457">CE$129/(CE$125-(CE$123+CE$127)/2)*(((CE109-CF109)+(CE110-CF109))/2)</f>
        <v>#DIV/0!</v>
      </c>
      <c r="CG123" s="127" t="s">
        <v>641</v>
      </c>
      <c r="CH123" s="83">
        <f t="shared" ref="CH123" ca="1" si="458">OFFSET(CH104,CH121+1,0)</f>
        <v>0</v>
      </c>
      <c r="CI123" s="252" t="e">
        <f t="shared" ref="CI123" ca="1" si="459">CH$129/(CH$125-(CH$123+CH$127)/2)*(((CH109-CI109)+(CH110-CI109))/2)</f>
        <v>#DIV/0!</v>
      </c>
      <c r="CJ123" s="127" t="s">
        <v>641</v>
      </c>
      <c r="CK123" s="83">
        <f t="shared" ref="CK123" ca="1" si="460">OFFSET(CK104,CK121+1,0)</f>
        <v>0</v>
      </c>
      <c r="CL123" s="252" t="e">
        <f t="shared" ref="CL123" ca="1" si="461">CK$129/(CK$125-(CK$123+CK$127)/2)*(((CK109-CL109)+(CK110-CL109))/2)</f>
        <v>#DIV/0!</v>
      </c>
      <c r="CM123" s="127" t="s">
        <v>641</v>
      </c>
      <c r="CN123" s="83">
        <f t="shared" ref="CN123" ca="1" si="462">OFFSET(CN104,CN121+1,0)</f>
        <v>0</v>
      </c>
      <c r="CO123" s="252" t="e">
        <f t="shared" ref="CO123" ca="1" si="463">CN$129/(CN$125-(CN$123+CN$127)/2)*(((CN109-CO109)+(CN110-CO109))/2)</f>
        <v>#DIV/0!</v>
      </c>
      <c r="CP123" s="127" t="s">
        <v>641</v>
      </c>
      <c r="CQ123" s="83">
        <f t="shared" ref="CQ123" ca="1" si="464">OFFSET(CQ104,CQ121+1,0)</f>
        <v>0</v>
      </c>
      <c r="CR123" s="252" t="e">
        <f t="shared" ref="CR123" ca="1" si="465">CQ$129/(CQ$125-(CQ$123+CQ$127)/2)*(((CQ109-CR109)+(CQ110-CR109))/2)</f>
        <v>#DIV/0!</v>
      </c>
      <c r="CS123" s="127" t="s">
        <v>641</v>
      </c>
      <c r="CT123" s="83">
        <f t="shared" ref="CT123" ca="1" si="466">OFFSET(CT104,CT121+1,0)</f>
        <v>0</v>
      </c>
      <c r="CU123" s="252" t="e">
        <f t="shared" ref="CU123" ca="1" si="467">CT$129/(CT$125-(CT$123+CT$127)/2)*(((CT109-CU109)+(CT110-CU109))/2)</f>
        <v>#DIV/0!</v>
      </c>
      <c r="CV123" s="127" t="s">
        <v>641</v>
      </c>
      <c r="CW123" s="83">
        <f t="shared" ref="CW123" ca="1" si="468">OFFSET(CW104,CW121+1,0)</f>
        <v>0</v>
      </c>
      <c r="CX123" s="252" t="e">
        <f t="shared" ref="CX123" ca="1" si="469">CW$129/(CW$125-(CW$123+CW$127)/2)*(((CW109-CX109)+(CW110-CX109))/2)</f>
        <v>#DIV/0!</v>
      </c>
      <c r="CY123" s="127" t="s">
        <v>641</v>
      </c>
      <c r="CZ123" s="83">
        <f t="shared" ref="CZ123" ca="1" si="470">OFFSET(CZ104,CZ121+1,0)</f>
        <v>0</v>
      </c>
      <c r="DA123" s="252" t="e">
        <f t="shared" ref="DA123" ca="1" si="471">CZ$129/(CZ$125-(CZ$123+CZ$127)/2)*(((CZ109-DA109)+(CZ110-DA109))/2)</f>
        <v>#DIV/0!</v>
      </c>
      <c r="DB123" s="127" t="s">
        <v>641</v>
      </c>
      <c r="DC123" s="83">
        <f t="shared" ref="DC123" ca="1" si="472">OFFSET(DC104,DC121+1,0)</f>
        <v>0</v>
      </c>
      <c r="DD123" s="252" t="e">
        <f t="shared" ref="DD123" ca="1" si="473">DC$129/(DC$125-(DC$123+DC$127)/2)*(((DC109-DD109)+(DC110-DD109))/2)</f>
        <v>#DIV/0!</v>
      </c>
      <c r="DE123" s="127" t="s">
        <v>641</v>
      </c>
      <c r="DF123" s="83">
        <f t="shared" ref="DF123" ca="1" si="474">OFFSET(DF104,DF121+1,0)</f>
        <v>0</v>
      </c>
      <c r="DG123" s="252" t="e">
        <f t="shared" ref="DG123" ca="1" si="475">DF$129/(DF$125-(DF$123+DF$127)/2)*(((DF109-DG109)+(DF110-DG109))/2)</f>
        <v>#DIV/0!</v>
      </c>
      <c r="DH123" s="127" t="s">
        <v>641</v>
      </c>
      <c r="DI123" s="83">
        <f t="shared" ref="DI123" ca="1" si="476">OFFSET(DI104,DI121+1,0)</f>
        <v>0</v>
      </c>
      <c r="DJ123" s="252" t="e">
        <f t="shared" ref="DJ123" ca="1" si="477">DI$129/(DI$125-(DI$123+DI$127)/2)*(((DI109-DJ109)+(DI110-DJ109))/2)</f>
        <v>#DIV/0!</v>
      </c>
      <c r="DK123" s="127" t="s">
        <v>641</v>
      </c>
      <c r="DL123" s="83">
        <f t="shared" ref="DL123" ca="1" si="478">OFFSET(DL104,DL121+1,0)</f>
        <v>0</v>
      </c>
      <c r="DM123" s="252" t="e">
        <f t="shared" ref="DM123" ca="1" si="479">DL$129/(DL$125-(DL$123+DL$127)/2)*(((DL109-DM109)+(DL110-DM109))/2)</f>
        <v>#DIV/0!</v>
      </c>
      <c r="DN123" s="127" t="s">
        <v>641</v>
      </c>
      <c r="DO123" s="83">
        <f t="shared" ref="DO123" ca="1" si="480">OFFSET(DO104,DO121+1,0)</f>
        <v>0</v>
      </c>
      <c r="DP123" s="252" t="e">
        <f t="shared" ref="DP123" ca="1" si="481">DO$129/(DO$125-(DO$123+DO$127)/2)*(((DO109-DP109)+(DO110-DP109))/2)</f>
        <v>#DIV/0!</v>
      </c>
      <c r="DQ123" s="127" t="s">
        <v>641</v>
      </c>
    </row>
    <row r="124" spans="2:121" ht="18" customHeight="1">
      <c r="B124" s="127" t="s">
        <v>616</v>
      </c>
      <c r="C124" s="253" t="e">
        <f ca="1">IF(B121=5,"",B$129/(B$125-(B$123+B$127)/2)*(((B110-C110)+(B111-C110))/2))</f>
        <v>#DIV/0!</v>
      </c>
      <c r="D124" s="130">
        <f>ABS(MAX(D119:D122)-MIN(D119:D122))</f>
        <v>0</v>
      </c>
      <c r="E124" s="127" t="s">
        <v>269</v>
      </c>
      <c r="F124" s="253" t="e">
        <f t="shared" ref="F124" ca="1" si="482">IF(E121=5,"",E$129/(E$125-(E$123+E$127)/2)*(((E110-F110)+(E111-F110))/2))</f>
        <v>#DIV/0!</v>
      </c>
      <c r="G124" s="130">
        <f t="shared" ref="G124" si="483">ABS(MAX(G119:G122)-MIN(G119:G122))</f>
        <v>0</v>
      </c>
      <c r="H124" s="127" t="s">
        <v>269</v>
      </c>
      <c r="I124" s="253" t="e">
        <f t="shared" ref="I124" ca="1" si="484">IF(H121=5,"",H$129/(H$125-(H$123+H$127)/2)*(((H110-I110)+(H111-I110))/2))</f>
        <v>#DIV/0!</v>
      </c>
      <c r="J124" s="130">
        <f t="shared" ref="J124" si="485">ABS(MAX(J119:J122)-MIN(J119:J122))</f>
        <v>0</v>
      </c>
      <c r="K124" s="127" t="s">
        <v>269</v>
      </c>
      <c r="L124" s="253" t="e">
        <f t="shared" ref="L124" ca="1" si="486">IF(K121=5,"",K$129/(K$125-(K$123+K$127)/2)*(((K110-L110)+(K111-L110))/2))</f>
        <v>#DIV/0!</v>
      </c>
      <c r="M124" s="130">
        <f t="shared" ref="M124" si="487">ABS(MAX(M119:M122)-MIN(M119:M122))</f>
        <v>0</v>
      </c>
      <c r="N124" s="127" t="s">
        <v>269</v>
      </c>
      <c r="O124" s="253" t="e">
        <f t="shared" ref="O124" ca="1" si="488">IF(N121=5,"",N$129/(N$125-(N$123+N$127)/2)*(((N110-O110)+(N111-O110))/2))</f>
        <v>#DIV/0!</v>
      </c>
      <c r="P124" s="130">
        <f t="shared" ref="P124" si="489">ABS(MAX(P119:P122)-MIN(P119:P122))</f>
        <v>0</v>
      </c>
      <c r="Q124" s="127" t="s">
        <v>269</v>
      </c>
      <c r="R124" s="253" t="e">
        <f t="shared" ref="R124" ca="1" si="490">IF(Q121=5,"",Q$129/(Q$125-(Q$123+Q$127)/2)*(((Q110-R110)+(Q111-R110))/2))</f>
        <v>#DIV/0!</v>
      </c>
      <c r="S124" s="130">
        <f t="shared" ref="S124" si="491">ABS(MAX(S119:S122)-MIN(S119:S122))</f>
        <v>0</v>
      </c>
      <c r="T124" s="127" t="s">
        <v>269</v>
      </c>
      <c r="U124" s="253" t="e">
        <f t="shared" ref="U124" ca="1" si="492">IF(T121=5,"",T$129/(T$125-(T$123+T$127)/2)*(((T110-U110)+(T111-U110))/2))</f>
        <v>#DIV/0!</v>
      </c>
      <c r="V124" s="130">
        <f t="shared" ref="V124" si="493">ABS(MAX(V119:V122)-MIN(V119:V122))</f>
        <v>0</v>
      </c>
      <c r="W124" s="127" t="s">
        <v>269</v>
      </c>
      <c r="X124" s="253" t="e">
        <f t="shared" ref="X124" ca="1" si="494">IF(W121=5,"",W$129/(W$125-(W$123+W$127)/2)*(((W110-X110)+(W111-X110))/2))</f>
        <v>#DIV/0!</v>
      </c>
      <c r="Y124" s="130">
        <f t="shared" ref="Y124" si="495">ABS(MAX(Y119:Y122)-MIN(Y119:Y122))</f>
        <v>0</v>
      </c>
      <c r="Z124" s="127" t="s">
        <v>269</v>
      </c>
      <c r="AA124" s="253" t="e">
        <f t="shared" ref="AA124" ca="1" si="496">IF(Z121=5,"",Z$129/(Z$125-(Z$123+Z$127)/2)*(((Z110-AA110)+(Z111-AA110))/2))</f>
        <v>#DIV/0!</v>
      </c>
      <c r="AB124" s="130">
        <f t="shared" ref="AB124" si="497">ABS(MAX(AB119:AB122)-MIN(AB119:AB122))</f>
        <v>0</v>
      </c>
      <c r="AC124" s="127" t="s">
        <v>269</v>
      </c>
      <c r="AD124" s="253" t="e">
        <f t="shared" ref="AD124" ca="1" si="498">IF(AC121=5,"",AC$129/(AC$125-(AC$123+AC$127)/2)*(((AC110-AD110)+(AC111-AD110))/2))</f>
        <v>#DIV/0!</v>
      </c>
      <c r="AE124" s="130">
        <f t="shared" ref="AE124" si="499">ABS(MAX(AE119:AE122)-MIN(AE119:AE122))</f>
        <v>0</v>
      </c>
      <c r="AF124" s="127" t="s">
        <v>269</v>
      </c>
      <c r="AG124" s="253" t="e">
        <f t="shared" ref="AG124" ca="1" si="500">IF(AF121=5,"",AF$129/(AF$125-(AF$123+AF$127)/2)*(((AF110-AG110)+(AF111-AG110))/2))</f>
        <v>#DIV/0!</v>
      </c>
      <c r="AH124" s="130">
        <f t="shared" ref="AH124" si="501">ABS(MAX(AH119:AH122)-MIN(AH119:AH122))</f>
        <v>0</v>
      </c>
      <c r="AI124" s="127" t="s">
        <v>269</v>
      </c>
      <c r="AJ124" s="253" t="e">
        <f t="shared" ref="AJ124" ca="1" si="502">IF(AI121=5,"",AI$129/(AI$125-(AI$123+AI$127)/2)*(((AI110-AJ110)+(AI111-AJ110))/2))</f>
        <v>#DIV/0!</v>
      </c>
      <c r="AK124" s="130">
        <f t="shared" ref="AK124" si="503">ABS(MAX(AK119:AK122)-MIN(AK119:AK122))</f>
        <v>0</v>
      </c>
      <c r="AL124" s="127" t="s">
        <v>269</v>
      </c>
      <c r="AM124" s="253" t="e">
        <f t="shared" ref="AM124" ca="1" si="504">IF(AL121=5,"",AL$129/(AL$125-(AL$123+AL$127)/2)*(((AL110-AM110)+(AL111-AM110))/2))</f>
        <v>#DIV/0!</v>
      </c>
      <c r="AN124" s="130">
        <f t="shared" ref="AN124" si="505">ABS(MAX(AN119:AN122)-MIN(AN119:AN122))</f>
        <v>0</v>
      </c>
      <c r="AO124" s="127" t="s">
        <v>269</v>
      </c>
      <c r="AP124" s="253" t="e">
        <f t="shared" ref="AP124" ca="1" si="506">IF(AO121=5,"",AO$129/(AO$125-(AO$123+AO$127)/2)*(((AO110-AP110)+(AO111-AP110))/2))</f>
        <v>#DIV/0!</v>
      </c>
      <c r="AQ124" s="130">
        <f t="shared" ref="AQ124" si="507">ABS(MAX(AQ119:AQ122)-MIN(AQ119:AQ122))</f>
        <v>0</v>
      </c>
      <c r="AR124" s="127" t="s">
        <v>269</v>
      </c>
      <c r="AS124" s="253" t="e">
        <f t="shared" ref="AS124" ca="1" si="508">IF(AR121=5,"",AR$129/(AR$125-(AR$123+AR$127)/2)*(((AR110-AS110)+(AR111-AS110))/2))</f>
        <v>#DIV/0!</v>
      </c>
      <c r="AT124" s="130">
        <f t="shared" ref="AT124" si="509">ABS(MAX(AT119:AT122)-MIN(AT119:AT122))</f>
        <v>0</v>
      </c>
      <c r="AU124" s="127" t="s">
        <v>269</v>
      </c>
      <c r="AV124" s="253" t="e">
        <f t="shared" ref="AV124" ca="1" si="510">IF(AU121=5,"",AU$129/(AU$125-(AU$123+AU$127)/2)*(((AU110-AV110)+(AU111-AV110))/2))</f>
        <v>#DIV/0!</v>
      </c>
      <c r="AW124" s="130">
        <f t="shared" ref="AW124" si="511">ABS(MAX(AW119:AW122)-MIN(AW119:AW122))</f>
        <v>0</v>
      </c>
      <c r="AX124" s="127" t="s">
        <v>269</v>
      </c>
      <c r="AY124" s="253" t="e">
        <f t="shared" ref="AY124" ca="1" si="512">IF(AX121=5,"",AX$129/(AX$125-(AX$123+AX$127)/2)*(((AX110-AY110)+(AX111-AY110))/2))</f>
        <v>#DIV/0!</v>
      </c>
      <c r="AZ124" s="130">
        <f t="shared" ref="AZ124" si="513">ABS(MAX(AZ119:AZ122)-MIN(AZ119:AZ122))</f>
        <v>0</v>
      </c>
      <c r="BA124" s="127" t="s">
        <v>269</v>
      </c>
      <c r="BB124" s="253" t="e">
        <f t="shared" ref="BB124" ca="1" si="514">IF(BA121=5,"",BA$129/(BA$125-(BA$123+BA$127)/2)*(((BA110-BB110)+(BA111-BB110))/2))</f>
        <v>#DIV/0!</v>
      </c>
      <c r="BC124" s="130">
        <f t="shared" ref="BC124" si="515">ABS(MAX(BC119:BC122)-MIN(BC119:BC122))</f>
        <v>0</v>
      </c>
      <c r="BD124" s="127" t="s">
        <v>269</v>
      </c>
      <c r="BE124" s="253" t="e">
        <f t="shared" ref="BE124" ca="1" si="516">IF(BD121=5,"",BD$129/(BD$125-(BD$123+BD$127)/2)*(((BD110-BE110)+(BD111-BE110))/2))</f>
        <v>#DIV/0!</v>
      </c>
      <c r="BF124" s="130">
        <f t="shared" ref="BF124" si="517">ABS(MAX(BF119:BF122)-MIN(BF119:BF122))</f>
        <v>0</v>
      </c>
      <c r="BG124" s="127" t="s">
        <v>269</v>
      </c>
      <c r="BH124" s="253" t="e">
        <f t="shared" ref="BH124" ca="1" si="518">IF(BG121=5,"",BG$129/(BG$125-(BG$123+BG$127)/2)*(((BG110-BH110)+(BG111-BH110))/2))</f>
        <v>#DIV/0!</v>
      </c>
      <c r="BI124" s="130">
        <f t="shared" ref="BI124" si="519">ABS(MAX(BI119:BI122)-MIN(BI119:BI122))</f>
        <v>0</v>
      </c>
      <c r="BJ124" s="127" t="s">
        <v>269</v>
      </c>
      <c r="BK124" s="253" t="e">
        <f t="shared" ref="BK124" ca="1" si="520">IF(BJ121=5,"",BJ$129/(BJ$125-(BJ$123+BJ$127)/2)*(((BJ110-BK110)+(BJ111-BK110))/2))</f>
        <v>#DIV/0!</v>
      </c>
      <c r="BL124" s="130">
        <f t="shared" ref="BL124" si="521">ABS(MAX(BL119:BL122)-MIN(BL119:BL122))</f>
        <v>0</v>
      </c>
      <c r="BM124" s="127" t="s">
        <v>269</v>
      </c>
      <c r="BN124" s="253" t="e">
        <f t="shared" ref="BN124" ca="1" si="522">IF(BM121=5,"",BM$129/(BM$125-(BM$123+BM$127)/2)*(((BM110-BN110)+(BM111-BN110))/2))</f>
        <v>#DIV/0!</v>
      </c>
      <c r="BO124" s="130">
        <f t="shared" ref="BO124" si="523">ABS(MAX(BO119:BO122)-MIN(BO119:BO122))</f>
        <v>0</v>
      </c>
      <c r="BP124" s="127" t="s">
        <v>269</v>
      </c>
      <c r="BQ124" s="253" t="e">
        <f t="shared" ref="BQ124" ca="1" si="524">IF(BP121=5,"",BP$129/(BP$125-(BP$123+BP$127)/2)*(((BP110-BQ110)+(BP111-BQ110))/2))</f>
        <v>#DIV/0!</v>
      </c>
      <c r="BR124" s="130">
        <f t="shared" ref="BR124" si="525">ABS(MAX(BR119:BR122)-MIN(BR119:BR122))</f>
        <v>0</v>
      </c>
      <c r="BS124" s="127" t="s">
        <v>269</v>
      </c>
      <c r="BT124" s="253" t="e">
        <f t="shared" ref="BT124" ca="1" si="526">IF(BS121=5,"",BS$129/(BS$125-(BS$123+BS$127)/2)*(((BS110-BT110)+(BS111-BT110))/2))</f>
        <v>#DIV/0!</v>
      </c>
      <c r="BU124" s="130">
        <f t="shared" ref="BU124" si="527">ABS(MAX(BU119:BU122)-MIN(BU119:BU122))</f>
        <v>0</v>
      </c>
      <c r="BV124" s="127" t="s">
        <v>269</v>
      </c>
      <c r="BW124" s="253" t="e">
        <f t="shared" ref="BW124" ca="1" si="528">IF(BV121=5,"",BV$129/(BV$125-(BV$123+BV$127)/2)*(((BV110-BW110)+(BV111-BW110))/2))</f>
        <v>#DIV/0!</v>
      </c>
      <c r="BX124" s="130">
        <f t="shared" ref="BX124" si="529">ABS(MAX(BX119:BX122)-MIN(BX119:BX122))</f>
        <v>0</v>
      </c>
      <c r="BY124" s="127" t="s">
        <v>269</v>
      </c>
      <c r="BZ124" s="253" t="e">
        <f t="shared" ref="BZ124" ca="1" si="530">IF(BY121=5,"",BY$129/(BY$125-(BY$123+BY$127)/2)*(((BY110-BZ110)+(BY111-BZ110))/2))</f>
        <v>#DIV/0!</v>
      </c>
      <c r="CA124" s="130">
        <f t="shared" ref="CA124" si="531">ABS(MAX(CA119:CA122)-MIN(CA119:CA122))</f>
        <v>0</v>
      </c>
      <c r="CB124" s="127" t="s">
        <v>269</v>
      </c>
      <c r="CC124" s="253" t="e">
        <f t="shared" ref="CC124" ca="1" si="532">IF(CB121=5,"",CB$129/(CB$125-(CB$123+CB$127)/2)*(((CB110-CC110)+(CB111-CC110))/2))</f>
        <v>#DIV/0!</v>
      </c>
      <c r="CD124" s="130">
        <f t="shared" ref="CD124" si="533">ABS(MAX(CD119:CD122)-MIN(CD119:CD122))</f>
        <v>0</v>
      </c>
      <c r="CE124" s="127" t="s">
        <v>269</v>
      </c>
      <c r="CF124" s="253" t="e">
        <f t="shared" ref="CF124" ca="1" si="534">IF(CE121=5,"",CE$129/(CE$125-(CE$123+CE$127)/2)*(((CE110-CF110)+(CE111-CF110))/2))</f>
        <v>#DIV/0!</v>
      </c>
      <c r="CG124" s="130">
        <f t="shared" ref="CG124" si="535">ABS(MAX(CG119:CG122)-MIN(CG119:CG122))</f>
        <v>0</v>
      </c>
      <c r="CH124" s="127" t="s">
        <v>269</v>
      </c>
      <c r="CI124" s="253" t="e">
        <f t="shared" ref="CI124" ca="1" si="536">IF(CH121=5,"",CH$129/(CH$125-(CH$123+CH$127)/2)*(((CH110-CI110)+(CH111-CI110))/2))</f>
        <v>#DIV/0!</v>
      </c>
      <c r="CJ124" s="130">
        <f t="shared" ref="CJ124" si="537">ABS(MAX(CJ119:CJ122)-MIN(CJ119:CJ122))</f>
        <v>0</v>
      </c>
      <c r="CK124" s="127" t="s">
        <v>269</v>
      </c>
      <c r="CL124" s="253" t="e">
        <f t="shared" ref="CL124" ca="1" si="538">IF(CK121=5,"",CK$129/(CK$125-(CK$123+CK$127)/2)*(((CK110-CL110)+(CK111-CL110))/2))</f>
        <v>#DIV/0!</v>
      </c>
      <c r="CM124" s="130">
        <f t="shared" ref="CM124" si="539">ABS(MAX(CM119:CM122)-MIN(CM119:CM122))</f>
        <v>0</v>
      </c>
      <c r="CN124" s="127" t="s">
        <v>269</v>
      </c>
      <c r="CO124" s="253" t="e">
        <f t="shared" ref="CO124" ca="1" si="540">IF(CN121=5,"",CN$129/(CN$125-(CN$123+CN$127)/2)*(((CN110-CO110)+(CN111-CO110))/2))</f>
        <v>#DIV/0!</v>
      </c>
      <c r="CP124" s="130">
        <f t="shared" ref="CP124" si="541">ABS(MAX(CP119:CP122)-MIN(CP119:CP122))</f>
        <v>0</v>
      </c>
      <c r="CQ124" s="127" t="s">
        <v>269</v>
      </c>
      <c r="CR124" s="253" t="e">
        <f t="shared" ref="CR124" ca="1" si="542">IF(CQ121=5,"",CQ$129/(CQ$125-(CQ$123+CQ$127)/2)*(((CQ110-CR110)+(CQ111-CR110))/2))</f>
        <v>#DIV/0!</v>
      </c>
      <c r="CS124" s="130">
        <f t="shared" ref="CS124" si="543">ABS(MAX(CS119:CS122)-MIN(CS119:CS122))</f>
        <v>0</v>
      </c>
      <c r="CT124" s="127" t="s">
        <v>269</v>
      </c>
      <c r="CU124" s="253" t="e">
        <f t="shared" ref="CU124" ca="1" si="544">IF(CT121=5,"",CT$129/(CT$125-(CT$123+CT$127)/2)*(((CT110-CU110)+(CT111-CU110))/2))</f>
        <v>#DIV/0!</v>
      </c>
      <c r="CV124" s="130">
        <f t="shared" ref="CV124" si="545">ABS(MAX(CV119:CV122)-MIN(CV119:CV122))</f>
        <v>0</v>
      </c>
      <c r="CW124" s="127" t="s">
        <v>269</v>
      </c>
      <c r="CX124" s="253" t="e">
        <f t="shared" ref="CX124" ca="1" si="546">IF(CW121=5,"",CW$129/(CW$125-(CW$123+CW$127)/2)*(((CW110-CX110)+(CW111-CX110))/2))</f>
        <v>#DIV/0!</v>
      </c>
      <c r="CY124" s="130">
        <f t="shared" ref="CY124" si="547">ABS(MAX(CY119:CY122)-MIN(CY119:CY122))</f>
        <v>0</v>
      </c>
      <c r="CZ124" s="127" t="s">
        <v>269</v>
      </c>
      <c r="DA124" s="253" t="e">
        <f t="shared" ref="DA124" ca="1" si="548">IF(CZ121=5,"",CZ$129/(CZ$125-(CZ$123+CZ$127)/2)*(((CZ110-DA110)+(CZ111-DA110))/2))</f>
        <v>#DIV/0!</v>
      </c>
      <c r="DB124" s="130">
        <f t="shared" ref="DB124" si="549">ABS(MAX(DB119:DB122)-MIN(DB119:DB122))</f>
        <v>0</v>
      </c>
      <c r="DC124" s="127" t="s">
        <v>269</v>
      </c>
      <c r="DD124" s="253" t="e">
        <f t="shared" ref="DD124" ca="1" si="550">IF(DC121=5,"",DC$129/(DC$125-(DC$123+DC$127)/2)*(((DC110-DD110)+(DC111-DD110))/2))</f>
        <v>#DIV/0!</v>
      </c>
      <c r="DE124" s="130">
        <f t="shared" ref="DE124" si="551">ABS(MAX(DE119:DE122)-MIN(DE119:DE122))</f>
        <v>0</v>
      </c>
      <c r="DF124" s="127" t="s">
        <v>269</v>
      </c>
      <c r="DG124" s="253" t="e">
        <f t="shared" ref="DG124" ca="1" si="552">IF(DF121=5,"",DF$129/(DF$125-(DF$123+DF$127)/2)*(((DF110-DG110)+(DF111-DG110))/2))</f>
        <v>#DIV/0!</v>
      </c>
      <c r="DH124" s="130">
        <f t="shared" ref="DH124" si="553">ABS(MAX(DH119:DH122)-MIN(DH119:DH122))</f>
        <v>0</v>
      </c>
      <c r="DI124" s="127" t="s">
        <v>269</v>
      </c>
      <c r="DJ124" s="253" t="e">
        <f t="shared" ref="DJ124" ca="1" si="554">IF(DI121=5,"",DI$129/(DI$125-(DI$123+DI$127)/2)*(((DI110-DJ110)+(DI111-DJ110))/2))</f>
        <v>#DIV/0!</v>
      </c>
      <c r="DK124" s="130">
        <f t="shared" ref="DK124" si="555">ABS(MAX(DK119:DK122)-MIN(DK119:DK122))</f>
        <v>0</v>
      </c>
      <c r="DL124" s="127" t="s">
        <v>269</v>
      </c>
      <c r="DM124" s="253" t="e">
        <f t="shared" ref="DM124" ca="1" si="556">IF(DL121=5,"",DL$129/(DL$125-(DL$123+DL$127)/2)*(((DL110-DM110)+(DL111-DM110))/2))</f>
        <v>#DIV/0!</v>
      </c>
      <c r="DN124" s="130">
        <f t="shared" ref="DN124" si="557">ABS(MAX(DN119:DN122)-MIN(DN119:DN122))</f>
        <v>0</v>
      </c>
      <c r="DO124" s="127" t="s">
        <v>269</v>
      </c>
      <c r="DP124" s="253" t="e">
        <f t="shared" ref="DP124" ca="1" si="558">IF(DO121=5,"",DO$129/(DO$125-(DO$123+DO$127)/2)*(((DO110-DP110)+(DO111-DP110))/2))</f>
        <v>#DIV/0!</v>
      </c>
      <c r="DQ124" s="130">
        <f t="shared" ref="DQ124" si="559">ABS(MAX(DQ119:DQ122)-MIN(DQ119:DQ122))</f>
        <v>0</v>
      </c>
    </row>
    <row r="125" spans="2:121" ht="18" customHeight="1">
      <c r="B125" s="83">
        <f ca="1">OFFSET(C104,B121+1,0)</f>
        <v>0</v>
      </c>
      <c r="C125" s="253" t="e">
        <f ca="1">IF(B121=5,"",B$129/(B$125-(B$123+B$127)/2)*(((B111-C111)+(B112-C111))/2))</f>
        <v>#DIV/0!</v>
      </c>
      <c r="D125" s="127" t="s">
        <v>429</v>
      </c>
      <c r="E125" s="83">
        <f t="shared" ref="E125" ca="1" si="560">OFFSET(F104,E121+1,0)</f>
        <v>0</v>
      </c>
      <c r="F125" s="253" t="e">
        <f t="shared" ref="F125" ca="1" si="561">IF(E121=5,"",E$129/(E$125-(E$123+E$127)/2)*(((E111-F111)+(E112-F111))/2))</f>
        <v>#DIV/0!</v>
      </c>
      <c r="G125" s="127" t="s">
        <v>380</v>
      </c>
      <c r="H125" s="83">
        <f t="shared" ref="H125" ca="1" si="562">OFFSET(I104,H121+1,0)</f>
        <v>0</v>
      </c>
      <c r="I125" s="253" t="e">
        <f t="shared" ref="I125" ca="1" si="563">IF(H121=5,"",H$129/(H$125-(H$123+H$127)/2)*(((H111-I111)+(H112-I111))/2))</f>
        <v>#DIV/0!</v>
      </c>
      <c r="J125" s="127" t="s">
        <v>380</v>
      </c>
      <c r="K125" s="83">
        <f t="shared" ref="K125" ca="1" si="564">OFFSET(L104,K121+1,0)</f>
        <v>0</v>
      </c>
      <c r="L125" s="253" t="e">
        <f t="shared" ref="L125" ca="1" si="565">IF(K121=5,"",K$129/(K$125-(K$123+K$127)/2)*(((K111-L111)+(K112-L111))/2))</f>
        <v>#DIV/0!</v>
      </c>
      <c r="M125" s="127" t="s">
        <v>380</v>
      </c>
      <c r="N125" s="83">
        <f t="shared" ref="N125" ca="1" si="566">OFFSET(O104,N121+1,0)</f>
        <v>0</v>
      </c>
      <c r="O125" s="253" t="e">
        <f t="shared" ref="O125" ca="1" si="567">IF(N121=5,"",N$129/(N$125-(N$123+N$127)/2)*(((N111-O111)+(N112-O111))/2))</f>
        <v>#DIV/0!</v>
      </c>
      <c r="P125" s="127" t="s">
        <v>380</v>
      </c>
      <c r="Q125" s="83">
        <f t="shared" ref="Q125" ca="1" si="568">OFFSET(R104,Q121+1,0)</f>
        <v>0</v>
      </c>
      <c r="R125" s="253" t="e">
        <f t="shared" ref="R125" ca="1" si="569">IF(Q121=5,"",Q$129/(Q$125-(Q$123+Q$127)/2)*(((Q111-R111)+(Q112-R111))/2))</f>
        <v>#DIV/0!</v>
      </c>
      <c r="S125" s="127" t="s">
        <v>380</v>
      </c>
      <c r="T125" s="83">
        <f t="shared" ref="T125" ca="1" si="570">OFFSET(U104,T121+1,0)</f>
        <v>0</v>
      </c>
      <c r="U125" s="253" t="e">
        <f t="shared" ref="U125" ca="1" si="571">IF(T121=5,"",T$129/(T$125-(T$123+T$127)/2)*(((T111-U111)+(T112-U111))/2))</f>
        <v>#DIV/0!</v>
      </c>
      <c r="V125" s="127" t="s">
        <v>380</v>
      </c>
      <c r="W125" s="83">
        <f t="shared" ref="W125" ca="1" si="572">OFFSET(X104,W121+1,0)</f>
        <v>0</v>
      </c>
      <c r="X125" s="253" t="e">
        <f t="shared" ref="X125" ca="1" si="573">IF(W121=5,"",W$129/(W$125-(W$123+W$127)/2)*(((W111-X111)+(W112-X111))/2))</f>
        <v>#DIV/0!</v>
      </c>
      <c r="Y125" s="127" t="s">
        <v>380</v>
      </c>
      <c r="Z125" s="83">
        <f t="shared" ref="Z125" ca="1" si="574">OFFSET(AA104,Z121+1,0)</f>
        <v>0</v>
      </c>
      <c r="AA125" s="253" t="e">
        <f t="shared" ref="AA125" ca="1" si="575">IF(Z121=5,"",Z$129/(Z$125-(Z$123+Z$127)/2)*(((Z111-AA111)+(Z112-AA111))/2))</f>
        <v>#DIV/0!</v>
      </c>
      <c r="AB125" s="127" t="s">
        <v>380</v>
      </c>
      <c r="AC125" s="83">
        <f t="shared" ref="AC125" ca="1" si="576">OFFSET(AD104,AC121+1,0)</f>
        <v>0</v>
      </c>
      <c r="AD125" s="253" t="e">
        <f t="shared" ref="AD125" ca="1" si="577">IF(AC121=5,"",AC$129/(AC$125-(AC$123+AC$127)/2)*(((AC111-AD111)+(AC112-AD111))/2))</f>
        <v>#DIV/0!</v>
      </c>
      <c r="AE125" s="127" t="s">
        <v>380</v>
      </c>
      <c r="AF125" s="83">
        <f t="shared" ref="AF125" ca="1" si="578">OFFSET(AG104,AF121+1,0)</f>
        <v>0</v>
      </c>
      <c r="AG125" s="253" t="e">
        <f t="shared" ref="AG125" ca="1" si="579">IF(AF121=5,"",AF$129/(AF$125-(AF$123+AF$127)/2)*(((AF111-AG111)+(AF112-AG111))/2))</f>
        <v>#DIV/0!</v>
      </c>
      <c r="AH125" s="127" t="s">
        <v>380</v>
      </c>
      <c r="AI125" s="83">
        <f t="shared" ref="AI125" ca="1" si="580">OFFSET(AJ104,AI121+1,0)</f>
        <v>0</v>
      </c>
      <c r="AJ125" s="253" t="e">
        <f t="shared" ref="AJ125" ca="1" si="581">IF(AI121=5,"",AI$129/(AI$125-(AI$123+AI$127)/2)*(((AI111-AJ111)+(AI112-AJ111))/2))</f>
        <v>#DIV/0!</v>
      </c>
      <c r="AK125" s="127" t="s">
        <v>380</v>
      </c>
      <c r="AL125" s="83">
        <f t="shared" ref="AL125" ca="1" si="582">OFFSET(AM104,AL121+1,0)</f>
        <v>0</v>
      </c>
      <c r="AM125" s="253" t="e">
        <f t="shared" ref="AM125" ca="1" si="583">IF(AL121=5,"",AL$129/(AL$125-(AL$123+AL$127)/2)*(((AL111-AM111)+(AL112-AM111))/2))</f>
        <v>#DIV/0!</v>
      </c>
      <c r="AN125" s="127" t="s">
        <v>380</v>
      </c>
      <c r="AO125" s="83">
        <f t="shared" ref="AO125" ca="1" si="584">OFFSET(AP104,AO121+1,0)</f>
        <v>0</v>
      </c>
      <c r="AP125" s="253" t="e">
        <f t="shared" ref="AP125" ca="1" si="585">IF(AO121=5,"",AO$129/(AO$125-(AO$123+AO$127)/2)*(((AO111-AP111)+(AO112-AP111))/2))</f>
        <v>#DIV/0!</v>
      </c>
      <c r="AQ125" s="127" t="s">
        <v>380</v>
      </c>
      <c r="AR125" s="83">
        <f t="shared" ref="AR125" ca="1" si="586">OFFSET(AS104,AR121+1,0)</f>
        <v>0</v>
      </c>
      <c r="AS125" s="253" t="e">
        <f t="shared" ref="AS125" ca="1" si="587">IF(AR121=5,"",AR$129/(AR$125-(AR$123+AR$127)/2)*(((AR111-AS111)+(AR112-AS111))/2))</f>
        <v>#DIV/0!</v>
      </c>
      <c r="AT125" s="127" t="s">
        <v>380</v>
      </c>
      <c r="AU125" s="83">
        <f t="shared" ref="AU125" ca="1" si="588">OFFSET(AV104,AU121+1,0)</f>
        <v>0</v>
      </c>
      <c r="AV125" s="253" t="e">
        <f t="shared" ref="AV125" ca="1" si="589">IF(AU121=5,"",AU$129/(AU$125-(AU$123+AU$127)/2)*(((AU111-AV111)+(AU112-AV111))/2))</f>
        <v>#DIV/0!</v>
      </c>
      <c r="AW125" s="127" t="s">
        <v>380</v>
      </c>
      <c r="AX125" s="83">
        <f t="shared" ref="AX125" ca="1" si="590">OFFSET(AY104,AX121+1,0)</f>
        <v>0</v>
      </c>
      <c r="AY125" s="253" t="e">
        <f t="shared" ref="AY125" ca="1" si="591">IF(AX121=5,"",AX$129/(AX$125-(AX$123+AX$127)/2)*(((AX111-AY111)+(AX112-AY111))/2))</f>
        <v>#DIV/0!</v>
      </c>
      <c r="AZ125" s="127" t="s">
        <v>380</v>
      </c>
      <c r="BA125" s="83">
        <f t="shared" ref="BA125" ca="1" si="592">OFFSET(BB104,BA121+1,0)</f>
        <v>0</v>
      </c>
      <c r="BB125" s="253" t="e">
        <f t="shared" ref="BB125" ca="1" si="593">IF(BA121=5,"",BA$129/(BA$125-(BA$123+BA$127)/2)*(((BA111-BB111)+(BA112-BB111))/2))</f>
        <v>#DIV/0!</v>
      </c>
      <c r="BC125" s="127" t="s">
        <v>380</v>
      </c>
      <c r="BD125" s="83">
        <f t="shared" ref="BD125" ca="1" si="594">OFFSET(BE104,BD121+1,0)</f>
        <v>0</v>
      </c>
      <c r="BE125" s="253" t="e">
        <f t="shared" ref="BE125" ca="1" si="595">IF(BD121=5,"",BD$129/(BD$125-(BD$123+BD$127)/2)*(((BD111-BE111)+(BD112-BE111))/2))</f>
        <v>#DIV/0!</v>
      </c>
      <c r="BF125" s="127" t="s">
        <v>380</v>
      </c>
      <c r="BG125" s="83">
        <f t="shared" ref="BG125" ca="1" si="596">OFFSET(BH104,BG121+1,0)</f>
        <v>0</v>
      </c>
      <c r="BH125" s="253" t="e">
        <f t="shared" ref="BH125" ca="1" si="597">IF(BG121=5,"",BG$129/(BG$125-(BG$123+BG$127)/2)*(((BG111-BH111)+(BG112-BH111))/2))</f>
        <v>#DIV/0!</v>
      </c>
      <c r="BI125" s="127" t="s">
        <v>380</v>
      </c>
      <c r="BJ125" s="83">
        <f t="shared" ref="BJ125" ca="1" si="598">OFFSET(BK104,BJ121+1,0)</f>
        <v>0</v>
      </c>
      <c r="BK125" s="253" t="e">
        <f t="shared" ref="BK125" ca="1" si="599">IF(BJ121=5,"",BJ$129/(BJ$125-(BJ$123+BJ$127)/2)*(((BJ111-BK111)+(BJ112-BK111))/2))</f>
        <v>#DIV/0!</v>
      </c>
      <c r="BL125" s="127" t="s">
        <v>380</v>
      </c>
      <c r="BM125" s="83">
        <f t="shared" ref="BM125" ca="1" si="600">OFFSET(BN104,BM121+1,0)</f>
        <v>0</v>
      </c>
      <c r="BN125" s="253" t="e">
        <f t="shared" ref="BN125" ca="1" si="601">IF(BM121=5,"",BM$129/(BM$125-(BM$123+BM$127)/2)*(((BM111-BN111)+(BM112-BN111))/2))</f>
        <v>#DIV/0!</v>
      </c>
      <c r="BO125" s="127" t="s">
        <v>380</v>
      </c>
      <c r="BP125" s="83">
        <f t="shared" ref="BP125" ca="1" si="602">OFFSET(BQ104,BP121+1,0)</f>
        <v>0</v>
      </c>
      <c r="BQ125" s="253" t="e">
        <f t="shared" ref="BQ125" ca="1" si="603">IF(BP121=5,"",BP$129/(BP$125-(BP$123+BP$127)/2)*(((BP111-BQ111)+(BP112-BQ111))/2))</f>
        <v>#DIV/0!</v>
      </c>
      <c r="BR125" s="127" t="s">
        <v>380</v>
      </c>
      <c r="BS125" s="83">
        <f t="shared" ref="BS125" ca="1" si="604">OFFSET(BT104,BS121+1,0)</f>
        <v>0</v>
      </c>
      <c r="BT125" s="253" t="e">
        <f t="shared" ref="BT125" ca="1" si="605">IF(BS121=5,"",BS$129/(BS$125-(BS$123+BS$127)/2)*(((BS111-BT111)+(BS112-BT111))/2))</f>
        <v>#DIV/0!</v>
      </c>
      <c r="BU125" s="127" t="s">
        <v>380</v>
      </c>
      <c r="BV125" s="83">
        <f t="shared" ref="BV125" ca="1" si="606">OFFSET(BW104,BV121+1,0)</f>
        <v>0</v>
      </c>
      <c r="BW125" s="253" t="e">
        <f t="shared" ref="BW125" ca="1" si="607">IF(BV121=5,"",BV$129/(BV$125-(BV$123+BV$127)/2)*(((BV111-BW111)+(BV112-BW111))/2))</f>
        <v>#DIV/0!</v>
      </c>
      <c r="BX125" s="127" t="s">
        <v>380</v>
      </c>
      <c r="BY125" s="83">
        <f t="shared" ref="BY125" ca="1" si="608">OFFSET(BZ104,BY121+1,0)</f>
        <v>0</v>
      </c>
      <c r="BZ125" s="253" t="e">
        <f t="shared" ref="BZ125" ca="1" si="609">IF(BY121=5,"",BY$129/(BY$125-(BY$123+BY$127)/2)*(((BY111-BZ111)+(BY112-BZ111))/2))</f>
        <v>#DIV/0!</v>
      </c>
      <c r="CA125" s="127" t="s">
        <v>380</v>
      </c>
      <c r="CB125" s="83">
        <f t="shared" ref="CB125" ca="1" si="610">OFFSET(CC104,CB121+1,0)</f>
        <v>0</v>
      </c>
      <c r="CC125" s="253" t="e">
        <f t="shared" ref="CC125" ca="1" si="611">IF(CB121=5,"",CB$129/(CB$125-(CB$123+CB$127)/2)*(((CB111-CC111)+(CB112-CC111))/2))</f>
        <v>#DIV/0!</v>
      </c>
      <c r="CD125" s="127" t="s">
        <v>380</v>
      </c>
      <c r="CE125" s="83">
        <f t="shared" ref="CE125" ca="1" si="612">OFFSET(CF104,CE121+1,0)</f>
        <v>0</v>
      </c>
      <c r="CF125" s="253" t="e">
        <f t="shared" ref="CF125" ca="1" si="613">IF(CE121=5,"",CE$129/(CE$125-(CE$123+CE$127)/2)*(((CE111-CF111)+(CE112-CF111))/2))</f>
        <v>#DIV/0!</v>
      </c>
      <c r="CG125" s="127" t="s">
        <v>380</v>
      </c>
      <c r="CH125" s="83">
        <f t="shared" ref="CH125" ca="1" si="614">OFFSET(CI104,CH121+1,0)</f>
        <v>0</v>
      </c>
      <c r="CI125" s="253" t="e">
        <f t="shared" ref="CI125" ca="1" si="615">IF(CH121=5,"",CH$129/(CH$125-(CH$123+CH$127)/2)*(((CH111-CI111)+(CH112-CI111))/2))</f>
        <v>#DIV/0!</v>
      </c>
      <c r="CJ125" s="127" t="s">
        <v>380</v>
      </c>
      <c r="CK125" s="83">
        <f t="shared" ref="CK125" ca="1" si="616">OFFSET(CL104,CK121+1,0)</f>
        <v>0</v>
      </c>
      <c r="CL125" s="253" t="e">
        <f t="shared" ref="CL125" ca="1" si="617">IF(CK121=5,"",CK$129/(CK$125-(CK$123+CK$127)/2)*(((CK111-CL111)+(CK112-CL111))/2))</f>
        <v>#DIV/0!</v>
      </c>
      <c r="CM125" s="127" t="s">
        <v>380</v>
      </c>
      <c r="CN125" s="83">
        <f t="shared" ref="CN125" ca="1" si="618">OFFSET(CO104,CN121+1,0)</f>
        <v>0</v>
      </c>
      <c r="CO125" s="253" t="e">
        <f t="shared" ref="CO125" ca="1" si="619">IF(CN121=5,"",CN$129/(CN$125-(CN$123+CN$127)/2)*(((CN111-CO111)+(CN112-CO111))/2))</f>
        <v>#DIV/0!</v>
      </c>
      <c r="CP125" s="127" t="s">
        <v>380</v>
      </c>
      <c r="CQ125" s="83">
        <f t="shared" ref="CQ125" ca="1" si="620">OFFSET(CR104,CQ121+1,0)</f>
        <v>0</v>
      </c>
      <c r="CR125" s="253" t="e">
        <f t="shared" ref="CR125" ca="1" si="621">IF(CQ121=5,"",CQ$129/(CQ$125-(CQ$123+CQ$127)/2)*(((CQ111-CR111)+(CQ112-CR111))/2))</f>
        <v>#DIV/0!</v>
      </c>
      <c r="CS125" s="127" t="s">
        <v>380</v>
      </c>
      <c r="CT125" s="83">
        <f t="shared" ref="CT125" ca="1" si="622">OFFSET(CU104,CT121+1,0)</f>
        <v>0</v>
      </c>
      <c r="CU125" s="253" t="e">
        <f t="shared" ref="CU125" ca="1" si="623">IF(CT121=5,"",CT$129/(CT$125-(CT$123+CT$127)/2)*(((CT111-CU111)+(CT112-CU111))/2))</f>
        <v>#DIV/0!</v>
      </c>
      <c r="CV125" s="127" t="s">
        <v>380</v>
      </c>
      <c r="CW125" s="83">
        <f t="shared" ref="CW125" ca="1" si="624">OFFSET(CX104,CW121+1,0)</f>
        <v>0</v>
      </c>
      <c r="CX125" s="253" t="e">
        <f t="shared" ref="CX125" ca="1" si="625">IF(CW121=5,"",CW$129/(CW$125-(CW$123+CW$127)/2)*(((CW111-CX111)+(CW112-CX111))/2))</f>
        <v>#DIV/0!</v>
      </c>
      <c r="CY125" s="127" t="s">
        <v>380</v>
      </c>
      <c r="CZ125" s="83">
        <f t="shared" ref="CZ125" ca="1" si="626">OFFSET(DA104,CZ121+1,0)</f>
        <v>0</v>
      </c>
      <c r="DA125" s="253" t="e">
        <f t="shared" ref="DA125" ca="1" si="627">IF(CZ121=5,"",CZ$129/(CZ$125-(CZ$123+CZ$127)/2)*(((CZ111-DA111)+(CZ112-DA111))/2))</f>
        <v>#DIV/0!</v>
      </c>
      <c r="DB125" s="127" t="s">
        <v>380</v>
      </c>
      <c r="DC125" s="83">
        <f t="shared" ref="DC125" ca="1" si="628">OFFSET(DD104,DC121+1,0)</f>
        <v>0</v>
      </c>
      <c r="DD125" s="253" t="e">
        <f t="shared" ref="DD125" ca="1" si="629">IF(DC121=5,"",DC$129/(DC$125-(DC$123+DC$127)/2)*(((DC111-DD111)+(DC112-DD111))/2))</f>
        <v>#DIV/0!</v>
      </c>
      <c r="DE125" s="127" t="s">
        <v>380</v>
      </c>
      <c r="DF125" s="83">
        <f t="shared" ref="DF125" ca="1" si="630">OFFSET(DG104,DF121+1,0)</f>
        <v>0</v>
      </c>
      <c r="DG125" s="253" t="e">
        <f t="shared" ref="DG125" ca="1" si="631">IF(DF121=5,"",DF$129/(DF$125-(DF$123+DF$127)/2)*(((DF111-DG111)+(DF112-DG111))/2))</f>
        <v>#DIV/0!</v>
      </c>
      <c r="DH125" s="127" t="s">
        <v>380</v>
      </c>
      <c r="DI125" s="83">
        <f t="shared" ref="DI125" ca="1" si="632">OFFSET(DJ104,DI121+1,0)</f>
        <v>0</v>
      </c>
      <c r="DJ125" s="253" t="e">
        <f t="shared" ref="DJ125" ca="1" si="633">IF(DI121=5,"",DI$129/(DI$125-(DI$123+DI$127)/2)*(((DI111-DJ111)+(DI112-DJ111))/2))</f>
        <v>#DIV/0!</v>
      </c>
      <c r="DK125" s="127" t="s">
        <v>380</v>
      </c>
      <c r="DL125" s="83">
        <f t="shared" ref="DL125" ca="1" si="634">OFFSET(DM104,DL121+1,0)</f>
        <v>0</v>
      </c>
      <c r="DM125" s="253" t="e">
        <f t="shared" ref="DM125" ca="1" si="635">IF(DL121=5,"",DL$129/(DL$125-(DL$123+DL$127)/2)*(((DL111-DM111)+(DL112-DM111))/2))</f>
        <v>#DIV/0!</v>
      </c>
      <c r="DN125" s="127" t="s">
        <v>380</v>
      </c>
      <c r="DO125" s="83">
        <f t="shared" ref="DO125" ca="1" si="636">OFFSET(DP104,DO121+1,0)</f>
        <v>0</v>
      </c>
      <c r="DP125" s="253" t="e">
        <f t="shared" ref="DP125" ca="1" si="637">IF(DO121=5,"",DO$129/(DO$125-(DO$123+DO$127)/2)*(((DO111-DP111)+(DO112-DP111))/2))</f>
        <v>#DIV/0!</v>
      </c>
      <c r="DQ125" s="127" t="s">
        <v>380</v>
      </c>
    </row>
    <row r="126" spans="2:121" ht="18" customHeight="1">
      <c r="B126" s="127" t="s">
        <v>153</v>
      </c>
      <c r="C126" s="253" t="e">
        <f ca="1">IF(B121=5,"",B$129/(B$125-(B$123+B$127)/2)*(((B112-C112)+(B113-C112))/2))</f>
        <v>#DIV/0!</v>
      </c>
      <c r="D126" s="84" t="e">
        <f ca="1">OFFSET($BB$17,B119,0)</f>
        <v>#N/A</v>
      </c>
      <c r="E126" s="127" t="s">
        <v>153</v>
      </c>
      <c r="F126" s="253" t="e">
        <f t="shared" ref="F126" ca="1" si="638">IF(E121=5,"",E$129/(E$125-(E$123+E$127)/2)*(((E112-F112)+(E113-F112))/2))</f>
        <v>#DIV/0!</v>
      </c>
      <c r="G126" s="84" t="e">
        <f ca="1">OFFSET($BB$17,E119,0)</f>
        <v>#N/A</v>
      </c>
      <c r="H126" s="127" t="s">
        <v>153</v>
      </c>
      <c r="I126" s="253" t="e">
        <f t="shared" ref="I126" ca="1" si="639">IF(H121=5,"",H$129/(H$125-(H$123+H$127)/2)*(((H112-I112)+(H113-I112))/2))</f>
        <v>#DIV/0!</v>
      </c>
      <c r="J126" s="84" t="e">
        <f ca="1">OFFSET($BB$17,H119,0)</f>
        <v>#N/A</v>
      </c>
      <c r="K126" s="127" t="s">
        <v>153</v>
      </c>
      <c r="L126" s="253" t="e">
        <f t="shared" ref="L126" ca="1" si="640">IF(K121=5,"",K$129/(K$125-(K$123+K$127)/2)*(((K112-L112)+(K113-L112))/2))</f>
        <v>#DIV/0!</v>
      </c>
      <c r="M126" s="84" t="e">
        <f ca="1">OFFSET($BB$17,K119,0)</f>
        <v>#N/A</v>
      </c>
      <c r="N126" s="127" t="s">
        <v>153</v>
      </c>
      <c r="O126" s="253" t="e">
        <f t="shared" ref="O126" ca="1" si="641">IF(N121=5,"",N$129/(N$125-(N$123+N$127)/2)*(((N112-O112)+(N113-O112))/2))</f>
        <v>#DIV/0!</v>
      </c>
      <c r="P126" s="84" t="e">
        <f ca="1">OFFSET($BB$17,N119,0)</f>
        <v>#N/A</v>
      </c>
      <c r="Q126" s="127" t="s">
        <v>153</v>
      </c>
      <c r="R126" s="253" t="e">
        <f t="shared" ref="R126" ca="1" si="642">IF(Q121=5,"",Q$129/(Q$125-(Q$123+Q$127)/2)*(((Q112-R112)+(Q113-R112))/2))</f>
        <v>#DIV/0!</v>
      </c>
      <c r="S126" s="84" t="e">
        <f ca="1">OFFSET($BB$17,Q119,0)</f>
        <v>#N/A</v>
      </c>
      <c r="T126" s="127" t="s">
        <v>153</v>
      </c>
      <c r="U126" s="253" t="e">
        <f t="shared" ref="U126" ca="1" si="643">IF(T121=5,"",T$129/(T$125-(T$123+T$127)/2)*(((T112-U112)+(T113-U112))/2))</f>
        <v>#DIV/0!</v>
      </c>
      <c r="V126" s="84" t="e">
        <f ca="1">OFFSET($BB$17,T119,0)</f>
        <v>#N/A</v>
      </c>
      <c r="W126" s="127" t="s">
        <v>153</v>
      </c>
      <c r="X126" s="253" t="e">
        <f t="shared" ref="X126" ca="1" si="644">IF(W121=5,"",W$129/(W$125-(W$123+W$127)/2)*(((W112-X112)+(W113-X112))/2))</f>
        <v>#DIV/0!</v>
      </c>
      <c r="Y126" s="84" t="e">
        <f ca="1">OFFSET($BB$17,W119,0)</f>
        <v>#N/A</v>
      </c>
      <c r="Z126" s="127" t="s">
        <v>153</v>
      </c>
      <c r="AA126" s="253" t="e">
        <f t="shared" ref="AA126" ca="1" si="645">IF(Z121=5,"",Z$129/(Z$125-(Z$123+Z$127)/2)*(((Z112-AA112)+(Z113-AA112))/2))</f>
        <v>#DIV/0!</v>
      </c>
      <c r="AB126" s="84" t="e">
        <f ca="1">OFFSET($BB$17,Z119,0)</f>
        <v>#N/A</v>
      </c>
      <c r="AC126" s="127" t="s">
        <v>153</v>
      </c>
      <c r="AD126" s="253" t="e">
        <f t="shared" ref="AD126" ca="1" si="646">IF(AC121=5,"",AC$129/(AC$125-(AC$123+AC$127)/2)*(((AC112-AD112)+(AC113-AD112))/2))</f>
        <v>#DIV/0!</v>
      </c>
      <c r="AE126" s="84" t="e">
        <f ca="1">OFFSET($BB$17,AC119,0)</f>
        <v>#N/A</v>
      </c>
      <c r="AF126" s="127" t="s">
        <v>153</v>
      </c>
      <c r="AG126" s="253" t="e">
        <f t="shared" ref="AG126" ca="1" si="647">IF(AF121=5,"",AF$129/(AF$125-(AF$123+AF$127)/2)*(((AF112-AG112)+(AF113-AG112))/2))</f>
        <v>#DIV/0!</v>
      </c>
      <c r="AH126" s="84" t="e">
        <f ca="1">OFFSET($BB$17,AF119,0)</f>
        <v>#N/A</v>
      </c>
      <c r="AI126" s="127" t="s">
        <v>153</v>
      </c>
      <c r="AJ126" s="253" t="e">
        <f t="shared" ref="AJ126" ca="1" si="648">IF(AI121=5,"",AI$129/(AI$125-(AI$123+AI$127)/2)*(((AI112-AJ112)+(AI113-AJ112))/2))</f>
        <v>#DIV/0!</v>
      </c>
      <c r="AK126" s="84" t="e">
        <f ca="1">OFFSET($BB$17,AI119,0)</f>
        <v>#N/A</v>
      </c>
      <c r="AL126" s="127" t="s">
        <v>153</v>
      </c>
      <c r="AM126" s="253" t="e">
        <f t="shared" ref="AM126" ca="1" si="649">IF(AL121=5,"",AL$129/(AL$125-(AL$123+AL$127)/2)*(((AL112-AM112)+(AL113-AM112))/2))</f>
        <v>#DIV/0!</v>
      </c>
      <c r="AN126" s="84" t="e">
        <f ca="1">OFFSET($BB$17,AL119,0)</f>
        <v>#N/A</v>
      </c>
      <c r="AO126" s="127" t="s">
        <v>153</v>
      </c>
      <c r="AP126" s="253" t="e">
        <f t="shared" ref="AP126" ca="1" si="650">IF(AO121=5,"",AO$129/(AO$125-(AO$123+AO$127)/2)*(((AO112-AP112)+(AO113-AP112))/2))</f>
        <v>#DIV/0!</v>
      </c>
      <c r="AQ126" s="84" t="e">
        <f ca="1">OFFSET($BB$17,AO119,0)</f>
        <v>#N/A</v>
      </c>
      <c r="AR126" s="127" t="s">
        <v>153</v>
      </c>
      <c r="AS126" s="253" t="e">
        <f t="shared" ref="AS126" ca="1" si="651">IF(AR121=5,"",AR$129/(AR$125-(AR$123+AR$127)/2)*(((AR112-AS112)+(AR113-AS112))/2))</f>
        <v>#DIV/0!</v>
      </c>
      <c r="AT126" s="84" t="e">
        <f ca="1">OFFSET($BB$17,AR119,0)</f>
        <v>#N/A</v>
      </c>
      <c r="AU126" s="127" t="s">
        <v>153</v>
      </c>
      <c r="AV126" s="253" t="e">
        <f t="shared" ref="AV126" ca="1" si="652">IF(AU121=5,"",AU$129/(AU$125-(AU$123+AU$127)/2)*(((AU112-AV112)+(AU113-AV112))/2))</f>
        <v>#DIV/0!</v>
      </c>
      <c r="AW126" s="84" t="e">
        <f ca="1">OFFSET($BB$17,AU119,0)</f>
        <v>#N/A</v>
      </c>
      <c r="AX126" s="127" t="s">
        <v>153</v>
      </c>
      <c r="AY126" s="253" t="e">
        <f t="shared" ref="AY126" ca="1" si="653">IF(AX121=5,"",AX$129/(AX$125-(AX$123+AX$127)/2)*(((AX112-AY112)+(AX113-AY112))/2))</f>
        <v>#DIV/0!</v>
      </c>
      <c r="AZ126" s="84" t="e">
        <f ca="1">OFFSET($BB$17,AX119,0)</f>
        <v>#N/A</v>
      </c>
      <c r="BA126" s="127" t="s">
        <v>153</v>
      </c>
      <c r="BB126" s="253" t="e">
        <f t="shared" ref="BB126" ca="1" si="654">IF(BA121=5,"",BA$129/(BA$125-(BA$123+BA$127)/2)*(((BA112-BB112)+(BA113-BB112))/2))</f>
        <v>#DIV/0!</v>
      </c>
      <c r="BC126" s="84" t="e">
        <f ca="1">OFFSET($BB$17,BA119,0)</f>
        <v>#N/A</v>
      </c>
      <c r="BD126" s="127" t="s">
        <v>153</v>
      </c>
      <c r="BE126" s="253" t="e">
        <f t="shared" ref="BE126" ca="1" si="655">IF(BD121=5,"",BD$129/(BD$125-(BD$123+BD$127)/2)*(((BD112-BE112)+(BD113-BE112))/2))</f>
        <v>#DIV/0!</v>
      </c>
      <c r="BF126" s="84" t="e">
        <f ca="1">OFFSET($BB$17,BD119,0)</f>
        <v>#N/A</v>
      </c>
      <c r="BG126" s="127" t="s">
        <v>153</v>
      </c>
      <c r="BH126" s="253" t="e">
        <f t="shared" ref="BH126" ca="1" si="656">IF(BG121=5,"",BG$129/(BG$125-(BG$123+BG$127)/2)*(((BG112-BH112)+(BG113-BH112))/2))</f>
        <v>#DIV/0!</v>
      </c>
      <c r="BI126" s="84" t="e">
        <f ca="1">OFFSET($BB$17,BG119,0)</f>
        <v>#N/A</v>
      </c>
      <c r="BJ126" s="127" t="s">
        <v>153</v>
      </c>
      <c r="BK126" s="253" t="e">
        <f t="shared" ref="BK126" ca="1" si="657">IF(BJ121=5,"",BJ$129/(BJ$125-(BJ$123+BJ$127)/2)*(((BJ112-BK112)+(BJ113-BK112))/2))</f>
        <v>#DIV/0!</v>
      </c>
      <c r="BL126" s="84" t="e">
        <f ca="1">OFFSET($BB$17,BJ119,0)</f>
        <v>#N/A</v>
      </c>
      <c r="BM126" s="127" t="s">
        <v>153</v>
      </c>
      <c r="BN126" s="253" t="e">
        <f t="shared" ref="BN126" ca="1" si="658">IF(BM121=5,"",BM$129/(BM$125-(BM$123+BM$127)/2)*(((BM112-BN112)+(BM113-BN112))/2))</f>
        <v>#DIV/0!</v>
      </c>
      <c r="BO126" s="84" t="e">
        <f ca="1">OFFSET($BB$17,BM119,0)</f>
        <v>#N/A</v>
      </c>
      <c r="BP126" s="127" t="s">
        <v>153</v>
      </c>
      <c r="BQ126" s="253" t="e">
        <f t="shared" ref="BQ126" ca="1" si="659">IF(BP121=5,"",BP$129/(BP$125-(BP$123+BP$127)/2)*(((BP112-BQ112)+(BP113-BQ112))/2))</f>
        <v>#DIV/0!</v>
      </c>
      <c r="BR126" s="84" t="e">
        <f ca="1">OFFSET($BB$17,BP119,0)</f>
        <v>#N/A</v>
      </c>
      <c r="BS126" s="127" t="s">
        <v>153</v>
      </c>
      <c r="BT126" s="253" t="e">
        <f t="shared" ref="BT126" ca="1" si="660">IF(BS121=5,"",BS$129/(BS$125-(BS$123+BS$127)/2)*(((BS112-BT112)+(BS113-BT112))/2))</f>
        <v>#DIV/0!</v>
      </c>
      <c r="BU126" s="84" t="e">
        <f ca="1">OFFSET($BB$17,BS119,0)</f>
        <v>#N/A</v>
      </c>
      <c r="BV126" s="127" t="s">
        <v>153</v>
      </c>
      <c r="BW126" s="253" t="e">
        <f t="shared" ref="BW126" ca="1" si="661">IF(BV121=5,"",BV$129/(BV$125-(BV$123+BV$127)/2)*(((BV112-BW112)+(BV113-BW112))/2))</f>
        <v>#DIV/0!</v>
      </c>
      <c r="BX126" s="84" t="e">
        <f ca="1">OFFSET($BB$17,BV119,0)</f>
        <v>#N/A</v>
      </c>
      <c r="BY126" s="127" t="s">
        <v>153</v>
      </c>
      <c r="BZ126" s="253" t="e">
        <f t="shared" ref="BZ126" ca="1" si="662">IF(BY121=5,"",BY$129/(BY$125-(BY$123+BY$127)/2)*(((BY112-BZ112)+(BY113-BZ112))/2))</f>
        <v>#DIV/0!</v>
      </c>
      <c r="CA126" s="84" t="e">
        <f ca="1">OFFSET($BB$17,BY119,0)</f>
        <v>#N/A</v>
      </c>
      <c r="CB126" s="127" t="s">
        <v>153</v>
      </c>
      <c r="CC126" s="253" t="e">
        <f t="shared" ref="CC126" ca="1" si="663">IF(CB121=5,"",CB$129/(CB$125-(CB$123+CB$127)/2)*(((CB112-CC112)+(CB113-CC112))/2))</f>
        <v>#DIV/0!</v>
      </c>
      <c r="CD126" s="84" t="e">
        <f ca="1">OFFSET($BB$17,CB119,0)</f>
        <v>#N/A</v>
      </c>
      <c r="CE126" s="127" t="s">
        <v>153</v>
      </c>
      <c r="CF126" s="253" t="e">
        <f t="shared" ref="CF126" ca="1" si="664">IF(CE121=5,"",CE$129/(CE$125-(CE$123+CE$127)/2)*(((CE112-CF112)+(CE113-CF112))/2))</f>
        <v>#DIV/0!</v>
      </c>
      <c r="CG126" s="84" t="e">
        <f ca="1">OFFSET($BB$17,CE119,0)</f>
        <v>#N/A</v>
      </c>
      <c r="CH126" s="127" t="s">
        <v>153</v>
      </c>
      <c r="CI126" s="253" t="e">
        <f t="shared" ref="CI126" ca="1" si="665">IF(CH121=5,"",CH$129/(CH$125-(CH$123+CH$127)/2)*(((CH112-CI112)+(CH113-CI112))/2))</f>
        <v>#DIV/0!</v>
      </c>
      <c r="CJ126" s="84" t="e">
        <f ca="1">OFFSET($BB$17,CH119,0)</f>
        <v>#N/A</v>
      </c>
      <c r="CK126" s="127" t="s">
        <v>153</v>
      </c>
      <c r="CL126" s="253" t="e">
        <f t="shared" ref="CL126" ca="1" si="666">IF(CK121=5,"",CK$129/(CK$125-(CK$123+CK$127)/2)*(((CK112-CL112)+(CK113-CL112))/2))</f>
        <v>#DIV/0!</v>
      </c>
      <c r="CM126" s="84" t="e">
        <f ca="1">OFFSET($BB$17,CK119,0)</f>
        <v>#N/A</v>
      </c>
      <c r="CN126" s="127" t="s">
        <v>153</v>
      </c>
      <c r="CO126" s="253" t="e">
        <f t="shared" ref="CO126" ca="1" si="667">IF(CN121=5,"",CN$129/(CN$125-(CN$123+CN$127)/2)*(((CN112-CO112)+(CN113-CO112))/2))</f>
        <v>#DIV/0!</v>
      </c>
      <c r="CP126" s="84" t="e">
        <f ca="1">OFFSET($BB$17,CN119,0)</f>
        <v>#N/A</v>
      </c>
      <c r="CQ126" s="127" t="s">
        <v>153</v>
      </c>
      <c r="CR126" s="253" t="e">
        <f t="shared" ref="CR126" ca="1" si="668">IF(CQ121=5,"",CQ$129/(CQ$125-(CQ$123+CQ$127)/2)*(((CQ112-CR112)+(CQ113-CR112))/2))</f>
        <v>#DIV/0!</v>
      </c>
      <c r="CS126" s="84" t="e">
        <f ca="1">OFFSET($BB$17,CQ119,0)</f>
        <v>#N/A</v>
      </c>
      <c r="CT126" s="127" t="s">
        <v>153</v>
      </c>
      <c r="CU126" s="253" t="e">
        <f t="shared" ref="CU126" ca="1" si="669">IF(CT121=5,"",CT$129/(CT$125-(CT$123+CT$127)/2)*(((CT112-CU112)+(CT113-CU112))/2))</f>
        <v>#DIV/0!</v>
      </c>
      <c r="CV126" s="84" t="e">
        <f ca="1">OFFSET($BB$17,CT119,0)</f>
        <v>#N/A</v>
      </c>
      <c r="CW126" s="127" t="s">
        <v>153</v>
      </c>
      <c r="CX126" s="253" t="e">
        <f t="shared" ref="CX126" ca="1" si="670">IF(CW121=5,"",CW$129/(CW$125-(CW$123+CW$127)/2)*(((CW112-CX112)+(CW113-CX112))/2))</f>
        <v>#DIV/0!</v>
      </c>
      <c r="CY126" s="84" t="e">
        <f ca="1">OFFSET($BB$17,CW119,0)</f>
        <v>#N/A</v>
      </c>
      <c r="CZ126" s="127" t="s">
        <v>153</v>
      </c>
      <c r="DA126" s="253" t="e">
        <f t="shared" ref="DA126" ca="1" si="671">IF(CZ121=5,"",CZ$129/(CZ$125-(CZ$123+CZ$127)/2)*(((CZ112-DA112)+(CZ113-DA112))/2))</f>
        <v>#DIV/0!</v>
      </c>
      <c r="DB126" s="84" t="e">
        <f ca="1">OFFSET($BB$17,CZ119,0)</f>
        <v>#N/A</v>
      </c>
      <c r="DC126" s="127" t="s">
        <v>153</v>
      </c>
      <c r="DD126" s="253" t="e">
        <f t="shared" ref="DD126" ca="1" si="672">IF(DC121=5,"",DC$129/(DC$125-(DC$123+DC$127)/2)*(((DC112-DD112)+(DC113-DD112))/2))</f>
        <v>#DIV/0!</v>
      </c>
      <c r="DE126" s="84" t="e">
        <f ca="1">OFFSET($BB$17,DC119,0)</f>
        <v>#N/A</v>
      </c>
      <c r="DF126" s="127" t="s">
        <v>153</v>
      </c>
      <c r="DG126" s="253" t="e">
        <f t="shared" ref="DG126" ca="1" si="673">IF(DF121=5,"",DF$129/(DF$125-(DF$123+DF$127)/2)*(((DF112-DG112)+(DF113-DG112))/2))</f>
        <v>#DIV/0!</v>
      </c>
      <c r="DH126" s="84" t="e">
        <f ca="1">OFFSET($BB$17,DF119,0)</f>
        <v>#N/A</v>
      </c>
      <c r="DI126" s="127" t="s">
        <v>153</v>
      </c>
      <c r="DJ126" s="253" t="e">
        <f t="shared" ref="DJ126" ca="1" si="674">IF(DI121=5,"",DI$129/(DI$125-(DI$123+DI$127)/2)*(((DI112-DJ112)+(DI113-DJ112))/2))</f>
        <v>#DIV/0!</v>
      </c>
      <c r="DK126" s="84" t="e">
        <f ca="1">OFFSET($BB$17,DI119,0)</f>
        <v>#N/A</v>
      </c>
      <c r="DL126" s="127" t="s">
        <v>153</v>
      </c>
      <c r="DM126" s="253" t="e">
        <f t="shared" ref="DM126" ca="1" si="675">IF(DL121=5,"",DL$129/(DL$125-(DL$123+DL$127)/2)*(((DL112-DM112)+(DL113-DM112))/2))</f>
        <v>#DIV/0!</v>
      </c>
      <c r="DN126" s="84" t="e">
        <f ca="1">OFFSET($BB$17,DL119,0)</f>
        <v>#N/A</v>
      </c>
      <c r="DO126" s="127" t="s">
        <v>153</v>
      </c>
      <c r="DP126" s="253" t="e">
        <f t="shared" ref="DP126" ca="1" si="676">IF(DO121=5,"",DO$129/(DO$125-(DO$123+DO$127)/2)*(((DO112-DP112)+(DO113-DP112))/2))</f>
        <v>#DIV/0!</v>
      </c>
      <c r="DQ126" s="84" t="e">
        <f ca="1">OFFSET($BB$17,DO119,0)</f>
        <v>#N/A</v>
      </c>
    </row>
    <row r="127" spans="2:121" ht="18" customHeight="1">
      <c r="B127" s="83">
        <f ca="1">OFFSET(B104,B121+2,0)</f>
        <v>0</v>
      </c>
      <c r="C127" s="253" t="e">
        <f ca="1">IF(B121=5,"",B$129/(B$125-(B$123+B$127)/2)*(((B113-C113)+(B114-C113))/2))</f>
        <v>#DIV/0!</v>
      </c>
      <c r="D127" s="83"/>
      <c r="E127" s="83">
        <f t="shared" ref="E127" ca="1" si="677">OFFSET(E104,E121+2,0)</f>
        <v>0</v>
      </c>
      <c r="F127" s="253" t="e">
        <f t="shared" ref="F127" ca="1" si="678">IF(E121=5,"",E$129/(E$125-(E$123+E$127)/2)*(((E113-F113)+(E114-F113))/2))</f>
        <v>#DIV/0!</v>
      </c>
      <c r="G127" s="83"/>
      <c r="H127" s="83">
        <f t="shared" ref="H127" ca="1" si="679">OFFSET(H104,H121+2,0)</f>
        <v>0</v>
      </c>
      <c r="I127" s="253" t="e">
        <f t="shared" ref="I127" ca="1" si="680">IF(H121=5,"",H$129/(H$125-(H$123+H$127)/2)*(((H113-I113)+(H114-I113))/2))</f>
        <v>#DIV/0!</v>
      </c>
      <c r="J127" s="83"/>
      <c r="K127" s="83">
        <f t="shared" ref="K127" ca="1" si="681">OFFSET(K104,K121+2,0)</f>
        <v>0</v>
      </c>
      <c r="L127" s="253" t="e">
        <f t="shared" ref="L127" ca="1" si="682">IF(K121=5,"",K$129/(K$125-(K$123+K$127)/2)*(((K113-L113)+(K114-L113))/2))</f>
        <v>#DIV/0!</v>
      </c>
      <c r="M127" s="83"/>
      <c r="N127" s="83">
        <f t="shared" ref="N127" ca="1" si="683">OFFSET(N104,N121+2,0)</f>
        <v>0</v>
      </c>
      <c r="O127" s="253" t="e">
        <f t="shared" ref="O127" ca="1" si="684">IF(N121=5,"",N$129/(N$125-(N$123+N$127)/2)*(((N113-O113)+(N114-O113))/2))</f>
        <v>#DIV/0!</v>
      </c>
      <c r="P127" s="83"/>
      <c r="Q127" s="83">
        <f t="shared" ref="Q127" ca="1" si="685">OFFSET(Q104,Q121+2,0)</f>
        <v>0</v>
      </c>
      <c r="R127" s="253" t="e">
        <f t="shared" ref="R127" ca="1" si="686">IF(Q121=5,"",Q$129/(Q$125-(Q$123+Q$127)/2)*(((Q113-R113)+(Q114-R113))/2))</f>
        <v>#DIV/0!</v>
      </c>
      <c r="S127" s="83"/>
      <c r="T127" s="83">
        <f t="shared" ref="T127" ca="1" si="687">OFFSET(T104,T121+2,0)</f>
        <v>0</v>
      </c>
      <c r="U127" s="253" t="e">
        <f t="shared" ref="U127" ca="1" si="688">IF(T121=5,"",T$129/(T$125-(T$123+T$127)/2)*(((T113-U113)+(T114-U113))/2))</f>
        <v>#DIV/0!</v>
      </c>
      <c r="V127" s="83"/>
      <c r="W127" s="83">
        <f t="shared" ref="W127" ca="1" si="689">OFFSET(W104,W121+2,0)</f>
        <v>0</v>
      </c>
      <c r="X127" s="253" t="e">
        <f t="shared" ref="X127" ca="1" si="690">IF(W121=5,"",W$129/(W$125-(W$123+W$127)/2)*(((W113-X113)+(W114-X113))/2))</f>
        <v>#DIV/0!</v>
      </c>
      <c r="Y127" s="83"/>
      <c r="Z127" s="83">
        <f t="shared" ref="Z127" ca="1" si="691">OFFSET(Z104,Z121+2,0)</f>
        <v>0</v>
      </c>
      <c r="AA127" s="253" t="e">
        <f t="shared" ref="AA127" ca="1" si="692">IF(Z121=5,"",Z$129/(Z$125-(Z$123+Z$127)/2)*(((Z113-AA113)+(Z114-AA113))/2))</f>
        <v>#DIV/0!</v>
      </c>
      <c r="AB127" s="83"/>
      <c r="AC127" s="83">
        <f t="shared" ref="AC127" ca="1" si="693">OFFSET(AC104,AC121+2,0)</f>
        <v>0</v>
      </c>
      <c r="AD127" s="253" t="e">
        <f t="shared" ref="AD127" ca="1" si="694">IF(AC121=5,"",AC$129/(AC$125-(AC$123+AC$127)/2)*(((AC113-AD113)+(AC114-AD113))/2))</f>
        <v>#DIV/0!</v>
      </c>
      <c r="AE127" s="83"/>
      <c r="AF127" s="83">
        <f t="shared" ref="AF127" ca="1" si="695">OFFSET(AF104,AF121+2,0)</f>
        <v>0</v>
      </c>
      <c r="AG127" s="253" t="e">
        <f t="shared" ref="AG127" ca="1" si="696">IF(AF121=5,"",AF$129/(AF$125-(AF$123+AF$127)/2)*(((AF113-AG113)+(AF114-AG113))/2))</f>
        <v>#DIV/0!</v>
      </c>
      <c r="AH127" s="83"/>
      <c r="AI127" s="83">
        <f t="shared" ref="AI127" ca="1" si="697">OFFSET(AI104,AI121+2,0)</f>
        <v>0</v>
      </c>
      <c r="AJ127" s="253" t="e">
        <f t="shared" ref="AJ127" ca="1" si="698">IF(AI121=5,"",AI$129/(AI$125-(AI$123+AI$127)/2)*(((AI113-AJ113)+(AI114-AJ113))/2))</f>
        <v>#DIV/0!</v>
      </c>
      <c r="AK127" s="83"/>
      <c r="AL127" s="83">
        <f t="shared" ref="AL127" ca="1" si="699">OFFSET(AL104,AL121+2,0)</f>
        <v>0</v>
      </c>
      <c r="AM127" s="253" t="e">
        <f t="shared" ref="AM127" ca="1" si="700">IF(AL121=5,"",AL$129/(AL$125-(AL$123+AL$127)/2)*(((AL113-AM113)+(AL114-AM113))/2))</f>
        <v>#DIV/0!</v>
      </c>
      <c r="AN127" s="83"/>
      <c r="AO127" s="83">
        <f t="shared" ref="AO127" ca="1" si="701">OFFSET(AO104,AO121+2,0)</f>
        <v>0</v>
      </c>
      <c r="AP127" s="253" t="e">
        <f t="shared" ref="AP127" ca="1" si="702">IF(AO121=5,"",AO$129/(AO$125-(AO$123+AO$127)/2)*(((AO113-AP113)+(AO114-AP113))/2))</f>
        <v>#DIV/0!</v>
      </c>
      <c r="AQ127" s="83"/>
      <c r="AR127" s="83">
        <f t="shared" ref="AR127" ca="1" si="703">OFFSET(AR104,AR121+2,0)</f>
        <v>0</v>
      </c>
      <c r="AS127" s="253" t="e">
        <f t="shared" ref="AS127" ca="1" si="704">IF(AR121=5,"",AR$129/(AR$125-(AR$123+AR$127)/2)*(((AR113-AS113)+(AR114-AS113))/2))</f>
        <v>#DIV/0!</v>
      </c>
      <c r="AT127" s="83"/>
      <c r="AU127" s="83">
        <f t="shared" ref="AU127" ca="1" si="705">OFFSET(AU104,AU121+2,0)</f>
        <v>0</v>
      </c>
      <c r="AV127" s="253" t="e">
        <f t="shared" ref="AV127" ca="1" si="706">IF(AU121=5,"",AU$129/(AU$125-(AU$123+AU$127)/2)*(((AU113-AV113)+(AU114-AV113))/2))</f>
        <v>#DIV/0!</v>
      </c>
      <c r="AW127" s="83"/>
      <c r="AX127" s="83">
        <f t="shared" ref="AX127" ca="1" si="707">OFFSET(AX104,AX121+2,0)</f>
        <v>0</v>
      </c>
      <c r="AY127" s="253" t="e">
        <f t="shared" ref="AY127" ca="1" si="708">IF(AX121=5,"",AX$129/(AX$125-(AX$123+AX$127)/2)*(((AX113-AY113)+(AX114-AY113))/2))</f>
        <v>#DIV/0!</v>
      </c>
      <c r="AZ127" s="83"/>
      <c r="BA127" s="83">
        <f t="shared" ref="BA127" ca="1" si="709">OFFSET(BA104,BA121+2,0)</f>
        <v>0</v>
      </c>
      <c r="BB127" s="253" t="e">
        <f t="shared" ref="BB127" ca="1" si="710">IF(BA121=5,"",BA$129/(BA$125-(BA$123+BA$127)/2)*(((BA113-BB113)+(BA114-BB113))/2))</f>
        <v>#DIV/0!</v>
      </c>
      <c r="BC127" s="83"/>
      <c r="BD127" s="83">
        <f t="shared" ref="BD127" ca="1" si="711">OFFSET(BD104,BD121+2,0)</f>
        <v>0</v>
      </c>
      <c r="BE127" s="253" t="e">
        <f t="shared" ref="BE127" ca="1" si="712">IF(BD121=5,"",BD$129/(BD$125-(BD$123+BD$127)/2)*(((BD113-BE113)+(BD114-BE113))/2))</f>
        <v>#DIV/0!</v>
      </c>
      <c r="BF127" s="83"/>
      <c r="BG127" s="83">
        <f t="shared" ref="BG127" ca="1" si="713">OFFSET(BG104,BG121+2,0)</f>
        <v>0</v>
      </c>
      <c r="BH127" s="253" t="e">
        <f t="shared" ref="BH127" ca="1" si="714">IF(BG121=5,"",BG$129/(BG$125-(BG$123+BG$127)/2)*(((BG113-BH113)+(BG114-BH113))/2))</f>
        <v>#DIV/0!</v>
      </c>
      <c r="BI127" s="83"/>
      <c r="BJ127" s="83">
        <f t="shared" ref="BJ127" ca="1" si="715">OFFSET(BJ104,BJ121+2,0)</f>
        <v>0</v>
      </c>
      <c r="BK127" s="253" t="e">
        <f t="shared" ref="BK127" ca="1" si="716">IF(BJ121=5,"",BJ$129/(BJ$125-(BJ$123+BJ$127)/2)*(((BJ113-BK113)+(BJ114-BK113))/2))</f>
        <v>#DIV/0!</v>
      </c>
      <c r="BL127" s="83"/>
      <c r="BM127" s="83">
        <f t="shared" ref="BM127" ca="1" si="717">OFFSET(BM104,BM121+2,0)</f>
        <v>0</v>
      </c>
      <c r="BN127" s="253" t="e">
        <f t="shared" ref="BN127" ca="1" si="718">IF(BM121=5,"",BM$129/(BM$125-(BM$123+BM$127)/2)*(((BM113-BN113)+(BM114-BN113))/2))</f>
        <v>#DIV/0!</v>
      </c>
      <c r="BO127" s="83"/>
      <c r="BP127" s="83">
        <f t="shared" ref="BP127" ca="1" si="719">OFFSET(BP104,BP121+2,0)</f>
        <v>0</v>
      </c>
      <c r="BQ127" s="253" t="e">
        <f t="shared" ref="BQ127" ca="1" si="720">IF(BP121=5,"",BP$129/(BP$125-(BP$123+BP$127)/2)*(((BP113-BQ113)+(BP114-BQ113))/2))</f>
        <v>#DIV/0!</v>
      </c>
      <c r="BR127" s="83"/>
      <c r="BS127" s="83">
        <f t="shared" ref="BS127" ca="1" si="721">OFFSET(BS104,BS121+2,0)</f>
        <v>0</v>
      </c>
      <c r="BT127" s="253" t="e">
        <f t="shared" ref="BT127" ca="1" si="722">IF(BS121=5,"",BS$129/(BS$125-(BS$123+BS$127)/2)*(((BS113-BT113)+(BS114-BT113))/2))</f>
        <v>#DIV/0!</v>
      </c>
      <c r="BU127" s="83"/>
      <c r="BV127" s="83">
        <f t="shared" ref="BV127" ca="1" si="723">OFFSET(BV104,BV121+2,0)</f>
        <v>0</v>
      </c>
      <c r="BW127" s="253" t="e">
        <f t="shared" ref="BW127" ca="1" si="724">IF(BV121=5,"",BV$129/(BV$125-(BV$123+BV$127)/2)*(((BV113-BW113)+(BV114-BW113))/2))</f>
        <v>#DIV/0!</v>
      </c>
      <c r="BX127" s="83"/>
      <c r="BY127" s="83">
        <f t="shared" ref="BY127" ca="1" si="725">OFFSET(BY104,BY121+2,0)</f>
        <v>0</v>
      </c>
      <c r="BZ127" s="253" t="e">
        <f t="shared" ref="BZ127" ca="1" si="726">IF(BY121=5,"",BY$129/(BY$125-(BY$123+BY$127)/2)*(((BY113-BZ113)+(BY114-BZ113))/2))</f>
        <v>#DIV/0!</v>
      </c>
      <c r="CA127" s="83"/>
      <c r="CB127" s="83">
        <f t="shared" ref="CB127" ca="1" si="727">OFFSET(CB104,CB121+2,0)</f>
        <v>0</v>
      </c>
      <c r="CC127" s="253" t="e">
        <f t="shared" ref="CC127" ca="1" si="728">IF(CB121=5,"",CB$129/(CB$125-(CB$123+CB$127)/2)*(((CB113-CC113)+(CB114-CC113))/2))</f>
        <v>#DIV/0!</v>
      </c>
      <c r="CD127" s="83"/>
      <c r="CE127" s="83">
        <f t="shared" ref="CE127" ca="1" si="729">OFFSET(CE104,CE121+2,0)</f>
        <v>0</v>
      </c>
      <c r="CF127" s="253" t="e">
        <f t="shared" ref="CF127" ca="1" si="730">IF(CE121=5,"",CE$129/(CE$125-(CE$123+CE$127)/2)*(((CE113-CF113)+(CE114-CF113))/2))</f>
        <v>#DIV/0!</v>
      </c>
      <c r="CG127" s="83"/>
      <c r="CH127" s="83">
        <f t="shared" ref="CH127" ca="1" si="731">OFFSET(CH104,CH121+2,0)</f>
        <v>0</v>
      </c>
      <c r="CI127" s="253" t="e">
        <f t="shared" ref="CI127" ca="1" si="732">IF(CH121=5,"",CH$129/(CH$125-(CH$123+CH$127)/2)*(((CH113-CI113)+(CH114-CI113))/2))</f>
        <v>#DIV/0!</v>
      </c>
      <c r="CJ127" s="83"/>
      <c r="CK127" s="83">
        <f t="shared" ref="CK127" ca="1" si="733">OFFSET(CK104,CK121+2,0)</f>
        <v>0</v>
      </c>
      <c r="CL127" s="253" t="e">
        <f t="shared" ref="CL127" ca="1" si="734">IF(CK121=5,"",CK$129/(CK$125-(CK$123+CK$127)/2)*(((CK113-CL113)+(CK114-CL113))/2))</f>
        <v>#DIV/0!</v>
      </c>
      <c r="CM127" s="83"/>
      <c r="CN127" s="83">
        <f t="shared" ref="CN127" ca="1" si="735">OFFSET(CN104,CN121+2,0)</f>
        <v>0</v>
      </c>
      <c r="CO127" s="253" t="e">
        <f t="shared" ref="CO127" ca="1" si="736">IF(CN121=5,"",CN$129/(CN$125-(CN$123+CN$127)/2)*(((CN113-CO113)+(CN114-CO113))/2))</f>
        <v>#DIV/0!</v>
      </c>
      <c r="CP127" s="83"/>
      <c r="CQ127" s="83">
        <f t="shared" ref="CQ127" ca="1" si="737">OFFSET(CQ104,CQ121+2,0)</f>
        <v>0</v>
      </c>
      <c r="CR127" s="253" t="e">
        <f t="shared" ref="CR127" ca="1" si="738">IF(CQ121=5,"",CQ$129/(CQ$125-(CQ$123+CQ$127)/2)*(((CQ113-CR113)+(CQ114-CR113))/2))</f>
        <v>#DIV/0!</v>
      </c>
      <c r="CS127" s="83"/>
      <c r="CT127" s="83">
        <f t="shared" ref="CT127" ca="1" si="739">OFFSET(CT104,CT121+2,0)</f>
        <v>0</v>
      </c>
      <c r="CU127" s="253" t="e">
        <f t="shared" ref="CU127" ca="1" si="740">IF(CT121=5,"",CT$129/(CT$125-(CT$123+CT$127)/2)*(((CT113-CU113)+(CT114-CU113))/2))</f>
        <v>#DIV/0!</v>
      </c>
      <c r="CV127" s="83"/>
      <c r="CW127" s="83">
        <f t="shared" ref="CW127" ca="1" si="741">OFFSET(CW104,CW121+2,0)</f>
        <v>0</v>
      </c>
      <c r="CX127" s="253" t="e">
        <f t="shared" ref="CX127" ca="1" si="742">IF(CW121=5,"",CW$129/(CW$125-(CW$123+CW$127)/2)*(((CW113-CX113)+(CW114-CX113))/2))</f>
        <v>#DIV/0!</v>
      </c>
      <c r="CY127" s="83"/>
      <c r="CZ127" s="83">
        <f t="shared" ref="CZ127" ca="1" si="743">OFFSET(CZ104,CZ121+2,0)</f>
        <v>0</v>
      </c>
      <c r="DA127" s="253" t="e">
        <f t="shared" ref="DA127" ca="1" si="744">IF(CZ121=5,"",CZ$129/(CZ$125-(CZ$123+CZ$127)/2)*(((CZ113-DA113)+(CZ114-DA113))/2))</f>
        <v>#DIV/0!</v>
      </c>
      <c r="DB127" s="83"/>
      <c r="DC127" s="83">
        <f t="shared" ref="DC127" ca="1" si="745">OFFSET(DC104,DC121+2,0)</f>
        <v>0</v>
      </c>
      <c r="DD127" s="253" t="e">
        <f t="shared" ref="DD127" ca="1" si="746">IF(DC121=5,"",DC$129/(DC$125-(DC$123+DC$127)/2)*(((DC113-DD113)+(DC114-DD113))/2))</f>
        <v>#DIV/0!</v>
      </c>
      <c r="DE127" s="83"/>
      <c r="DF127" s="83">
        <f t="shared" ref="DF127" ca="1" si="747">OFFSET(DF104,DF121+2,0)</f>
        <v>0</v>
      </c>
      <c r="DG127" s="253" t="e">
        <f t="shared" ref="DG127" ca="1" si="748">IF(DF121=5,"",DF$129/(DF$125-(DF$123+DF$127)/2)*(((DF113-DG113)+(DF114-DG113))/2))</f>
        <v>#DIV/0!</v>
      </c>
      <c r="DH127" s="83"/>
      <c r="DI127" s="83">
        <f t="shared" ref="DI127" ca="1" si="749">OFFSET(DI104,DI121+2,0)</f>
        <v>0</v>
      </c>
      <c r="DJ127" s="253" t="e">
        <f t="shared" ref="DJ127" ca="1" si="750">IF(DI121=5,"",DI$129/(DI$125-(DI$123+DI$127)/2)*(((DI113-DJ113)+(DI114-DJ113))/2))</f>
        <v>#DIV/0!</v>
      </c>
      <c r="DK127" s="83"/>
      <c r="DL127" s="83">
        <f t="shared" ref="DL127" ca="1" si="751">OFFSET(DL104,DL121+2,0)</f>
        <v>0</v>
      </c>
      <c r="DM127" s="253" t="e">
        <f t="shared" ref="DM127" ca="1" si="752">IF(DL121=5,"",DL$129/(DL$125-(DL$123+DL$127)/2)*(((DL113-DM113)+(DL114-DM113))/2))</f>
        <v>#DIV/0!</v>
      </c>
      <c r="DN127" s="83"/>
      <c r="DO127" s="83">
        <f t="shared" ref="DO127" ca="1" si="753">OFFSET(DO104,DO121+2,0)</f>
        <v>0</v>
      </c>
      <c r="DP127" s="253" t="e">
        <f t="shared" ref="DP127" ca="1" si="754">IF(DO121=5,"",DO$129/(DO$125-(DO$123+DO$127)/2)*(((DO113-DP113)+(DO114-DP113))/2))</f>
        <v>#DIV/0!</v>
      </c>
      <c r="DQ127" s="83"/>
    </row>
    <row r="128" spans="2:121" ht="18" customHeight="1">
      <c r="B128" s="127" t="s">
        <v>643</v>
      </c>
      <c r="C128" s="253" t="e">
        <f ca="1">IF(B121=5,"",B$129/(B$125-(B$123+B$127)/2)*(((B114-C114)+(B115-C114))/2))</f>
        <v>#DIV/0!</v>
      </c>
      <c r="D128" s="127" t="s">
        <v>644</v>
      </c>
      <c r="E128" s="127" t="s">
        <v>643</v>
      </c>
      <c r="F128" s="253" t="e">
        <f t="shared" ref="F128" ca="1" si="755">IF(E121=5,"",E$129/(E$125-(E$123+E$127)/2)*(((E114-F114)+(E115-F114))/2))</f>
        <v>#DIV/0!</v>
      </c>
      <c r="G128" s="127" t="s">
        <v>644</v>
      </c>
      <c r="H128" s="127" t="s">
        <v>643</v>
      </c>
      <c r="I128" s="253" t="e">
        <f t="shared" ref="I128" ca="1" si="756">IF(H121=5,"",H$129/(H$125-(H$123+H$127)/2)*(((H114-I114)+(H115-I114))/2))</f>
        <v>#DIV/0!</v>
      </c>
      <c r="J128" s="127" t="s">
        <v>644</v>
      </c>
      <c r="K128" s="127" t="s">
        <v>643</v>
      </c>
      <c r="L128" s="253" t="e">
        <f t="shared" ref="L128" ca="1" si="757">IF(K121=5,"",K$129/(K$125-(K$123+K$127)/2)*(((K114-L114)+(K115-L114))/2))</f>
        <v>#DIV/0!</v>
      </c>
      <c r="M128" s="127" t="s">
        <v>644</v>
      </c>
      <c r="N128" s="127" t="s">
        <v>643</v>
      </c>
      <c r="O128" s="253" t="e">
        <f t="shared" ref="O128" ca="1" si="758">IF(N121=5,"",N$129/(N$125-(N$123+N$127)/2)*(((N114-O114)+(N115-O114))/2))</f>
        <v>#DIV/0!</v>
      </c>
      <c r="P128" s="127" t="s">
        <v>644</v>
      </c>
      <c r="Q128" s="127" t="s">
        <v>643</v>
      </c>
      <c r="R128" s="253" t="e">
        <f t="shared" ref="R128" ca="1" si="759">IF(Q121=5,"",Q$129/(Q$125-(Q$123+Q$127)/2)*(((Q114-R114)+(Q115-R114))/2))</f>
        <v>#DIV/0!</v>
      </c>
      <c r="S128" s="127" t="s">
        <v>644</v>
      </c>
      <c r="T128" s="127" t="s">
        <v>643</v>
      </c>
      <c r="U128" s="253" t="e">
        <f t="shared" ref="U128" ca="1" si="760">IF(T121=5,"",T$129/(T$125-(T$123+T$127)/2)*(((T114-U114)+(T115-U114))/2))</f>
        <v>#DIV/0!</v>
      </c>
      <c r="V128" s="127" t="s">
        <v>644</v>
      </c>
      <c r="W128" s="127" t="s">
        <v>643</v>
      </c>
      <c r="X128" s="253" t="e">
        <f t="shared" ref="X128" ca="1" si="761">IF(W121=5,"",W$129/(W$125-(W$123+W$127)/2)*(((W114-X114)+(W115-X114))/2))</f>
        <v>#DIV/0!</v>
      </c>
      <c r="Y128" s="127" t="s">
        <v>644</v>
      </c>
      <c r="Z128" s="127" t="s">
        <v>643</v>
      </c>
      <c r="AA128" s="253" t="e">
        <f t="shared" ref="AA128" ca="1" si="762">IF(Z121=5,"",Z$129/(Z$125-(Z$123+Z$127)/2)*(((Z114-AA114)+(Z115-AA114))/2))</f>
        <v>#DIV/0!</v>
      </c>
      <c r="AB128" s="127" t="s">
        <v>644</v>
      </c>
      <c r="AC128" s="127" t="s">
        <v>643</v>
      </c>
      <c r="AD128" s="253" t="e">
        <f t="shared" ref="AD128" ca="1" si="763">IF(AC121=5,"",AC$129/(AC$125-(AC$123+AC$127)/2)*(((AC114-AD114)+(AC115-AD114))/2))</f>
        <v>#DIV/0!</v>
      </c>
      <c r="AE128" s="127" t="s">
        <v>644</v>
      </c>
      <c r="AF128" s="127" t="s">
        <v>643</v>
      </c>
      <c r="AG128" s="253" t="e">
        <f t="shared" ref="AG128" ca="1" si="764">IF(AF121=5,"",AF$129/(AF$125-(AF$123+AF$127)/2)*(((AF114-AG114)+(AF115-AG114))/2))</f>
        <v>#DIV/0!</v>
      </c>
      <c r="AH128" s="127" t="s">
        <v>644</v>
      </c>
      <c r="AI128" s="127" t="s">
        <v>643</v>
      </c>
      <c r="AJ128" s="253" t="e">
        <f t="shared" ref="AJ128" ca="1" si="765">IF(AI121=5,"",AI$129/(AI$125-(AI$123+AI$127)/2)*(((AI114-AJ114)+(AI115-AJ114))/2))</f>
        <v>#DIV/0!</v>
      </c>
      <c r="AK128" s="127" t="s">
        <v>644</v>
      </c>
      <c r="AL128" s="127" t="s">
        <v>643</v>
      </c>
      <c r="AM128" s="253" t="e">
        <f t="shared" ref="AM128" ca="1" si="766">IF(AL121=5,"",AL$129/(AL$125-(AL$123+AL$127)/2)*(((AL114-AM114)+(AL115-AM114))/2))</f>
        <v>#DIV/0!</v>
      </c>
      <c r="AN128" s="127" t="s">
        <v>644</v>
      </c>
      <c r="AO128" s="127" t="s">
        <v>643</v>
      </c>
      <c r="AP128" s="253" t="e">
        <f t="shared" ref="AP128" ca="1" si="767">IF(AO121=5,"",AO$129/(AO$125-(AO$123+AO$127)/2)*(((AO114-AP114)+(AO115-AP114))/2))</f>
        <v>#DIV/0!</v>
      </c>
      <c r="AQ128" s="127" t="s">
        <v>644</v>
      </c>
      <c r="AR128" s="127" t="s">
        <v>643</v>
      </c>
      <c r="AS128" s="253" t="e">
        <f t="shared" ref="AS128" ca="1" si="768">IF(AR121=5,"",AR$129/(AR$125-(AR$123+AR$127)/2)*(((AR114-AS114)+(AR115-AS114))/2))</f>
        <v>#DIV/0!</v>
      </c>
      <c r="AT128" s="127" t="s">
        <v>644</v>
      </c>
      <c r="AU128" s="127" t="s">
        <v>643</v>
      </c>
      <c r="AV128" s="253" t="e">
        <f t="shared" ref="AV128" ca="1" si="769">IF(AU121=5,"",AU$129/(AU$125-(AU$123+AU$127)/2)*(((AU114-AV114)+(AU115-AV114))/2))</f>
        <v>#DIV/0!</v>
      </c>
      <c r="AW128" s="127" t="s">
        <v>644</v>
      </c>
      <c r="AX128" s="127" t="s">
        <v>643</v>
      </c>
      <c r="AY128" s="253" t="e">
        <f t="shared" ref="AY128" ca="1" si="770">IF(AX121=5,"",AX$129/(AX$125-(AX$123+AX$127)/2)*(((AX114-AY114)+(AX115-AY114))/2))</f>
        <v>#DIV/0!</v>
      </c>
      <c r="AZ128" s="127" t="s">
        <v>644</v>
      </c>
      <c r="BA128" s="127" t="s">
        <v>643</v>
      </c>
      <c r="BB128" s="253" t="e">
        <f t="shared" ref="BB128" ca="1" si="771">IF(BA121=5,"",BA$129/(BA$125-(BA$123+BA$127)/2)*(((BA114-BB114)+(BA115-BB114))/2))</f>
        <v>#DIV/0!</v>
      </c>
      <c r="BC128" s="127" t="s">
        <v>644</v>
      </c>
      <c r="BD128" s="127" t="s">
        <v>643</v>
      </c>
      <c r="BE128" s="253" t="e">
        <f t="shared" ref="BE128" ca="1" si="772">IF(BD121=5,"",BD$129/(BD$125-(BD$123+BD$127)/2)*(((BD114-BE114)+(BD115-BE114))/2))</f>
        <v>#DIV/0!</v>
      </c>
      <c r="BF128" s="127" t="s">
        <v>644</v>
      </c>
      <c r="BG128" s="127" t="s">
        <v>643</v>
      </c>
      <c r="BH128" s="253" t="e">
        <f t="shared" ref="BH128" ca="1" si="773">IF(BG121=5,"",BG$129/(BG$125-(BG$123+BG$127)/2)*(((BG114-BH114)+(BG115-BH114))/2))</f>
        <v>#DIV/0!</v>
      </c>
      <c r="BI128" s="127" t="s">
        <v>644</v>
      </c>
      <c r="BJ128" s="127" t="s">
        <v>643</v>
      </c>
      <c r="BK128" s="253" t="e">
        <f t="shared" ref="BK128" ca="1" si="774">IF(BJ121=5,"",BJ$129/(BJ$125-(BJ$123+BJ$127)/2)*(((BJ114-BK114)+(BJ115-BK114))/2))</f>
        <v>#DIV/0!</v>
      </c>
      <c r="BL128" s="127" t="s">
        <v>644</v>
      </c>
      <c r="BM128" s="127" t="s">
        <v>643</v>
      </c>
      <c r="BN128" s="253" t="e">
        <f t="shared" ref="BN128" ca="1" si="775">IF(BM121=5,"",BM$129/(BM$125-(BM$123+BM$127)/2)*(((BM114-BN114)+(BM115-BN114))/2))</f>
        <v>#DIV/0!</v>
      </c>
      <c r="BO128" s="127" t="s">
        <v>644</v>
      </c>
      <c r="BP128" s="127" t="s">
        <v>643</v>
      </c>
      <c r="BQ128" s="253" t="e">
        <f t="shared" ref="BQ128" ca="1" si="776">IF(BP121=5,"",BP$129/(BP$125-(BP$123+BP$127)/2)*(((BP114-BQ114)+(BP115-BQ114))/2))</f>
        <v>#DIV/0!</v>
      </c>
      <c r="BR128" s="127" t="s">
        <v>644</v>
      </c>
      <c r="BS128" s="127" t="s">
        <v>643</v>
      </c>
      <c r="BT128" s="253" t="e">
        <f t="shared" ref="BT128" ca="1" si="777">IF(BS121=5,"",BS$129/(BS$125-(BS$123+BS$127)/2)*(((BS114-BT114)+(BS115-BT114))/2))</f>
        <v>#DIV/0!</v>
      </c>
      <c r="BU128" s="127" t="s">
        <v>644</v>
      </c>
      <c r="BV128" s="127" t="s">
        <v>643</v>
      </c>
      <c r="BW128" s="253" t="e">
        <f t="shared" ref="BW128" ca="1" si="778">IF(BV121=5,"",BV$129/(BV$125-(BV$123+BV$127)/2)*(((BV114-BW114)+(BV115-BW114))/2))</f>
        <v>#DIV/0!</v>
      </c>
      <c r="BX128" s="127" t="s">
        <v>644</v>
      </c>
      <c r="BY128" s="127" t="s">
        <v>643</v>
      </c>
      <c r="BZ128" s="253" t="e">
        <f t="shared" ref="BZ128" ca="1" si="779">IF(BY121=5,"",BY$129/(BY$125-(BY$123+BY$127)/2)*(((BY114-BZ114)+(BY115-BZ114))/2))</f>
        <v>#DIV/0!</v>
      </c>
      <c r="CA128" s="127" t="s">
        <v>644</v>
      </c>
      <c r="CB128" s="127" t="s">
        <v>643</v>
      </c>
      <c r="CC128" s="253" t="e">
        <f t="shared" ref="CC128" ca="1" si="780">IF(CB121=5,"",CB$129/(CB$125-(CB$123+CB$127)/2)*(((CB114-CC114)+(CB115-CC114))/2))</f>
        <v>#DIV/0!</v>
      </c>
      <c r="CD128" s="127" t="s">
        <v>644</v>
      </c>
      <c r="CE128" s="127" t="s">
        <v>643</v>
      </c>
      <c r="CF128" s="253" t="e">
        <f t="shared" ref="CF128" ca="1" si="781">IF(CE121=5,"",CE$129/(CE$125-(CE$123+CE$127)/2)*(((CE114-CF114)+(CE115-CF114))/2))</f>
        <v>#DIV/0!</v>
      </c>
      <c r="CG128" s="127" t="s">
        <v>644</v>
      </c>
      <c r="CH128" s="127" t="s">
        <v>643</v>
      </c>
      <c r="CI128" s="253" t="e">
        <f t="shared" ref="CI128" ca="1" si="782">IF(CH121=5,"",CH$129/(CH$125-(CH$123+CH$127)/2)*(((CH114-CI114)+(CH115-CI114))/2))</f>
        <v>#DIV/0!</v>
      </c>
      <c r="CJ128" s="127" t="s">
        <v>644</v>
      </c>
      <c r="CK128" s="127" t="s">
        <v>643</v>
      </c>
      <c r="CL128" s="253" t="e">
        <f t="shared" ref="CL128" ca="1" si="783">IF(CK121=5,"",CK$129/(CK$125-(CK$123+CK$127)/2)*(((CK114-CL114)+(CK115-CL114))/2))</f>
        <v>#DIV/0!</v>
      </c>
      <c r="CM128" s="127" t="s">
        <v>644</v>
      </c>
      <c r="CN128" s="127" t="s">
        <v>643</v>
      </c>
      <c r="CO128" s="253" t="e">
        <f t="shared" ref="CO128" ca="1" si="784">IF(CN121=5,"",CN$129/(CN$125-(CN$123+CN$127)/2)*(((CN114-CO114)+(CN115-CO114))/2))</f>
        <v>#DIV/0!</v>
      </c>
      <c r="CP128" s="127" t="s">
        <v>644</v>
      </c>
      <c r="CQ128" s="127" t="s">
        <v>643</v>
      </c>
      <c r="CR128" s="253" t="e">
        <f t="shared" ref="CR128" ca="1" si="785">IF(CQ121=5,"",CQ$129/(CQ$125-(CQ$123+CQ$127)/2)*(((CQ114-CR114)+(CQ115-CR114))/2))</f>
        <v>#DIV/0!</v>
      </c>
      <c r="CS128" s="127" t="s">
        <v>644</v>
      </c>
      <c r="CT128" s="127" t="s">
        <v>643</v>
      </c>
      <c r="CU128" s="253" t="e">
        <f t="shared" ref="CU128" ca="1" si="786">IF(CT121=5,"",CT$129/(CT$125-(CT$123+CT$127)/2)*(((CT114-CU114)+(CT115-CU114))/2))</f>
        <v>#DIV/0!</v>
      </c>
      <c r="CV128" s="127" t="s">
        <v>644</v>
      </c>
      <c r="CW128" s="127" t="s">
        <v>643</v>
      </c>
      <c r="CX128" s="253" t="e">
        <f t="shared" ref="CX128" ca="1" si="787">IF(CW121=5,"",CW$129/(CW$125-(CW$123+CW$127)/2)*(((CW114-CX114)+(CW115-CX114))/2))</f>
        <v>#DIV/0!</v>
      </c>
      <c r="CY128" s="127" t="s">
        <v>644</v>
      </c>
      <c r="CZ128" s="127" t="s">
        <v>643</v>
      </c>
      <c r="DA128" s="253" t="e">
        <f t="shared" ref="DA128" ca="1" si="788">IF(CZ121=5,"",CZ$129/(CZ$125-(CZ$123+CZ$127)/2)*(((CZ114-DA114)+(CZ115-DA114))/2))</f>
        <v>#DIV/0!</v>
      </c>
      <c r="DB128" s="127" t="s">
        <v>644</v>
      </c>
      <c r="DC128" s="127" t="s">
        <v>643</v>
      </c>
      <c r="DD128" s="253" t="e">
        <f t="shared" ref="DD128" ca="1" si="789">IF(DC121=5,"",DC$129/(DC$125-(DC$123+DC$127)/2)*(((DC114-DD114)+(DC115-DD114))/2))</f>
        <v>#DIV/0!</v>
      </c>
      <c r="DE128" s="127" t="s">
        <v>644</v>
      </c>
      <c r="DF128" s="127" t="s">
        <v>643</v>
      </c>
      <c r="DG128" s="253" t="e">
        <f t="shared" ref="DG128" ca="1" si="790">IF(DF121=5,"",DF$129/(DF$125-(DF$123+DF$127)/2)*(((DF114-DG114)+(DF115-DG114))/2))</f>
        <v>#DIV/0!</v>
      </c>
      <c r="DH128" s="127" t="s">
        <v>644</v>
      </c>
      <c r="DI128" s="127" t="s">
        <v>643</v>
      </c>
      <c r="DJ128" s="253" t="e">
        <f t="shared" ref="DJ128" ca="1" si="791">IF(DI121=5,"",DI$129/(DI$125-(DI$123+DI$127)/2)*(((DI114-DJ114)+(DI115-DJ114))/2))</f>
        <v>#DIV/0!</v>
      </c>
      <c r="DK128" s="127" t="s">
        <v>644</v>
      </c>
      <c r="DL128" s="127" t="s">
        <v>643</v>
      </c>
      <c r="DM128" s="253" t="e">
        <f t="shared" ref="DM128" ca="1" si="792">IF(DL121=5,"",DL$129/(DL$125-(DL$123+DL$127)/2)*(((DL114-DM114)+(DL115-DM114))/2))</f>
        <v>#DIV/0!</v>
      </c>
      <c r="DN128" s="127" t="s">
        <v>644</v>
      </c>
      <c r="DO128" s="127" t="s">
        <v>643</v>
      </c>
      <c r="DP128" s="253" t="e">
        <f t="shared" ref="DP128" ca="1" si="793">IF(DO121=5,"",DO$129/(DO$125-(DO$123+DO$127)/2)*(((DO114-DP114)+(DO115-DP114))/2))</f>
        <v>#DIV/0!</v>
      </c>
      <c r="DQ128" s="127" t="s">
        <v>644</v>
      </c>
    </row>
    <row r="129" spans="1:121" ht="18" customHeight="1">
      <c r="B129" s="83">
        <f ca="1">OFFSET($T17,B119,0)</f>
        <v>0</v>
      </c>
      <c r="C129" s="130" t="e">
        <f ca="1">IF(B121=5,AVERAGE(C119:C123),AVERAGE(C119:C128))</f>
        <v>#DIV/0!</v>
      </c>
      <c r="D129" s="135" t="e">
        <f ca="1">IF(B121=5,STDEV(C119:C123),STDEV(C119:C128))</f>
        <v>#DIV/0!</v>
      </c>
      <c r="E129" s="83">
        <f ca="1">OFFSET($T17,E119,0)</f>
        <v>0</v>
      </c>
      <c r="F129" s="130" t="e">
        <f t="shared" ref="F129" ca="1" si="794">IF(E121=5,AVERAGE(F119:F123),AVERAGE(F119:F128))</f>
        <v>#DIV/0!</v>
      </c>
      <c r="G129" s="135" t="e">
        <f t="shared" ref="G129" ca="1" si="795">IF(E121=5,STDEV(F119:F123),STDEV(F119:F128))</f>
        <v>#DIV/0!</v>
      </c>
      <c r="H129" s="83">
        <f ca="1">OFFSET($T17,H119,0)</f>
        <v>0</v>
      </c>
      <c r="I129" s="130" t="e">
        <f t="shared" ref="I129" ca="1" si="796">IF(H121=5,AVERAGE(I119:I123),AVERAGE(I119:I128))</f>
        <v>#DIV/0!</v>
      </c>
      <c r="J129" s="135" t="e">
        <f t="shared" ref="J129" ca="1" si="797">IF(H121=5,STDEV(I119:I123),STDEV(I119:I128))</f>
        <v>#DIV/0!</v>
      </c>
      <c r="K129" s="83">
        <f ca="1">OFFSET($T17,K119,0)</f>
        <v>0</v>
      </c>
      <c r="L129" s="130" t="e">
        <f t="shared" ref="L129" ca="1" si="798">IF(K121=5,AVERAGE(L119:L123),AVERAGE(L119:L128))</f>
        <v>#DIV/0!</v>
      </c>
      <c r="M129" s="135" t="e">
        <f t="shared" ref="M129" ca="1" si="799">IF(K121=5,STDEV(L119:L123),STDEV(L119:L128))</f>
        <v>#DIV/0!</v>
      </c>
      <c r="N129" s="83">
        <f ca="1">OFFSET($T17,N119,0)</f>
        <v>0</v>
      </c>
      <c r="O129" s="130" t="e">
        <f t="shared" ref="O129" ca="1" si="800">IF(N121=5,AVERAGE(O119:O123),AVERAGE(O119:O128))</f>
        <v>#DIV/0!</v>
      </c>
      <c r="P129" s="135" t="e">
        <f t="shared" ref="P129" ca="1" si="801">IF(N121=5,STDEV(O119:O123),STDEV(O119:O128))</f>
        <v>#DIV/0!</v>
      </c>
      <c r="Q129" s="83">
        <f ca="1">OFFSET($T17,Q119,0)</f>
        <v>0</v>
      </c>
      <c r="R129" s="130" t="e">
        <f t="shared" ref="R129" ca="1" si="802">IF(Q121=5,AVERAGE(R119:R123),AVERAGE(R119:R128))</f>
        <v>#DIV/0!</v>
      </c>
      <c r="S129" s="135" t="e">
        <f t="shared" ref="S129" ca="1" si="803">IF(Q121=5,STDEV(R119:R123),STDEV(R119:R128))</f>
        <v>#DIV/0!</v>
      </c>
      <c r="T129" s="83">
        <f ca="1">OFFSET($T17,T119,0)</f>
        <v>0</v>
      </c>
      <c r="U129" s="130" t="e">
        <f t="shared" ref="U129" ca="1" si="804">IF(T121=5,AVERAGE(U119:U123),AVERAGE(U119:U128))</f>
        <v>#DIV/0!</v>
      </c>
      <c r="V129" s="135" t="e">
        <f t="shared" ref="V129" ca="1" si="805">IF(T121=5,STDEV(U119:U123),STDEV(U119:U128))</f>
        <v>#DIV/0!</v>
      </c>
      <c r="W129" s="83">
        <f ca="1">OFFSET($T17,W119,0)</f>
        <v>0</v>
      </c>
      <c r="X129" s="130" t="e">
        <f t="shared" ref="X129" ca="1" si="806">IF(W121=5,AVERAGE(X119:X123),AVERAGE(X119:X128))</f>
        <v>#DIV/0!</v>
      </c>
      <c r="Y129" s="135" t="e">
        <f t="shared" ref="Y129" ca="1" si="807">IF(W121=5,STDEV(X119:X123),STDEV(X119:X128))</f>
        <v>#DIV/0!</v>
      </c>
      <c r="Z129" s="83">
        <f ca="1">OFFSET($T17,Z119,0)</f>
        <v>0</v>
      </c>
      <c r="AA129" s="130" t="e">
        <f t="shared" ref="AA129" ca="1" si="808">IF(Z121=5,AVERAGE(AA119:AA123),AVERAGE(AA119:AA128))</f>
        <v>#DIV/0!</v>
      </c>
      <c r="AB129" s="135" t="e">
        <f t="shared" ref="AB129" ca="1" si="809">IF(Z121=5,STDEV(AA119:AA123),STDEV(AA119:AA128))</f>
        <v>#DIV/0!</v>
      </c>
      <c r="AC129" s="83">
        <f ca="1">OFFSET($T17,AC119,0)</f>
        <v>0</v>
      </c>
      <c r="AD129" s="130" t="e">
        <f t="shared" ref="AD129" ca="1" si="810">IF(AC121=5,AVERAGE(AD119:AD123),AVERAGE(AD119:AD128))</f>
        <v>#DIV/0!</v>
      </c>
      <c r="AE129" s="135" t="e">
        <f t="shared" ref="AE129" ca="1" si="811">IF(AC121=5,STDEV(AD119:AD123),STDEV(AD119:AD128))</f>
        <v>#DIV/0!</v>
      </c>
      <c r="AF129" s="83">
        <f ca="1">OFFSET($T17,AF119,0)</f>
        <v>0</v>
      </c>
      <c r="AG129" s="130" t="e">
        <f t="shared" ref="AG129" ca="1" si="812">IF(AF121=5,AVERAGE(AG119:AG123),AVERAGE(AG119:AG128))</f>
        <v>#DIV/0!</v>
      </c>
      <c r="AH129" s="135" t="e">
        <f t="shared" ref="AH129" ca="1" si="813">IF(AF121=5,STDEV(AG119:AG123),STDEV(AG119:AG128))</f>
        <v>#DIV/0!</v>
      </c>
      <c r="AI129" s="83">
        <f ca="1">OFFSET($T17,AI119,0)</f>
        <v>0</v>
      </c>
      <c r="AJ129" s="130" t="e">
        <f t="shared" ref="AJ129" ca="1" si="814">IF(AI121=5,AVERAGE(AJ119:AJ123),AVERAGE(AJ119:AJ128))</f>
        <v>#DIV/0!</v>
      </c>
      <c r="AK129" s="135" t="e">
        <f t="shared" ref="AK129" ca="1" si="815">IF(AI121=5,STDEV(AJ119:AJ123),STDEV(AJ119:AJ128))</f>
        <v>#DIV/0!</v>
      </c>
      <c r="AL129" s="83">
        <f ca="1">OFFSET($T17,AL119,0)</f>
        <v>0</v>
      </c>
      <c r="AM129" s="130" t="e">
        <f t="shared" ref="AM129" ca="1" si="816">IF(AL121=5,AVERAGE(AM119:AM123),AVERAGE(AM119:AM128))</f>
        <v>#DIV/0!</v>
      </c>
      <c r="AN129" s="135" t="e">
        <f t="shared" ref="AN129" ca="1" si="817">IF(AL121=5,STDEV(AM119:AM123),STDEV(AM119:AM128))</f>
        <v>#DIV/0!</v>
      </c>
      <c r="AO129" s="83">
        <f ca="1">OFFSET($T17,AO119,0)</f>
        <v>0</v>
      </c>
      <c r="AP129" s="130" t="e">
        <f t="shared" ref="AP129" ca="1" si="818">IF(AO121=5,AVERAGE(AP119:AP123),AVERAGE(AP119:AP128))</f>
        <v>#DIV/0!</v>
      </c>
      <c r="AQ129" s="135" t="e">
        <f t="shared" ref="AQ129" ca="1" si="819">IF(AO121=5,STDEV(AP119:AP123),STDEV(AP119:AP128))</f>
        <v>#DIV/0!</v>
      </c>
      <c r="AR129" s="83">
        <f ca="1">OFFSET($T17,AR119,0)</f>
        <v>0</v>
      </c>
      <c r="AS129" s="130" t="e">
        <f t="shared" ref="AS129" ca="1" si="820">IF(AR121=5,AVERAGE(AS119:AS123),AVERAGE(AS119:AS128))</f>
        <v>#DIV/0!</v>
      </c>
      <c r="AT129" s="135" t="e">
        <f t="shared" ref="AT129" ca="1" si="821">IF(AR121=5,STDEV(AS119:AS123),STDEV(AS119:AS128))</f>
        <v>#DIV/0!</v>
      </c>
      <c r="AU129" s="83">
        <f ca="1">OFFSET($T17,AU119,0)</f>
        <v>0</v>
      </c>
      <c r="AV129" s="130" t="e">
        <f t="shared" ref="AV129" ca="1" si="822">IF(AU121=5,AVERAGE(AV119:AV123),AVERAGE(AV119:AV128))</f>
        <v>#DIV/0!</v>
      </c>
      <c r="AW129" s="135" t="e">
        <f t="shared" ref="AW129" ca="1" si="823">IF(AU121=5,STDEV(AV119:AV123),STDEV(AV119:AV128))</f>
        <v>#DIV/0!</v>
      </c>
      <c r="AX129" s="83">
        <f ca="1">OFFSET($T17,AX119,0)</f>
        <v>0</v>
      </c>
      <c r="AY129" s="130" t="e">
        <f t="shared" ref="AY129" ca="1" si="824">IF(AX121=5,AVERAGE(AY119:AY123),AVERAGE(AY119:AY128))</f>
        <v>#DIV/0!</v>
      </c>
      <c r="AZ129" s="135" t="e">
        <f t="shared" ref="AZ129" ca="1" si="825">IF(AX121=5,STDEV(AY119:AY123),STDEV(AY119:AY128))</f>
        <v>#DIV/0!</v>
      </c>
      <c r="BA129" s="83">
        <f ca="1">OFFSET($T17,BA119,0)</f>
        <v>0</v>
      </c>
      <c r="BB129" s="130" t="e">
        <f t="shared" ref="BB129" ca="1" si="826">IF(BA121=5,AVERAGE(BB119:BB123),AVERAGE(BB119:BB128))</f>
        <v>#DIV/0!</v>
      </c>
      <c r="BC129" s="135" t="e">
        <f t="shared" ref="BC129" ca="1" si="827">IF(BA121=5,STDEV(BB119:BB123),STDEV(BB119:BB128))</f>
        <v>#DIV/0!</v>
      </c>
      <c r="BD129" s="83">
        <f ca="1">OFFSET($T17,BD119,0)</f>
        <v>0</v>
      </c>
      <c r="BE129" s="130" t="e">
        <f t="shared" ref="BE129" ca="1" si="828">IF(BD121=5,AVERAGE(BE119:BE123),AVERAGE(BE119:BE128))</f>
        <v>#DIV/0!</v>
      </c>
      <c r="BF129" s="135" t="e">
        <f t="shared" ref="BF129" ca="1" si="829">IF(BD121=5,STDEV(BE119:BE123),STDEV(BE119:BE128))</f>
        <v>#DIV/0!</v>
      </c>
      <c r="BG129" s="83">
        <f ca="1">OFFSET($T17,BG119,0)</f>
        <v>0</v>
      </c>
      <c r="BH129" s="130" t="e">
        <f t="shared" ref="BH129" ca="1" si="830">IF(BG121=5,AVERAGE(BH119:BH123),AVERAGE(BH119:BH128))</f>
        <v>#DIV/0!</v>
      </c>
      <c r="BI129" s="135" t="e">
        <f t="shared" ref="BI129" ca="1" si="831">IF(BG121=5,STDEV(BH119:BH123),STDEV(BH119:BH128))</f>
        <v>#DIV/0!</v>
      </c>
      <c r="BJ129" s="83">
        <f ca="1">OFFSET($T17,BJ119,0)</f>
        <v>0</v>
      </c>
      <c r="BK129" s="130" t="e">
        <f t="shared" ref="BK129" ca="1" si="832">IF(BJ121=5,AVERAGE(BK119:BK123),AVERAGE(BK119:BK128))</f>
        <v>#DIV/0!</v>
      </c>
      <c r="BL129" s="135" t="e">
        <f t="shared" ref="BL129" ca="1" si="833">IF(BJ121=5,STDEV(BK119:BK123),STDEV(BK119:BK128))</f>
        <v>#DIV/0!</v>
      </c>
      <c r="BM129" s="83">
        <f ca="1">OFFSET($T17,BM119,0)</f>
        <v>0</v>
      </c>
      <c r="BN129" s="130" t="e">
        <f t="shared" ref="BN129" ca="1" si="834">IF(BM121=5,AVERAGE(BN119:BN123),AVERAGE(BN119:BN128))</f>
        <v>#DIV/0!</v>
      </c>
      <c r="BO129" s="135" t="e">
        <f t="shared" ref="BO129" ca="1" si="835">IF(BM121=5,STDEV(BN119:BN123),STDEV(BN119:BN128))</f>
        <v>#DIV/0!</v>
      </c>
      <c r="BP129" s="83">
        <f ca="1">OFFSET($T17,BP119,0)</f>
        <v>0</v>
      </c>
      <c r="BQ129" s="130" t="e">
        <f t="shared" ref="BQ129" ca="1" si="836">IF(BP121=5,AVERAGE(BQ119:BQ123),AVERAGE(BQ119:BQ128))</f>
        <v>#DIV/0!</v>
      </c>
      <c r="BR129" s="135" t="e">
        <f t="shared" ref="BR129" ca="1" si="837">IF(BP121=5,STDEV(BQ119:BQ123),STDEV(BQ119:BQ128))</f>
        <v>#DIV/0!</v>
      </c>
      <c r="BS129" s="83">
        <f ca="1">OFFSET($T17,BS119,0)</f>
        <v>0</v>
      </c>
      <c r="BT129" s="130" t="e">
        <f t="shared" ref="BT129" ca="1" si="838">IF(BS121=5,AVERAGE(BT119:BT123),AVERAGE(BT119:BT128))</f>
        <v>#DIV/0!</v>
      </c>
      <c r="BU129" s="135" t="e">
        <f t="shared" ref="BU129" ca="1" si="839">IF(BS121=5,STDEV(BT119:BT123),STDEV(BT119:BT128))</f>
        <v>#DIV/0!</v>
      </c>
      <c r="BV129" s="83">
        <f ca="1">OFFSET($T17,BV119,0)</f>
        <v>0</v>
      </c>
      <c r="BW129" s="130" t="e">
        <f t="shared" ref="BW129" ca="1" si="840">IF(BV121=5,AVERAGE(BW119:BW123),AVERAGE(BW119:BW128))</f>
        <v>#DIV/0!</v>
      </c>
      <c r="BX129" s="135" t="e">
        <f t="shared" ref="BX129" ca="1" si="841">IF(BV121=5,STDEV(BW119:BW123),STDEV(BW119:BW128))</f>
        <v>#DIV/0!</v>
      </c>
      <c r="BY129" s="83">
        <f ca="1">OFFSET($T17,BY119,0)</f>
        <v>0</v>
      </c>
      <c r="BZ129" s="130" t="e">
        <f t="shared" ref="BZ129" ca="1" si="842">IF(BY121=5,AVERAGE(BZ119:BZ123),AVERAGE(BZ119:BZ128))</f>
        <v>#DIV/0!</v>
      </c>
      <c r="CA129" s="135" t="e">
        <f t="shared" ref="CA129" ca="1" si="843">IF(BY121=5,STDEV(BZ119:BZ123),STDEV(BZ119:BZ128))</f>
        <v>#DIV/0!</v>
      </c>
      <c r="CB129" s="83">
        <f ca="1">OFFSET($T17,CB119,0)</f>
        <v>0</v>
      </c>
      <c r="CC129" s="130" t="e">
        <f t="shared" ref="CC129" ca="1" si="844">IF(CB121=5,AVERAGE(CC119:CC123),AVERAGE(CC119:CC128))</f>
        <v>#DIV/0!</v>
      </c>
      <c r="CD129" s="135" t="e">
        <f t="shared" ref="CD129" ca="1" si="845">IF(CB121=5,STDEV(CC119:CC123),STDEV(CC119:CC128))</f>
        <v>#DIV/0!</v>
      </c>
      <c r="CE129" s="83">
        <f ca="1">OFFSET($T17,CE119,0)</f>
        <v>0</v>
      </c>
      <c r="CF129" s="130" t="e">
        <f t="shared" ref="CF129" ca="1" si="846">IF(CE121=5,AVERAGE(CF119:CF123),AVERAGE(CF119:CF128))</f>
        <v>#DIV/0!</v>
      </c>
      <c r="CG129" s="135" t="e">
        <f t="shared" ref="CG129" ca="1" si="847">IF(CE121=5,STDEV(CF119:CF123),STDEV(CF119:CF128))</f>
        <v>#DIV/0!</v>
      </c>
      <c r="CH129" s="83">
        <f ca="1">OFFSET($T17,CH119,0)</f>
        <v>0</v>
      </c>
      <c r="CI129" s="130" t="e">
        <f t="shared" ref="CI129" ca="1" si="848">IF(CH121=5,AVERAGE(CI119:CI123),AVERAGE(CI119:CI128))</f>
        <v>#DIV/0!</v>
      </c>
      <c r="CJ129" s="135" t="e">
        <f t="shared" ref="CJ129" ca="1" si="849">IF(CH121=5,STDEV(CI119:CI123),STDEV(CI119:CI128))</f>
        <v>#DIV/0!</v>
      </c>
      <c r="CK129" s="83">
        <f ca="1">OFFSET($T17,CK119,0)</f>
        <v>0</v>
      </c>
      <c r="CL129" s="130" t="e">
        <f t="shared" ref="CL129" ca="1" si="850">IF(CK121=5,AVERAGE(CL119:CL123),AVERAGE(CL119:CL128))</f>
        <v>#DIV/0!</v>
      </c>
      <c r="CM129" s="135" t="e">
        <f t="shared" ref="CM129" ca="1" si="851">IF(CK121=5,STDEV(CL119:CL123),STDEV(CL119:CL128))</f>
        <v>#DIV/0!</v>
      </c>
      <c r="CN129" s="83">
        <f ca="1">OFFSET($T17,CN119,0)</f>
        <v>0</v>
      </c>
      <c r="CO129" s="130" t="e">
        <f t="shared" ref="CO129" ca="1" si="852">IF(CN121=5,AVERAGE(CO119:CO123),AVERAGE(CO119:CO128))</f>
        <v>#DIV/0!</v>
      </c>
      <c r="CP129" s="135" t="e">
        <f t="shared" ref="CP129" ca="1" si="853">IF(CN121=5,STDEV(CO119:CO123),STDEV(CO119:CO128))</f>
        <v>#DIV/0!</v>
      </c>
      <c r="CQ129" s="83">
        <f ca="1">OFFSET($T17,CQ119,0)</f>
        <v>0</v>
      </c>
      <c r="CR129" s="130" t="e">
        <f t="shared" ref="CR129" ca="1" si="854">IF(CQ121=5,AVERAGE(CR119:CR123),AVERAGE(CR119:CR128))</f>
        <v>#DIV/0!</v>
      </c>
      <c r="CS129" s="135" t="e">
        <f t="shared" ref="CS129" ca="1" si="855">IF(CQ121=5,STDEV(CR119:CR123),STDEV(CR119:CR128))</f>
        <v>#DIV/0!</v>
      </c>
      <c r="CT129" s="83">
        <f ca="1">OFFSET($T17,CT119,0)</f>
        <v>0</v>
      </c>
      <c r="CU129" s="130" t="e">
        <f t="shared" ref="CU129" ca="1" si="856">IF(CT121=5,AVERAGE(CU119:CU123),AVERAGE(CU119:CU128))</f>
        <v>#DIV/0!</v>
      </c>
      <c r="CV129" s="135" t="e">
        <f t="shared" ref="CV129" ca="1" si="857">IF(CT121=5,STDEV(CU119:CU123),STDEV(CU119:CU128))</f>
        <v>#DIV/0!</v>
      </c>
      <c r="CW129" s="83">
        <f ca="1">OFFSET($T17,CW119,0)</f>
        <v>0</v>
      </c>
      <c r="CX129" s="130" t="e">
        <f t="shared" ref="CX129" ca="1" si="858">IF(CW121=5,AVERAGE(CX119:CX123),AVERAGE(CX119:CX128))</f>
        <v>#DIV/0!</v>
      </c>
      <c r="CY129" s="135" t="e">
        <f t="shared" ref="CY129" ca="1" si="859">IF(CW121=5,STDEV(CX119:CX123),STDEV(CX119:CX128))</f>
        <v>#DIV/0!</v>
      </c>
      <c r="CZ129" s="83">
        <f ca="1">OFFSET($T17,CZ119,0)</f>
        <v>0</v>
      </c>
      <c r="DA129" s="130" t="e">
        <f t="shared" ref="DA129" ca="1" si="860">IF(CZ121=5,AVERAGE(DA119:DA123),AVERAGE(DA119:DA128))</f>
        <v>#DIV/0!</v>
      </c>
      <c r="DB129" s="135" t="e">
        <f t="shared" ref="DB129" ca="1" si="861">IF(CZ121=5,STDEV(DA119:DA123),STDEV(DA119:DA128))</f>
        <v>#DIV/0!</v>
      </c>
      <c r="DC129" s="83">
        <f ca="1">OFFSET($T17,DC119,0)</f>
        <v>0</v>
      </c>
      <c r="DD129" s="130" t="e">
        <f t="shared" ref="DD129" ca="1" si="862">IF(DC121=5,AVERAGE(DD119:DD123),AVERAGE(DD119:DD128))</f>
        <v>#DIV/0!</v>
      </c>
      <c r="DE129" s="135" t="e">
        <f t="shared" ref="DE129" ca="1" si="863">IF(DC121=5,STDEV(DD119:DD123),STDEV(DD119:DD128))</f>
        <v>#DIV/0!</v>
      </c>
      <c r="DF129" s="83">
        <f ca="1">OFFSET($T17,DF119,0)</f>
        <v>0</v>
      </c>
      <c r="DG129" s="130" t="e">
        <f t="shared" ref="DG129" ca="1" si="864">IF(DF121=5,AVERAGE(DG119:DG123),AVERAGE(DG119:DG128))</f>
        <v>#DIV/0!</v>
      </c>
      <c r="DH129" s="135" t="e">
        <f t="shared" ref="DH129" ca="1" si="865">IF(DF121=5,STDEV(DG119:DG123),STDEV(DG119:DG128))</f>
        <v>#DIV/0!</v>
      </c>
      <c r="DI129" s="83">
        <f ca="1">OFFSET($T17,DI119,0)</f>
        <v>0</v>
      </c>
      <c r="DJ129" s="130" t="e">
        <f t="shared" ref="DJ129" ca="1" si="866">IF(DI121=5,AVERAGE(DJ119:DJ123),AVERAGE(DJ119:DJ128))</f>
        <v>#DIV/0!</v>
      </c>
      <c r="DK129" s="135" t="e">
        <f t="shared" ref="DK129" ca="1" si="867">IF(DI121=5,STDEV(DJ119:DJ123),STDEV(DJ119:DJ128))</f>
        <v>#DIV/0!</v>
      </c>
      <c r="DL129" s="83">
        <f ca="1">OFFSET($T17,DL119,0)</f>
        <v>0</v>
      </c>
      <c r="DM129" s="130" t="e">
        <f t="shared" ref="DM129" ca="1" si="868">IF(DL121=5,AVERAGE(DM119:DM123),AVERAGE(DM119:DM128))</f>
        <v>#DIV/0!</v>
      </c>
      <c r="DN129" s="135" t="e">
        <f t="shared" ref="DN129" ca="1" si="869">IF(DL121=5,STDEV(DM119:DM123),STDEV(DM119:DM128))</f>
        <v>#DIV/0!</v>
      </c>
      <c r="DO129" s="83">
        <f ca="1">OFFSET($T17,DO119,0)</f>
        <v>0</v>
      </c>
      <c r="DP129" s="130" t="e">
        <f t="shared" ref="DP129" ca="1" si="870">IF(DO121=5,AVERAGE(DP119:DP123),AVERAGE(DP119:DP128))</f>
        <v>#DIV/0!</v>
      </c>
      <c r="DQ129" s="135" t="e">
        <f t="shared" ref="DQ129" ca="1" si="871">IF(DO121=5,STDEV(DP119:DP123),STDEV(DP119:DP128))</f>
        <v>#DIV/0!</v>
      </c>
    </row>
    <row r="132" spans="1:121" ht="18" customHeight="1">
      <c r="A132" s="47" t="s">
        <v>617</v>
      </c>
      <c r="AB132" s="46"/>
      <c r="AC132" s="109"/>
    </row>
    <row r="133" spans="1:121" ht="18" customHeight="1">
      <c r="B133" s="568" t="s">
        <v>618</v>
      </c>
      <c r="C133" s="569"/>
      <c r="D133" s="568" t="s">
        <v>213</v>
      </c>
      <c r="E133" s="569"/>
      <c r="F133" s="131" t="s">
        <v>619</v>
      </c>
      <c r="G133" s="131" t="s">
        <v>620</v>
      </c>
      <c r="I133" s="254" t="s">
        <v>621</v>
      </c>
      <c r="J133" s="131" t="s">
        <v>622</v>
      </c>
      <c r="K133" s="254" t="s">
        <v>623</v>
      </c>
      <c r="L133" s="131" t="s">
        <v>619</v>
      </c>
      <c r="M133" s="131" t="s">
        <v>624</v>
      </c>
      <c r="Z133" s="109"/>
      <c r="AB133" s="46"/>
    </row>
    <row r="134" spans="1:121" ht="18" customHeight="1">
      <c r="B134" s="255" t="s">
        <v>625</v>
      </c>
      <c r="C134" s="256" t="s">
        <v>626</v>
      </c>
      <c r="D134" s="255">
        <v>1</v>
      </c>
      <c r="E134" s="133" t="s">
        <v>627</v>
      </c>
      <c r="F134" s="134">
        <v>7600</v>
      </c>
      <c r="G134" s="577" t="s">
        <v>628</v>
      </c>
      <c r="I134" s="257">
        <f t="shared" ref="I134:I173" si="872">D18/1000</f>
        <v>0</v>
      </c>
      <c r="J134" s="131" t="b">
        <f t="shared" ref="J134:J173" si="873">AA18</f>
        <v>0</v>
      </c>
      <c r="K134" s="257">
        <f t="shared" ref="K134:K173" si="874">H18</f>
        <v>0</v>
      </c>
      <c r="L134" s="134">
        <f ca="1">IF(J134=TRUE,OFFSET(F$133,IF(K134="등급외",1,MATCH(LEFT(K134,1),B$134:B$144,0))+COUNTIF(D$134:D$137,"&lt;="&amp;I134),0),0)</f>
        <v>0</v>
      </c>
      <c r="M134" s="258">
        <f ca="1">SUM(L134:L173)</f>
        <v>0</v>
      </c>
      <c r="Z134" s="109"/>
      <c r="AB134" s="46"/>
    </row>
    <row r="135" spans="1:121" ht="18" customHeight="1">
      <c r="B135" s="255" t="s">
        <v>625</v>
      </c>
      <c r="C135" s="256" t="s">
        <v>626</v>
      </c>
      <c r="D135" s="132">
        <v>10</v>
      </c>
      <c r="E135" s="133" t="s">
        <v>627</v>
      </c>
      <c r="F135" s="134">
        <v>13400</v>
      </c>
      <c r="G135" s="578"/>
      <c r="I135" s="257">
        <f t="shared" si="872"/>
        <v>0</v>
      </c>
      <c r="J135" s="131" t="b">
        <f t="shared" si="873"/>
        <v>0</v>
      </c>
      <c r="K135" s="257">
        <f t="shared" si="874"/>
        <v>0</v>
      </c>
      <c r="L135" s="134">
        <f t="shared" ref="L135:L173" ca="1" si="875">IF(J135=TRUE,OFFSET(F$133,IF(K135="등급외",1,MATCH(LEFT(K135,1),B$134:B$144,0))+COUNTIF(D$134:D$137,"&lt;="&amp;I135),0),0)</f>
        <v>0</v>
      </c>
      <c r="Z135" s="109"/>
      <c r="AB135" s="46"/>
    </row>
    <row r="136" spans="1:121" ht="18" customHeight="1">
      <c r="B136" s="255" t="s">
        <v>625</v>
      </c>
      <c r="C136" s="256" t="s">
        <v>626</v>
      </c>
      <c r="D136" s="132">
        <v>50</v>
      </c>
      <c r="E136" s="133" t="s">
        <v>627</v>
      </c>
      <c r="F136" s="134">
        <v>20400</v>
      </c>
      <c r="G136" s="578"/>
      <c r="I136" s="257">
        <f t="shared" si="872"/>
        <v>0</v>
      </c>
      <c r="J136" s="131" t="b">
        <f t="shared" si="873"/>
        <v>0</v>
      </c>
      <c r="K136" s="257">
        <f t="shared" si="874"/>
        <v>0</v>
      </c>
      <c r="L136" s="134">
        <f t="shared" ca="1" si="875"/>
        <v>0</v>
      </c>
      <c r="Z136" s="109"/>
      <c r="AB136" s="46"/>
    </row>
    <row r="137" spans="1:121" ht="18" customHeight="1">
      <c r="B137" s="255" t="s">
        <v>625</v>
      </c>
      <c r="C137" s="256" t="s">
        <v>626</v>
      </c>
      <c r="D137" s="132">
        <v>100</v>
      </c>
      <c r="E137" s="133" t="s">
        <v>270</v>
      </c>
      <c r="F137" s="134">
        <v>22900</v>
      </c>
      <c r="G137" s="578"/>
      <c r="I137" s="257">
        <f t="shared" si="872"/>
        <v>0</v>
      </c>
      <c r="J137" s="131" t="b">
        <f t="shared" si="873"/>
        <v>0</v>
      </c>
      <c r="K137" s="257">
        <f t="shared" si="874"/>
        <v>0</v>
      </c>
      <c r="L137" s="134">
        <f t="shared" ca="1" si="875"/>
        <v>0</v>
      </c>
      <c r="Z137" s="109"/>
      <c r="AB137" s="46"/>
    </row>
    <row r="138" spans="1:121" ht="18" customHeight="1">
      <c r="B138" s="255" t="s">
        <v>625</v>
      </c>
      <c r="C138" s="256" t="s">
        <v>626</v>
      </c>
      <c r="D138" s="132">
        <v>100</v>
      </c>
      <c r="E138" s="133" t="s">
        <v>271</v>
      </c>
      <c r="F138" s="131" t="s">
        <v>629</v>
      </c>
      <c r="G138" s="578"/>
      <c r="I138" s="257">
        <f t="shared" si="872"/>
        <v>0</v>
      </c>
      <c r="J138" s="131" t="b">
        <f t="shared" si="873"/>
        <v>0</v>
      </c>
      <c r="K138" s="257">
        <f t="shared" si="874"/>
        <v>0</v>
      </c>
      <c r="L138" s="134">
        <f t="shared" ca="1" si="875"/>
        <v>0</v>
      </c>
      <c r="Z138" s="109"/>
      <c r="AB138" s="46"/>
    </row>
    <row r="139" spans="1:121" ht="18" customHeight="1">
      <c r="B139" s="255" t="s">
        <v>630</v>
      </c>
      <c r="C139" s="256" t="s">
        <v>626</v>
      </c>
      <c r="D139" s="255">
        <v>1</v>
      </c>
      <c r="E139" s="133" t="s">
        <v>627</v>
      </c>
      <c r="F139" s="134">
        <v>11400</v>
      </c>
      <c r="G139" s="578"/>
      <c r="I139" s="257">
        <f t="shared" si="872"/>
        <v>0</v>
      </c>
      <c r="J139" s="131" t="b">
        <f t="shared" si="873"/>
        <v>0</v>
      </c>
      <c r="K139" s="257">
        <f t="shared" si="874"/>
        <v>0</v>
      </c>
      <c r="L139" s="134">
        <f t="shared" ca="1" si="875"/>
        <v>0</v>
      </c>
      <c r="Z139" s="109"/>
      <c r="AB139" s="46"/>
    </row>
    <row r="140" spans="1:121" ht="18" customHeight="1">
      <c r="B140" s="255" t="s">
        <v>630</v>
      </c>
      <c r="C140" s="256" t="s">
        <v>626</v>
      </c>
      <c r="D140" s="132">
        <v>10</v>
      </c>
      <c r="E140" s="133" t="s">
        <v>627</v>
      </c>
      <c r="F140" s="134">
        <v>20100</v>
      </c>
      <c r="G140" s="578"/>
      <c r="I140" s="257">
        <f t="shared" si="872"/>
        <v>0</v>
      </c>
      <c r="J140" s="131" t="b">
        <f t="shared" si="873"/>
        <v>0</v>
      </c>
      <c r="K140" s="257">
        <f t="shared" si="874"/>
        <v>0</v>
      </c>
      <c r="L140" s="134">
        <f t="shared" ca="1" si="875"/>
        <v>0</v>
      </c>
      <c r="AB140" s="46"/>
      <c r="AD140" s="109"/>
    </row>
    <row r="141" spans="1:121" ht="18" customHeight="1">
      <c r="B141" s="255" t="s">
        <v>630</v>
      </c>
      <c r="C141" s="256" t="s">
        <v>626</v>
      </c>
      <c r="D141" s="132">
        <v>50</v>
      </c>
      <c r="E141" s="133" t="s">
        <v>627</v>
      </c>
      <c r="F141" s="134">
        <v>30700</v>
      </c>
      <c r="G141" s="578"/>
      <c r="I141" s="257">
        <f t="shared" si="872"/>
        <v>0</v>
      </c>
      <c r="J141" s="131" t="b">
        <f t="shared" si="873"/>
        <v>0</v>
      </c>
      <c r="K141" s="257">
        <f t="shared" si="874"/>
        <v>0</v>
      </c>
      <c r="L141" s="134">
        <f t="shared" ca="1" si="875"/>
        <v>0</v>
      </c>
      <c r="AB141" s="46"/>
      <c r="AC141" s="109"/>
    </row>
    <row r="142" spans="1:121" ht="18" customHeight="1">
      <c r="B142" s="255" t="s">
        <v>630</v>
      </c>
      <c r="C142" s="256" t="s">
        <v>626</v>
      </c>
      <c r="D142" s="132">
        <v>100</v>
      </c>
      <c r="E142" s="133" t="s">
        <v>270</v>
      </c>
      <c r="F142" s="134">
        <v>34400</v>
      </c>
      <c r="G142" s="578"/>
      <c r="I142" s="257">
        <f t="shared" si="872"/>
        <v>0</v>
      </c>
      <c r="J142" s="131" t="b">
        <f t="shared" si="873"/>
        <v>0</v>
      </c>
      <c r="K142" s="257">
        <f t="shared" si="874"/>
        <v>0</v>
      </c>
      <c r="L142" s="134">
        <f t="shared" ca="1" si="875"/>
        <v>0</v>
      </c>
      <c r="M142" s="82"/>
      <c r="AB142" s="46"/>
      <c r="AC142" s="109"/>
    </row>
    <row r="143" spans="1:121" ht="18" customHeight="1">
      <c r="B143" s="255" t="s">
        <v>630</v>
      </c>
      <c r="C143" s="256" t="s">
        <v>626</v>
      </c>
      <c r="D143" s="132">
        <v>100</v>
      </c>
      <c r="E143" s="133" t="s">
        <v>271</v>
      </c>
      <c r="F143" s="131" t="s">
        <v>629</v>
      </c>
      <c r="G143" s="578"/>
      <c r="I143" s="257">
        <f t="shared" si="872"/>
        <v>0</v>
      </c>
      <c r="J143" s="131" t="b">
        <f t="shared" si="873"/>
        <v>0</v>
      </c>
      <c r="K143" s="257">
        <f t="shared" si="874"/>
        <v>0</v>
      </c>
      <c r="L143" s="134">
        <f t="shared" ca="1" si="875"/>
        <v>0</v>
      </c>
    </row>
    <row r="144" spans="1:121" ht="18" customHeight="1">
      <c r="B144" s="255" t="s">
        <v>631</v>
      </c>
      <c r="C144" s="256" t="s">
        <v>626</v>
      </c>
      <c r="D144" s="255"/>
      <c r="E144" s="133"/>
      <c r="F144" s="259" t="s">
        <v>632</v>
      </c>
      <c r="G144" s="579"/>
      <c r="I144" s="257">
        <f t="shared" si="872"/>
        <v>0</v>
      </c>
      <c r="J144" s="131" t="b">
        <f t="shared" si="873"/>
        <v>0</v>
      </c>
      <c r="K144" s="257">
        <f t="shared" si="874"/>
        <v>0</v>
      </c>
      <c r="L144" s="134">
        <f t="shared" ca="1" si="875"/>
        <v>0</v>
      </c>
    </row>
    <row r="145" spans="9:12" ht="18" customHeight="1">
      <c r="I145" s="257">
        <f t="shared" si="872"/>
        <v>0</v>
      </c>
      <c r="J145" s="131" t="b">
        <f t="shared" si="873"/>
        <v>0</v>
      </c>
      <c r="K145" s="257">
        <f t="shared" si="874"/>
        <v>0</v>
      </c>
      <c r="L145" s="134">
        <f t="shared" ca="1" si="875"/>
        <v>0</v>
      </c>
    </row>
    <row r="146" spans="9:12" ht="18" customHeight="1">
      <c r="I146" s="257">
        <f t="shared" si="872"/>
        <v>0</v>
      </c>
      <c r="J146" s="131" t="b">
        <f t="shared" si="873"/>
        <v>0</v>
      </c>
      <c r="K146" s="257">
        <f t="shared" si="874"/>
        <v>0</v>
      </c>
      <c r="L146" s="134">
        <f t="shared" ca="1" si="875"/>
        <v>0</v>
      </c>
    </row>
    <row r="147" spans="9:12" ht="18" customHeight="1">
      <c r="I147" s="257">
        <f t="shared" si="872"/>
        <v>0</v>
      </c>
      <c r="J147" s="131" t="b">
        <f t="shared" si="873"/>
        <v>0</v>
      </c>
      <c r="K147" s="257">
        <f t="shared" si="874"/>
        <v>0</v>
      </c>
      <c r="L147" s="134">
        <f t="shared" ca="1" si="875"/>
        <v>0</v>
      </c>
    </row>
    <row r="148" spans="9:12" ht="18" customHeight="1">
      <c r="I148" s="257">
        <f t="shared" si="872"/>
        <v>0</v>
      </c>
      <c r="J148" s="131" t="b">
        <f t="shared" si="873"/>
        <v>0</v>
      </c>
      <c r="K148" s="257">
        <f t="shared" si="874"/>
        <v>0</v>
      </c>
      <c r="L148" s="134">
        <f t="shared" ca="1" si="875"/>
        <v>0</v>
      </c>
    </row>
    <row r="149" spans="9:12" ht="18" customHeight="1">
      <c r="I149" s="257">
        <f t="shared" si="872"/>
        <v>0</v>
      </c>
      <c r="J149" s="131" t="b">
        <f t="shared" si="873"/>
        <v>0</v>
      </c>
      <c r="K149" s="257">
        <f t="shared" si="874"/>
        <v>0</v>
      </c>
      <c r="L149" s="134">
        <f t="shared" ca="1" si="875"/>
        <v>0</v>
      </c>
    </row>
    <row r="150" spans="9:12" ht="18" customHeight="1">
      <c r="I150" s="257">
        <f t="shared" si="872"/>
        <v>0</v>
      </c>
      <c r="J150" s="131" t="b">
        <f t="shared" si="873"/>
        <v>0</v>
      </c>
      <c r="K150" s="257">
        <f t="shared" si="874"/>
        <v>0</v>
      </c>
      <c r="L150" s="134">
        <f t="shared" ca="1" si="875"/>
        <v>0</v>
      </c>
    </row>
    <row r="151" spans="9:12" ht="18" customHeight="1">
      <c r="I151" s="257">
        <f t="shared" si="872"/>
        <v>0</v>
      </c>
      <c r="J151" s="131" t="b">
        <f t="shared" si="873"/>
        <v>0</v>
      </c>
      <c r="K151" s="257">
        <f t="shared" si="874"/>
        <v>0</v>
      </c>
      <c r="L151" s="134">
        <f t="shared" ca="1" si="875"/>
        <v>0</v>
      </c>
    </row>
    <row r="152" spans="9:12" ht="18" customHeight="1">
      <c r="I152" s="257">
        <f t="shared" si="872"/>
        <v>0</v>
      </c>
      <c r="J152" s="131" t="b">
        <f t="shared" si="873"/>
        <v>0</v>
      </c>
      <c r="K152" s="257">
        <f t="shared" si="874"/>
        <v>0</v>
      </c>
      <c r="L152" s="134">
        <f t="shared" ca="1" si="875"/>
        <v>0</v>
      </c>
    </row>
    <row r="153" spans="9:12" ht="18" customHeight="1">
      <c r="I153" s="257">
        <f t="shared" si="872"/>
        <v>0</v>
      </c>
      <c r="J153" s="131" t="b">
        <f t="shared" si="873"/>
        <v>0</v>
      </c>
      <c r="K153" s="257">
        <f t="shared" si="874"/>
        <v>0</v>
      </c>
      <c r="L153" s="134">
        <f t="shared" ca="1" si="875"/>
        <v>0</v>
      </c>
    </row>
    <row r="154" spans="9:12" ht="18" customHeight="1">
      <c r="I154" s="257">
        <f t="shared" si="872"/>
        <v>0</v>
      </c>
      <c r="J154" s="131" t="b">
        <f t="shared" si="873"/>
        <v>0</v>
      </c>
      <c r="K154" s="257">
        <f t="shared" si="874"/>
        <v>0</v>
      </c>
      <c r="L154" s="134">
        <f t="shared" ca="1" si="875"/>
        <v>0</v>
      </c>
    </row>
    <row r="155" spans="9:12" ht="18" customHeight="1">
      <c r="I155" s="257">
        <f t="shared" si="872"/>
        <v>0</v>
      </c>
      <c r="J155" s="131" t="b">
        <f t="shared" si="873"/>
        <v>0</v>
      </c>
      <c r="K155" s="257">
        <f t="shared" si="874"/>
        <v>0</v>
      </c>
      <c r="L155" s="134">
        <f t="shared" ca="1" si="875"/>
        <v>0</v>
      </c>
    </row>
    <row r="156" spans="9:12" ht="18" customHeight="1">
      <c r="I156" s="257">
        <f t="shared" si="872"/>
        <v>0</v>
      </c>
      <c r="J156" s="131" t="b">
        <f t="shared" si="873"/>
        <v>0</v>
      </c>
      <c r="K156" s="257">
        <f t="shared" si="874"/>
        <v>0</v>
      </c>
      <c r="L156" s="134">
        <f t="shared" ca="1" si="875"/>
        <v>0</v>
      </c>
    </row>
    <row r="157" spans="9:12" ht="18" customHeight="1">
      <c r="I157" s="257">
        <f t="shared" si="872"/>
        <v>0</v>
      </c>
      <c r="J157" s="131" t="b">
        <f t="shared" si="873"/>
        <v>0</v>
      </c>
      <c r="K157" s="257">
        <f t="shared" si="874"/>
        <v>0</v>
      </c>
      <c r="L157" s="134">
        <f t="shared" ca="1" si="875"/>
        <v>0</v>
      </c>
    </row>
    <row r="158" spans="9:12" ht="18" customHeight="1">
      <c r="I158" s="257">
        <f t="shared" si="872"/>
        <v>0</v>
      </c>
      <c r="J158" s="131" t="b">
        <f t="shared" si="873"/>
        <v>0</v>
      </c>
      <c r="K158" s="257">
        <f t="shared" si="874"/>
        <v>0</v>
      </c>
      <c r="L158" s="134">
        <f t="shared" ca="1" si="875"/>
        <v>0</v>
      </c>
    </row>
    <row r="159" spans="9:12" ht="18" customHeight="1">
      <c r="I159" s="257">
        <f t="shared" si="872"/>
        <v>0</v>
      </c>
      <c r="J159" s="131" t="b">
        <f t="shared" si="873"/>
        <v>0</v>
      </c>
      <c r="K159" s="257">
        <f t="shared" si="874"/>
        <v>0</v>
      </c>
      <c r="L159" s="134">
        <f t="shared" ca="1" si="875"/>
        <v>0</v>
      </c>
    </row>
    <row r="160" spans="9:12" ht="18" customHeight="1">
      <c r="I160" s="257">
        <f t="shared" si="872"/>
        <v>0</v>
      </c>
      <c r="J160" s="131" t="b">
        <f t="shared" si="873"/>
        <v>0</v>
      </c>
      <c r="K160" s="257">
        <f t="shared" si="874"/>
        <v>0</v>
      </c>
      <c r="L160" s="134">
        <f t="shared" ca="1" si="875"/>
        <v>0</v>
      </c>
    </row>
    <row r="161" spans="9:12" ht="18" customHeight="1">
      <c r="I161" s="257">
        <f t="shared" si="872"/>
        <v>0</v>
      </c>
      <c r="J161" s="131" t="b">
        <f t="shared" si="873"/>
        <v>0</v>
      </c>
      <c r="K161" s="257">
        <f t="shared" si="874"/>
        <v>0</v>
      </c>
      <c r="L161" s="134">
        <f t="shared" ca="1" si="875"/>
        <v>0</v>
      </c>
    </row>
    <row r="162" spans="9:12" ht="18" customHeight="1">
      <c r="I162" s="257">
        <f t="shared" si="872"/>
        <v>0</v>
      </c>
      <c r="J162" s="131" t="b">
        <f t="shared" si="873"/>
        <v>0</v>
      </c>
      <c r="K162" s="257">
        <f t="shared" si="874"/>
        <v>0</v>
      </c>
      <c r="L162" s="134">
        <f t="shared" ca="1" si="875"/>
        <v>0</v>
      </c>
    </row>
    <row r="163" spans="9:12" ht="18" customHeight="1">
      <c r="I163" s="257">
        <f t="shared" si="872"/>
        <v>0</v>
      </c>
      <c r="J163" s="131" t="b">
        <f t="shared" si="873"/>
        <v>0</v>
      </c>
      <c r="K163" s="257">
        <f t="shared" si="874"/>
        <v>0</v>
      </c>
      <c r="L163" s="134">
        <f t="shared" ca="1" si="875"/>
        <v>0</v>
      </c>
    </row>
    <row r="164" spans="9:12" ht="18" customHeight="1">
      <c r="I164" s="257">
        <f t="shared" si="872"/>
        <v>0</v>
      </c>
      <c r="J164" s="131" t="b">
        <f t="shared" si="873"/>
        <v>0</v>
      </c>
      <c r="K164" s="257">
        <f t="shared" si="874"/>
        <v>0</v>
      </c>
      <c r="L164" s="134">
        <f t="shared" ca="1" si="875"/>
        <v>0</v>
      </c>
    </row>
    <row r="165" spans="9:12" ht="18" customHeight="1">
      <c r="I165" s="257">
        <f t="shared" si="872"/>
        <v>0</v>
      </c>
      <c r="J165" s="131" t="b">
        <f t="shared" si="873"/>
        <v>0</v>
      </c>
      <c r="K165" s="257">
        <f t="shared" si="874"/>
        <v>0</v>
      </c>
      <c r="L165" s="134">
        <f t="shared" ca="1" si="875"/>
        <v>0</v>
      </c>
    </row>
    <row r="166" spans="9:12" ht="18" customHeight="1">
      <c r="I166" s="257">
        <f t="shared" si="872"/>
        <v>0</v>
      </c>
      <c r="J166" s="131" t="b">
        <f t="shared" si="873"/>
        <v>0</v>
      </c>
      <c r="K166" s="257">
        <f t="shared" si="874"/>
        <v>0</v>
      </c>
      <c r="L166" s="134">
        <f t="shared" ca="1" si="875"/>
        <v>0</v>
      </c>
    </row>
    <row r="167" spans="9:12" ht="18" customHeight="1">
      <c r="I167" s="257">
        <f t="shared" si="872"/>
        <v>0</v>
      </c>
      <c r="J167" s="131" t="b">
        <f t="shared" si="873"/>
        <v>0</v>
      </c>
      <c r="K167" s="257">
        <f t="shared" si="874"/>
        <v>0</v>
      </c>
      <c r="L167" s="134">
        <f t="shared" ca="1" si="875"/>
        <v>0</v>
      </c>
    </row>
    <row r="168" spans="9:12" ht="18" customHeight="1">
      <c r="I168" s="257">
        <f t="shared" si="872"/>
        <v>0</v>
      </c>
      <c r="J168" s="131" t="b">
        <f t="shared" si="873"/>
        <v>0</v>
      </c>
      <c r="K168" s="257">
        <f t="shared" si="874"/>
        <v>0</v>
      </c>
      <c r="L168" s="134">
        <f t="shared" ca="1" si="875"/>
        <v>0</v>
      </c>
    </row>
    <row r="169" spans="9:12" ht="18" customHeight="1">
      <c r="I169" s="257">
        <f t="shared" si="872"/>
        <v>0</v>
      </c>
      <c r="J169" s="131" t="b">
        <f t="shared" si="873"/>
        <v>0</v>
      </c>
      <c r="K169" s="257">
        <f t="shared" si="874"/>
        <v>0</v>
      </c>
      <c r="L169" s="134">
        <f t="shared" ca="1" si="875"/>
        <v>0</v>
      </c>
    </row>
    <row r="170" spans="9:12" ht="18" customHeight="1">
      <c r="I170" s="257">
        <f t="shared" si="872"/>
        <v>0</v>
      </c>
      <c r="J170" s="131" t="b">
        <f t="shared" si="873"/>
        <v>0</v>
      </c>
      <c r="K170" s="257">
        <f t="shared" si="874"/>
        <v>0</v>
      </c>
      <c r="L170" s="134">
        <f t="shared" ca="1" si="875"/>
        <v>0</v>
      </c>
    </row>
    <row r="171" spans="9:12" ht="18" customHeight="1">
      <c r="I171" s="257">
        <f t="shared" si="872"/>
        <v>0</v>
      </c>
      <c r="J171" s="131" t="b">
        <f t="shared" si="873"/>
        <v>0</v>
      </c>
      <c r="K171" s="257">
        <f t="shared" si="874"/>
        <v>0</v>
      </c>
      <c r="L171" s="134">
        <f t="shared" ca="1" si="875"/>
        <v>0</v>
      </c>
    </row>
    <row r="172" spans="9:12" ht="18" customHeight="1">
      <c r="I172" s="257">
        <f t="shared" si="872"/>
        <v>0</v>
      </c>
      <c r="J172" s="131" t="b">
        <f t="shared" si="873"/>
        <v>0</v>
      </c>
      <c r="K172" s="257">
        <f t="shared" si="874"/>
        <v>0</v>
      </c>
      <c r="L172" s="134">
        <f t="shared" ca="1" si="875"/>
        <v>0</v>
      </c>
    </row>
    <row r="173" spans="9:12" ht="18" customHeight="1">
      <c r="I173" s="257">
        <f t="shared" si="872"/>
        <v>0</v>
      </c>
      <c r="J173" s="131" t="b">
        <f t="shared" si="873"/>
        <v>0</v>
      </c>
      <c r="K173" s="257">
        <f t="shared" si="874"/>
        <v>0</v>
      </c>
      <c r="L173" s="134">
        <f t="shared" ca="1" si="875"/>
        <v>0</v>
      </c>
    </row>
  </sheetData>
  <mergeCells count="56">
    <mergeCell ref="D133:E133"/>
    <mergeCell ref="G134:G144"/>
    <mergeCell ref="AL103:AN103"/>
    <mergeCell ref="W16:Y16"/>
    <mergeCell ref="V60:X60"/>
    <mergeCell ref="AN60:AU60"/>
    <mergeCell ref="AP61:AU61"/>
    <mergeCell ref="T103:V103"/>
    <mergeCell ref="W103:Y103"/>
    <mergeCell ref="Z103:AB103"/>
    <mergeCell ref="AC103:AE103"/>
    <mergeCell ref="AF103:AH103"/>
    <mergeCell ref="AI103:AK103"/>
    <mergeCell ref="AO103:AQ103"/>
    <mergeCell ref="AI16:AK16"/>
    <mergeCell ref="AW16:AY16"/>
    <mergeCell ref="R16:V16"/>
    <mergeCell ref="K103:M103"/>
    <mergeCell ref="N103:P103"/>
    <mergeCell ref="L16:Q16"/>
    <mergeCell ref="Q103:S103"/>
    <mergeCell ref="F60:P60"/>
    <mergeCell ref="AQ16:AR16"/>
    <mergeCell ref="AN16:AO16"/>
    <mergeCell ref="AL16:AM16"/>
    <mergeCell ref="C16:K16"/>
    <mergeCell ref="CW103:CY103"/>
    <mergeCell ref="CZ103:DB103"/>
    <mergeCell ref="DC103:DE103"/>
    <mergeCell ref="CH103:CJ103"/>
    <mergeCell ref="CK103:CM103"/>
    <mergeCell ref="CN103:CP103"/>
    <mergeCell ref="CQ103:CS103"/>
    <mergeCell ref="CT103:CV103"/>
    <mergeCell ref="BY103:CA103"/>
    <mergeCell ref="CB103:CD103"/>
    <mergeCell ref="CE103:CG103"/>
    <mergeCell ref="BD103:BF103"/>
    <mergeCell ref="BG103:BI103"/>
    <mergeCell ref="BJ103:BL103"/>
    <mergeCell ref="DL103:DN103"/>
    <mergeCell ref="DO103:DQ103"/>
    <mergeCell ref="B133:C133"/>
    <mergeCell ref="DF103:DH103"/>
    <mergeCell ref="DI103:DK103"/>
    <mergeCell ref="BM103:BO103"/>
    <mergeCell ref="BP103:BR103"/>
    <mergeCell ref="AR103:AT103"/>
    <mergeCell ref="AU103:AW103"/>
    <mergeCell ref="AX103:AZ103"/>
    <mergeCell ref="BA103:BC103"/>
    <mergeCell ref="BV103:BX103"/>
    <mergeCell ref="BS103:BU103"/>
    <mergeCell ref="B103:D103"/>
    <mergeCell ref="E103:G103"/>
    <mergeCell ref="H103:J10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21</vt:i4>
      </vt:variant>
    </vt:vector>
  </HeadingPairs>
  <TitlesOfParts>
    <vt:vector size="3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불안정성</vt:lpstr>
      <vt:lpstr>STD_Data</vt:lpstr>
      <vt:lpstr>Mass_2_1</vt:lpstr>
      <vt:lpstr>'교정결과-E'!B_Tag</vt:lpstr>
      <vt:lpstr>'교정결과-HY'!B_Tag</vt:lpstr>
      <vt:lpstr>B_Tag</vt:lpstr>
      <vt:lpstr>판정결과!B_Tag_2</vt:lpstr>
      <vt:lpstr>부록!B_Tag_3</vt:lpstr>
      <vt:lpstr>'교정결과-E'!Header_1</vt:lpstr>
      <vt:lpstr>Header_1</vt:lpstr>
      <vt:lpstr>Header2_1</vt:lpstr>
      <vt:lpstr>Mass_2_1_CMC</vt:lpstr>
      <vt:lpstr>Mass_2_1_Condition</vt:lpstr>
      <vt:lpstr>Mass_2_1_Resolution</vt:lpstr>
      <vt:lpstr>Mass_2_1_Result</vt:lpstr>
      <vt:lpstr>Mass_2_1_Spec</vt:lpstr>
      <vt:lpstr>Mass_2_1_STD1</vt:lpstr>
      <vt:lpstr>Mass_2_1_STD2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2021-08-11T23:41:00Z</cp:lastPrinted>
  <dcterms:created xsi:type="dcterms:W3CDTF">2004-11-10T00:11:43Z</dcterms:created>
  <dcterms:modified xsi:type="dcterms:W3CDTF">2021-09-24T00:04:32Z</dcterms:modified>
</cp:coreProperties>
</file>